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1.xml" ContentType="application/vnd.openxmlformats-officedocument.spreadsheetml.comments+xml"/>
  <Override PartName="/xl/drawings/drawing26.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7"/>
  <workbookPr defaultThemeVersion="166925"/>
  <mc:AlternateContent xmlns:mc="http://schemas.openxmlformats.org/markup-compatibility/2006">
    <mc:Choice Requires="x15">
      <x15ac:absPath xmlns:x15ac="http://schemas.microsoft.com/office/spreadsheetml/2010/11/ac" url="H:\JR SPV HSSE GENERAL AFFAIR\2. HSSE\SECE &amp; MAH\"/>
    </mc:Choice>
  </mc:AlternateContent>
  <xr:revisionPtr revIDLastSave="2" documentId="13_ncr:1_{2ABBCE2C-4EF4-41BB-BBBF-0A90CA4D34B3}" xr6:coauthVersionLast="47" xr6:coauthVersionMax="47" xr10:uidLastSave="{98A18735-1ACA-474F-8B72-9E72CE7C49F1}"/>
  <bookViews>
    <workbookView xWindow="-110" yWindow="-110" windowWidth="19420" windowHeight="10420" tabRatio="949" firstSheet="28" activeTab="28" xr2:uid="{1C98D226-6194-44DF-B546-A9CFB93E5035}"/>
  </bookViews>
  <sheets>
    <sheet name="Cover" sheetId="60" r:id="rId1"/>
    <sheet name="Data Vald." sheetId="59" r:id="rId2"/>
    <sheet name="RAM" sheetId="5" r:id="rId3"/>
    <sheet name="Initial Risk" sheetId="1" r:id="rId4"/>
    <sheet name="RF-01" sheetId="4" r:id="rId5"/>
    <sheet name="RF-02" sheetId="30" r:id="rId6"/>
    <sheet name="RF-03" sheetId="31" r:id="rId7"/>
    <sheet name="RF-04" sheetId="32" r:id="rId8"/>
    <sheet name="RF-05" sheetId="33" r:id="rId9"/>
    <sheet name="RF-06" sheetId="34" r:id="rId10"/>
    <sheet name="RF-07" sheetId="35" r:id="rId11"/>
    <sheet name="RF-08" sheetId="36" r:id="rId12"/>
    <sheet name="Status Barrier" sheetId="12" r:id="rId13"/>
    <sheet name="SF-01" sheetId="46" r:id="rId14"/>
    <sheet name="SF-02" sheetId="47" r:id="rId15"/>
    <sheet name="SF-03" sheetId="48" r:id="rId16"/>
    <sheet name="SF-04" sheetId="49" r:id="rId17"/>
    <sheet name="SF-05" sheetId="50" r:id="rId18"/>
    <sheet name="SF-06" sheetId="51" r:id="rId19"/>
    <sheet name="SF-07" sheetId="52" r:id="rId20"/>
    <sheet name="DF-01" sheetId="37" r:id="rId21"/>
    <sheet name="DF-02" sheetId="39" r:id="rId22"/>
    <sheet name="DF-03" sheetId="40" r:id="rId23"/>
    <sheet name="DF-04" sheetId="41" r:id="rId24"/>
    <sheet name="DF-05" sheetId="42" r:id="rId25"/>
    <sheet name="DF-06" sheetId="43" r:id="rId26"/>
    <sheet name="DF-07" sheetId="44" r:id="rId27"/>
    <sheet name="DF-08" sheetId="45" r:id="rId28"/>
    <sheet name="Analisa Barrier" sheetId="56" r:id="rId29"/>
    <sheet name="Barrier (SECE) Dashboard " sheetId="58" r:id="rId30"/>
    <sheet name="MAH Dashboard" sheetId="53" r:id="rId31"/>
  </sheets>
  <externalReferences>
    <externalReference r:id="rId32"/>
    <externalReference r:id="rId33"/>
  </externalReferences>
  <definedNames>
    <definedName name="_xlnm._FilterDatabase" localSheetId="20" hidden="1">'DF-01'!$C$65:$J$72</definedName>
    <definedName name="_xlnm._FilterDatabase" localSheetId="21" hidden="1">'DF-02'!$C$63:$J$70</definedName>
    <definedName name="_xlnm._FilterDatabase" localSheetId="22" hidden="1">'DF-03'!$C$64:$J$71</definedName>
    <definedName name="_xlnm._FilterDatabase" localSheetId="23" hidden="1">'DF-04'!$C$62:$J$69</definedName>
    <definedName name="_xlnm._FilterDatabase" localSheetId="24" hidden="1">'DF-05'!$C$68:$J$75</definedName>
    <definedName name="_xlnm._FilterDatabase" localSheetId="25" hidden="1">'DF-06'!$C$62:$J$69</definedName>
    <definedName name="_xlnm._FilterDatabase" localSheetId="26" hidden="1">'DF-07'!$C$62:$J$69</definedName>
    <definedName name="_xlnm._FilterDatabase" localSheetId="27" hidden="1">'DF-08'!$C$68:$J$75</definedName>
    <definedName name="_xlnm._FilterDatabase" localSheetId="30" hidden="1">'MAH Dashboard'!$A$7:$N$7</definedName>
    <definedName name="_xlnm._FilterDatabase" localSheetId="4" hidden="1">'RF-01'!$C$65:$J$72</definedName>
    <definedName name="_xlnm._FilterDatabase" localSheetId="5" hidden="1">'RF-02'!$C$63:$J$70</definedName>
    <definedName name="_xlnm._FilterDatabase" localSheetId="6" hidden="1">'RF-03'!$C$64:$J$71</definedName>
    <definedName name="_xlnm._FilterDatabase" localSheetId="7" hidden="1">'RF-04'!$C$62:$J$69</definedName>
    <definedName name="_xlnm._FilterDatabase" localSheetId="8" hidden="1">'RF-05'!$C$68:$J$75</definedName>
    <definedName name="_xlnm._FilterDatabase" localSheetId="9" hidden="1">'RF-06'!$C$62:$J$69</definedName>
    <definedName name="_xlnm._FilterDatabase" localSheetId="10" hidden="1">'RF-07'!$C$62:$J$69</definedName>
    <definedName name="_xlnm._FilterDatabase" localSheetId="11" hidden="1">'RF-08'!$C$68:$J$75</definedName>
    <definedName name="_xlnm._FilterDatabase" localSheetId="13" hidden="1">'SF-01'!$C$66:$J$73</definedName>
    <definedName name="_xlnm._FilterDatabase" localSheetId="14" hidden="1">'SF-02'!$C$65:$J$72</definedName>
    <definedName name="_xlnm._FilterDatabase" localSheetId="15" hidden="1">'SF-03'!$C$65:$J$72</definedName>
    <definedName name="_xlnm._FilterDatabase" localSheetId="16" hidden="1">'SF-04'!$C$65:$J$72</definedName>
    <definedName name="_xlnm._FilterDatabase" localSheetId="17" hidden="1">'SF-05'!$C$67:$J$74</definedName>
    <definedName name="_xlnm._FilterDatabase" localSheetId="18" hidden="1">'SF-06'!$C$65:$J$72</definedName>
    <definedName name="_xlnm._FilterDatabase" localSheetId="19" hidden="1">'SF-07'!$C$65:$J$72</definedName>
    <definedName name="_xlnm._FilterDatabase" localSheetId="12" hidden="1">'Status Barrier'!$B$4:$H$81</definedName>
    <definedName name="down" localSheetId="28">INDIRECT('Analisa Barrier'!#REF!)</definedName>
    <definedName name="down" localSheetId="29">INDIRECT('[1]Summary Data'!#REF!)</definedName>
    <definedName name="down" localSheetId="20">INDIRECT('[1]Summary Data'!#REF!)</definedName>
    <definedName name="down" localSheetId="21">INDIRECT('[1]Summary Data'!#REF!)</definedName>
    <definedName name="down" localSheetId="22">INDIRECT('[1]Summary Data'!#REF!)</definedName>
    <definedName name="down" localSheetId="23">INDIRECT('[1]Summary Data'!#REF!)</definedName>
    <definedName name="down" localSheetId="24">INDIRECT('[1]Summary Data'!#REF!)</definedName>
    <definedName name="down" localSheetId="25">INDIRECT('[1]Summary Data'!#REF!)</definedName>
    <definedName name="down" localSheetId="26">INDIRECT('[1]Summary Data'!#REF!)</definedName>
    <definedName name="down" localSheetId="27">INDIRECT('[1]Summary Data'!#REF!)</definedName>
    <definedName name="down" localSheetId="30">INDIRECT('[1]Summary Data'!#REF!)</definedName>
    <definedName name="down" localSheetId="2">INDIRECT('[1]Summary Data'!#REF!)</definedName>
    <definedName name="down" localSheetId="5">INDIRECT('[1]Summary Data'!#REF!)</definedName>
    <definedName name="down" localSheetId="6">INDIRECT('[1]Summary Data'!#REF!)</definedName>
    <definedName name="down" localSheetId="7">INDIRECT('[1]Summary Data'!#REF!)</definedName>
    <definedName name="down" localSheetId="8">INDIRECT('[1]Summary Data'!#REF!)</definedName>
    <definedName name="down" localSheetId="9">INDIRECT('[1]Summary Data'!#REF!)</definedName>
    <definedName name="down" localSheetId="10">INDIRECT('[1]Summary Data'!#REF!)</definedName>
    <definedName name="down" localSheetId="11">INDIRECT('[1]Summary Data'!#REF!)</definedName>
    <definedName name="down" localSheetId="13">INDIRECT('[1]Summary Data'!#REF!)</definedName>
    <definedName name="down" localSheetId="14">INDIRECT('[1]Summary Data'!#REF!)</definedName>
    <definedName name="down" localSheetId="15">INDIRECT('[1]Summary Data'!#REF!)</definedName>
    <definedName name="down" localSheetId="16">INDIRECT('[1]Summary Data'!#REF!)</definedName>
    <definedName name="down" localSheetId="17">INDIRECT('[1]Summary Data'!#REF!)</definedName>
    <definedName name="down" localSheetId="18">INDIRECT('[1]Summary Data'!#REF!)</definedName>
    <definedName name="down" localSheetId="19">INDIRECT('[1]Summary Data'!#REF!)</definedName>
    <definedName name="down" localSheetId="12">INDIRECT('[1]Summary Data'!#REF!)</definedName>
    <definedName name="down">INDIRECT('[1]Summary Data'!#REF!)</definedName>
    <definedName name="ER01_Escape_Route___Emergency_Escape_Lighting" localSheetId="28">INDIRECT('Analisa Barrier'!#REF!)</definedName>
    <definedName name="ER01_Escape_Route___Emergency_Escape_Lighting" localSheetId="29">INDIRECT('[1]Summary Data'!#REF!)</definedName>
    <definedName name="ER01_Escape_Route___Emergency_Escape_Lighting" localSheetId="20">INDIRECT('[1]Summary Data'!#REF!)</definedName>
    <definedName name="ER01_Escape_Route___Emergency_Escape_Lighting" localSheetId="21">INDIRECT('[1]Summary Data'!#REF!)</definedName>
    <definedName name="ER01_Escape_Route___Emergency_Escape_Lighting" localSheetId="22">INDIRECT('[1]Summary Data'!#REF!)</definedName>
    <definedName name="ER01_Escape_Route___Emergency_Escape_Lighting" localSheetId="23">INDIRECT('[1]Summary Data'!#REF!)</definedName>
    <definedName name="ER01_Escape_Route___Emergency_Escape_Lighting" localSheetId="24">INDIRECT('[1]Summary Data'!#REF!)</definedName>
    <definedName name="ER01_Escape_Route___Emergency_Escape_Lighting" localSheetId="25">INDIRECT('[1]Summary Data'!#REF!)</definedName>
    <definedName name="ER01_Escape_Route___Emergency_Escape_Lighting" localSheetId="26">INDIRECT('[1]Summary Data'!#REF!)</definedName>
    <definedName name="ER01_Escape_Route___Emergency_Escape_Lighting" localSheetId="27">INDIRECT('[1]Summary Data'!#REF!)</definedName>
    <definedName name="ER01_Escape_Route___Emergency_Escape_Lighting" localSheetId="30">INDIRECT('[1]Summary Data'!#REF!)</definedName>
    <definedName name="ER01_Escape_Route___Emergency_Escape_Lighting" localSheetId="2">INDIRECT('[1]Summary Data'!#REF!)</definedName>
    <definedName name="ER01_Escape_Route___Emergency_Escape_Lighting" localSheetId="5">INDIRECT('[1]Summary Data'!#REF!)</definedName>
    <definedName name="ER01_Escape_Route___Emergency_Escape_Lighting" localSheetId="6">INDIRECT('[1]Summary Data'!#REF!)</definedName>
    <definedName name="ER01_Escape_Route___Emergency_Escape_Lighting" localSheetId="7">INDIRECT('[1]Summary Data'!#REF!)</definedName>
    <definedName name="ER01_Escape_Route___Emergency_Escape_Lighting" localSheetId="8">INDIRECT('[1]Summary Data'!#REF!)</definedName>
    <definedName name="ER01_Escape_Route___Emergency_Escape_Lighting" localSheetId="9">INDIRECT('[1]Summary Data'!#REF!)</definedName>
    <definedName name="ER01_Escape_Route___Emergency_Escape_Lighting" localSheetId="10">INDIRECT('[1]Summary Data'!#REF!)</definedName>
    <definedName name="ER01_Escape_Route___Emergency_Escape_Lighting" localSheetId="11">INDIRECT('[1]Summary Data'!#REF!)</definedName>
    <definedName name="ER01_Escape_Route___Emergency_Escape_Lighting" localSheetId="13">INDIRECT('[1]Summary Data'!#REF!)</definedName>
    <definedName name="ER01_Escape_Route___Emergency_Escape_Lighting" localSheetId="14">INDIRECT('[1]Summary Data'!#REF!)</definedName>
    <definedName name="ER01_Escape_Route___Emergency_Escape_Lighting" localSheetId="15">INDIRECT('[1]Summary Data'!#REF!)</definedName>
    <definedName name="ER01_Escape_Route___Emergency_Escape_Lighting" localSheetId="16">INDIRECT('[1]Summary Data'!#REF!)</definedName>
    <definedName name="ER01_Escape_Route___Emergency_Escape_Lighting" localSheetId="17">INDIRECT('[1]Summary Data'!#REF!)</definedName>
    <definedName name="ER01_Escape_Route___Emergency_Escape_Lighting" localSheetId="18">INDIRECT('[1]Summary Data'!#REF!)</definedName>
    <definedName name="ER01_Escape_Route___Emergency_Escape_Lighting" localSheetId="19">INDIRECT('[1]Summary Data'!#REF!)</definedName>
    <definedName name="ER01_Escape_Route___Emergency_Escape_Lighting" localSheetId="12">INDIRECT('[1]Summary Data'!#REF!)</definedName>
    <definedName name="ER01_Escape_Route___Emergency_Escape_Lighting">INDIRECT('[1]Summary Data'!#REF!)</definedName>
    <definedName name="ER03_Muster_Point" localSheetId="28">INDIRECT('Analisa Barrier'!#REF!)</definedName>
    <definedName name="ER03_Muster_Point" localSheetId="29">INDIRECT('[1]Summary Data'!#REF!)</definedName>
    <definedName name="ER03_Muster_Point" localSheetId="20">INDIRECT('[1]Summary Data'!#REF!)</definedName>
    <definedName name="ER03_Muster_Point" localSheetId="21">INDIRECT('[1]Summary Data'!#REF!)</definedName>
    <definedName name="ER03_Muster_Point" localSheetId="22">INDIRECT('[1]Summary Data'!#REF!)</definedName>
    <definedName name="ER03_Muster_Point" localSheetId="23">INDIRECT('[1]Summary Data'!#REF!)</definedName>
    <definedName name="ER03_Muster_Point" localSheetId="24">INDIRECT('[1]Summary Data'!#REF!)</definedName>
    <definedName name="ER03_Muster_Point" localSheetId="25">INDIRECT('[1]Summary Data'!#REF!)</definedName>
    <definedName name="ER03_Muster_Point" localSheetId="26">INDIRECT('[1]Summary Data'!#REF!)</definedName>
    <definedName name="ER03_Muster_Point" localSheetId="27">INDIRECT('[1]Summary Data'!#REF!)</definedName>
    <definedName name="ER03_Muster_Point" localSheetId="30">INDIRECT('[1]Summary Data'!#REF!)</definedName>
    <definedName name="ER03_Muster_Point" localSheetId="2">INDIRECT('[1]Summary Data'!#REF!)</definedName>
    <definedName name="ER03_Muster_Point" localSheetId="5">INDIRECT('[1]Summary Data'!#REF!)</definedName>
    <definedName name="ER03_Muster_Point" localSheetId="6">INDIRECT('[1]Summary Data'!#REF!)</definedName>
    <definedName name="ER03_Muster_Point" localSheetId="7">INDIRECT('[1]Summary Data'!#REF!)</definedName>
    <definedName name="ER03_Muster_Point" localSheetId="8">INDIRECT('[1]Summary Data'!#REF!)</definedName>
    <definedName name="ER03_Muster_Point" localSheetId="9">INDIRECT('[1]Summary Data'!#REF!)</definedName>
    <definedName name="ER03_Muster_Point" localSheetId="10">INDIRECT('[1]Summary Data'!#REF!)</definedName>
    <definedName name="ER03_Muster_Point" localSheetId="11">INDIRECT('[1]Summary Data'!#REF!)</definedName>
    <definedName name="ER03_Muster_Point" localSheetId="13">INDIRECT('[1]Summary Data'!#REF!)</definedName>
    <definedName name="ER03_Muster_Point" localSheetId="14">INDIRECT('[1]Summary Data'!#REF!)</definedName>
    <definedName name="ER03_Muster_Point" localSheetId="15">INDIRECT('[1]Summary Data'!#REF!)</definedName>
    <definedName name="ER03_Muster_Point" localSheetId="16">INDIRECT('[1]Summary Data'!#REF!)</definedName>
    <definedName name="ER03_Muster_Point" localSheetId="17">INDIRECT('[1]Summary Data'!#REF!)</definedName>
    <definedName name="ER03_Muster_Point" localSheetId="18">INDIRECT('[1]Summary Data'!#REF!)</definedName>
    <definedName name="ER03_Muster_Point" localSheetId="19">INDIRECT('[1]Summary Data'!#REF!)</definedName>
    <definedName name="ER03_Muster_Point" localSheetId="12">INDIRECT('[1]Summary Data'!#REF!)</definedName>
    <definedName name="ER03_Muster_Point">INDIRECT('[1]Summary Data'!#REF!)</definedName>
    <definedName name="ER10_Internal__External_Communication" localSheetId="28">INDIRECT('Analisa Barrier'!#REF!)</definedName>
    <definedName name="ER10_Internal__External_Communication" localSheetId="29">INDIRECT('[1]Summary Data'!#REF!)</definedName>
    <definedName name="ER10_Internal__External_Communication" localSheetId="20">INDIRECT('[1]Summary Data'!#REF!)</definedName>
    <definedName name="ER10_Internal__External_Communication" localSheetId="21">INDIRECT('[1]Summary Data'!#REF!)</definedName>
    <definedName name="ER10_Internal__External_Communication" localSheetId="22">INDIRECT('[1]Summary Data'!#REF!)</definedName>
    <definedName name="ER10_Internal__External_Communication" localSheetId="23">INDIRECT('[1]Summary Data'!#REF!)</definedName>
    <definedName name="ER10_Internal__External_Communication" localSheetId="24">INDIRECT('[1]Summary Data'!#REF!)</definedName>
    <definedName name="ER10_Internal__External_Communication" localSheetId="25">INDIRECT('[1]Summary Data'!#REF!)</definedName>
    <definedName name="ER10_Internal__External_Communication" localSheetId="26">INDIRECT('[1]Summary Data'!#REF!)</definedName>
    <definedName name="ER10_Internal__External_Communication" localSheetId="27">INDIRECT('[1]Summary Data'!#REF!)</definedName>
    <definedName name="ER10_Internal__External_Communication" localSheetId="30">INDIRECT('[1]Summary Data'!#REF!)</definedName>
    <definedName name="ER10_Internal__External_Communication" localSheetId="2">INDIRECT('[1]Summary Data'!#REF!)</definedName>
    <definedName name="ER10_Internal__External_Communication" localSheetId="5">INDIRECT('[1]Summary Data'!#REF!)</definedName>
    <definedName name="ER10_Internal__External_Communication" localSheetId="6">INDIRECT('[1]Summary Data'!#REF!)</definedName>
    <definedName name="ER10_Internal__External_Communication" localSheetId="7">INDIRECT('[1]Summary Data'!#REF!)</definedName>
    <definedName name="ER10_Internal__External_Communication" localSheetId="8">INDIRECT('[1]Summary Data'!#REF!)</definedName>
    <definedName name="ER10_Internal__External_Communication" localSheetId="9">INDIRECT('[1]Summary Data'!#REF!)</definedName>
    <definedName name="ER10_Internal__External_Communication" localSheetId="10">INDIRECT('[1]Summary Data'!#REF!)</definedName>
    <definedName name="ER10_Internal__External_Communication" localSheetId="11">INDIRECT('[1]Summary Data'!#REF!)</definedName>
    <definedName name="ER10_Internal__External_Communication" localSheetId="13">INDIRECT('[1]Summary Data'!#REF!)</definedName>
    <definedName name="ER10_Internal__External_Communication" localSheetId="14">INDIRECT('[1]Summary Data'!#REF!)</definedName>
    <definedName name="ER10_Internal__External_Communication" localSheetId="15">INDIRECT('[1]Summary Data'!#REF!)</definedName>
    <definedName name="ER10_Internal__External_Communication" localSheetId="16">INDIRECT('[1]Summary Data'!#REF!)</definedName>
    <definedName name="ER10_Internal__External_Communication" localSheetId="17">INDIRECT('[1]Summary Data'!#REF!)</definedName>
    <definedName name="ER10_Internal__External_Communication" localSheetId="18">INDIRECT('[1]Summary Data'!#REF!)</definedName>
    <definedName name="ER10_Internal__External_Communication" localSheetId="19">INDIRECT('[1]Summary Data'!#REF!)</definedName>
    <definedName name="ER10_Internal__External_Communication" localSheetId="12">INDIRECT('[1]Summary Data'!#REF!)</definedName>
    <definedName name="ER10_Internal__External_Communication">INDIRECT('[1]Summary Data'!#REF!)</definedName>
    <definedName name="ER12_Oil_Spill_Equipment" localSheetId="28">INDIRECT('Analisa Barrier'!#REF!)</definedName>
    <definedName name="ER12_Oil_Spill_Equipment" localSheetId="29">INDIRECT('[1]Summary Data'!#REF!)</definedName>
    <definedName name="ER12_Oil_Spill_Equipment" localSheetId="20">INDIRECT('[1]Summary Data'!#REF!)</definedName>
    <definedName name="ER12_Oil_Spill_Equipment" localSheetId="21">INDIRECT('[1]Summary Data'!#REF!)</definedName>
    <definedName name="ER12_Oil_Spill_Equipment" localSheetId="22">INDIRECT('[1]Summary Data'!#REF!)</definedName>
    <definedName name="ER12_Oil_Spill_Equipment" localSheetId="23">INDIRECT('[1]Summary Data'!#REF!)</definedName>
    <definedName name="ER12_Oil_Spill_Equipment" localSheetId="24">INDIRECT('[1]Summary Data'!#REF!)</definedName>
    <definedName name="ER12_Oil_Spill_Equipment" localSheetId="25">INDIRECT('[1]Summary Data'!#REF!)</definedName>
    <definedName name="ER12_Oil_Spill_Equipment" localSheetId="26">INDIRECT('[1]Summary Data'!#REF!)</definedName>
    <definedName name="ER12_Oil_Spill_Equipment" localSheetId="27">INDIRECT('[1]Summary Data'!#REF!)</definedName>
    <definedName name="ER12_Oil_Spill_Equipment" localSheetId="30">INDIRECT('[1]Summary Data'!#REF!)</definedName>
    <definedName name="ER12_Oil_Spill_Equipment" localSheetId="2">INDIRECT('[1]Summary Data'!#REF!)</definedName>
    <definedName name="ER12_Oil_Spill_Equipment" localSheetId="5">INDIRECT('[1]Summary Data'!#REF!)</definedName>
    <definedName name="ER12_Oil_Spill_Equipment" localSheetId="6">INDIRECT('[1]Summary Data'!#REF!)</definedName>
    <definedName name="ER12_Oil_Spill_Equipment" localSheetId="7">INDIRECT('[1]Summary Data'!#REF!)</definedName>
    <definedName name="ER12_Oil_Spill_Equipment" localSheetId="8">INDIRECT('[1]Summary Data'!#REF!)</definedName>
    <definedName name="ER12_Oil_Spill_Equipment" localSheetId="9">INDIRECT('[1]Summary Data'!#REF!)</definedName>
    <definedName name="ER12_Oil_Spill_Equipment" localSheetId="10">INDIRECT('[1]Summary Data'!#REF!)</definedName>
    <definedName name="ER12_Oil_Spill_Equipment" localSheetId="11">INDIRECT('[1]Summary Data'!#REF!)</definedName>
    <definedName name="ER12_Oil_Spill_Equipment" localSheetId="13">INDIRECT('[1]Summary Data'!#REF!)</definedName>
    <definedName name="ER12_Oil_Spill_Equipment" localSheetId="14">INDIRECT('[1]Summary Data'!#REF!)</definedName>
    <definedName name="ER12_Oil_Spill_Equipment" localSheetId="15">INDIRECT('[1]Summary Data'!#REF!)</definedName>
    <definedName name="ER12_Oil_Spill_Equipment" localSheetId="16">INDIRECT('[1]Summary Data'!#REF!)</definedName>
    <definedName name="ER12_Oil_Spill_Equipment" localSheetId="17">INDIRECT('[1]Summary Data'!#REF!)</definedName>
    <definedName name="ER12_Oil_Spill_Equipment" localSheetId="18">INDIRECT('[1]Summary Data'!#REF!)</definedName>
    <definedName name="ER12_Oil_Spill_Equipment" localSheetId="19">INDIRECT('[1]Summary Data'!#REF!)</definedName>
    <definedName name="ER12_Oil_Spill_Equipment" localSheetId="12">INDIRECT('[1]Summary Data'!#REF!)</definedName>
    <definedName name="ER12_Oil_Spill_Equipment">INDIRECT('[1]Summary Data'!#REF!)</definedName>
    <definedName name="FE01_Passive_Fire_Protection" localSheetId="28">INDIRECT('Analisa Barrier'!#REF!)</definedName>
    <definedName name="FE01_Passive_Fire_Protection" localSheetId="29">INDIRECT('[1]Summary Data'!#REF!)</definedName>
    <definedName name="FE01_Passive_Fire_Protection" localSheetId="20">INDIRECT('[1]Summary Data'!#REF!)</definedName>
    <definedName name="FE01_Passive_Fire_Protection" localSheetId="21">INDIRECT('[1]Summary Data'!#REF!)</definedName>
    <definedName name="FE01_Passive_Fire_Protection" localSheetId="22">INDIRECT('[1]Summary Data'!#REF!)</definedName>
    <definedName name="FE01_Passive_Fire_Protection" localSheetId="23">INDIRECT('[1]Summary Data'!#REF!)</definedName>
    <definedName name="FE01_Passive_Fire_Protection" localSheetId="24">INDIRECT('[1]Summary Data'!#REF!)</definedName>
    <definedName name="FE01_Passive_Fire_Protection" localSheetId="25">INDIRECT('[1]Summary Data'!#REF!)</definedName>
    <definedName name="FE01_Passive_Fire_Protection" localSheetId="26">INDIRECT('[1]Summary Data'!#REF!)</definedName>
    <definedName name="FE01_Passive_Fire_Protection" localSheetId="27">INDIRECT('[1]Summary Data'!#REF!)</definedName>
    <definedName name="FE01_Passive_Fire_Protection" localSheetId="30">INDIRECT('[1]Summary Data'!#REF!)</definedName>
    <definedName name="FE01_Passive_Fire_Protection" localSheetId="2">INDIRECT('[1]Summary Data'!#REF!)</definedName>
    <definedName name="FE01_Passive_Fire_Protection" localSheetId="5">INDIRECT('[1]Summary Data'!#REF!)</definedName>
    <definedName name="FE01_Passive_Fire_Protection" localSheetId="6">INDIRECT('[1]Summary Data'!#REF!)</definedName>
    <definedName name="FE01_Passive_Fire_Protection" localSheetId="7">INDIRECT('[1]Summary Data'!#REF!)</definedName>
    <definedName name="FE01_Passive_Fire_Protection" localSheetId="8">INDIRECT('[1]Summary Data'!#REF!)</definedName>
    <definedName name="FE01_Passive_Fire_Protection" localSheetId="9">INDIRECT('[1]Summary Data'!#REF!)</definedName>
    <definedName name="FE01_Passive_Fire_Protection" localSheetId="10">INDIRECT('[1]Summary Data'!#REF!)</definedName>
    <definedName name="FE01_Passive_Fire_Protection" localSheetId="11">INDIRECT('[1]Summary Data'!#REF!)</definedName>
    <definedName name="FE01_Passive_Fire_Protection" localSheetId="13">INDIRECT('[1]Summary Data'!#REF!)</definedName>
    <definedName name="FE01_Passive_Fire_Protection" localSheetId="14">INDIRECT('[1]Summary Data'!#REF!)</definedName>
    <definedName name="FE01_Passive_Fire_Protection" localSheetId="15">INDIRECT('[1]Summary Data'!#REF!)</definedName>
    <definedName name="FE01_Passive_Fire_Protection" localSheetId="16">INDIRECT('[1]Summary Data'!#REF!)</definedName>
    <definedName name="FE01_Passive_Fire_Protection" localSheetId="17">INDIRECT('[1]Summary Data'!#REF!)</definedName>
    <definedName name="FE01_Passive_Fire_Protection" localSheetId="18">INDIRECT('[1]Summary Data'!#REF!)</definedName>
    <definedName name="FE01_Passive_Fire_Protection" localSheetId="19">INDIRECT('[1]Summary Data'!#REF!)</definedName>
    <definedName name="FE01_Passive_Fire_Protection" localSheetId="12">INDIRECT('[1]Summary Data'!#REF!)</definedName>
    <definedName name="FE01_Passive_Fire_Protection">INDIRECT('[1]Summary Data'!#REF!)</definedName>
    <definedName name="FE03_Firewater_System" localSheetId="28">INDIRECT('Analisa Barrier'!#REF!)</definedName>
    <definedName name="FE03_Firewater_System" localSheetId="29">INDIRECT('[1]Summary Data'!#REF!)</definedName>
    <definedName name="FE03_Firewater_System" localSheetId="20">INDIRECT('[1]Summary Data'!#REF!)</definedName>
    <definedName name="FE03_Firewater_System" localSheetId="21">INDIRECT('[1]Summary Data'!#REF!)</definedName>
    <definedName name="FE03_Firewater_System" localSheetId="22">INDIRECT('[1]Summary Data'!#REF!)</definedName>
    <definedName name="FE03_Firewater_System" localSheetId="23">INDIRECT('[1]Summary Data'!#REF!)</definedName>
    <definedName name="FE03_Firewater_System" localSheetId="24">INDIRECT('[1]Summary Data'!#REF!)</definedName>
    <definedName name="FE03_Firewater_System" localSheetId="25">INDIRECT('[1]Summary Data'!#REF!)</definedName>
    <definedName name="FE03_Firewater_System" localSheetId="26">INDIRECT('[1]Summary Data'!#REF!)</definedName>
    <definedName name="FE03_Firewater_System" localSheetId="27">INDIRECT('[1]Summary Data'!#REF!)</definedName>
    <definedName name="FE03_Firewater_System" localSheetId="30">INDIRECT('[1]Summary Data'!#REF!)</definedName>
    <definedName name="FE03_Firewater_System" localSheetId="2">INDIRECT('[1]Summary Data'!#REF!)</definedName>
    <definedName name="FE03_Firewater_System" localSheetId="5">INDIRECT('[1]Summary Data'!#REF!)</definedName>
    <definedName name="FE03_Firewater_System" localSheetId="6">INDIRECT('[1]Summary Data'!#REF!)</definedName>
    <definedName name="FE03_Firewater_System" localSheetId="7">INDIRECT('[1]Summary Data'!#REF!)</definedName>
    <definedName name="FE03_Firewater_System" localSheetId="8">INDIRECT('[1]Summary Data'!#REF!)</definedName>
    <definedName name="FE03_Firewater_System" localSheetId="9">INDIRECT('[1]Summary Data'!#REF!)</definedName>
    <definedName name="FE03_Firewater_System" localSheetId="10">INDIRECT('[1]Summary Data'!#REF!)</definedName>
    <definedName name="FE03_Firewater_System" localSheetId="11">INDIRECT('[1]Summary Data'!#REF!)</definedName>
    <definedName name="FE03_Firewater_System" localSheetId="13">INDIRECT('[1]Summary Data'!#REF!)</definedName>
    <definedName name="FE03_Firewater_System" localSheetId="14">INDIRECT('[1]Summary Data'!#REF!)</definedName>
    <definedName name="FE03_Firewater_System" localSheetId="15">INDIRECT('[1]Summary Data'!#REF!)</definedName>
    <definedName name="FE03_Firewater_System" localSheetId="16">INDIRECT('[1]Summary Data'!#REF!)</definedName>
    <definedName name="FE03_Firewater_System" localSheetId="17">INDIRECT('[1]Summary Data'!#REF!)</definedName>
    <definedName name="FE03_Firewater_System" localSheetId="18">INDIRECT('[1]Summary Data'!#REF!)</definedName>
    <definedName name="FE03_Firewater_System" localSheetId="19">INDIRECT('[1]Summary Data'!#REF!)</definedName>
    <definedName name="FE03_Firewater_System" localSheetId="12">INDIRECT('[1]Summary Data'!#REF!)</definedName>
    <definedName name="FE03_Firewater_System">INDIRECT('[1]Summary Data'!#REF!)</definedName>
    <definedName name="FE06_Foam_System" localSheetId="28">INDIRECT('Analisa Barrier'!#REF!)</definedName>
    <definedName name="FE06_Foam_System" localSheetId="29">INDIRECT('[1]Summary Data'!#REF!)</definedName>
    <definedName name="FE06_Foam_System" localSheetId="20">INDIRECT('[1]Summary Data'!#REF!)</definedName>
    <definedName name="FE06_Foam_System" localSheetId="21">INDIRECT('[1]Summary Data'!#REF!)</definedName>
    <definedName name="FE06_Foam_System" localSheetId="22">INDIRECT('[1]Summary Data'!#REF!)</definedName>
    <definedName name="FE06_Foam_System" localSheetId="23">INDIRECT('[1]Summary Data'!#REF!)</definedName>
    <definedName name="FE06_Foam_System" localSheetId="24">INDIRECT('[1]Summary Data'!#REF!)</definedName>
    <definedName name="FE06_Foam_System" localSheetId="25">INDIRECT('[1]Summary Data'!#REF!)</definedName>
    <definedName name="FE06_Foam_System" localSheetId="26">INDIRECT('[1]Summary Data'!#REF!)</definedName>
    <definedName name="FE06_Foam_System" localSheetId="27">INDIRECT('[1]Summary Data'!#REF!)</definedName>
    <definedName name="FE06_Foam_System" localSheetId="30">INDIRECT('[1]Summary Data'!#REF!)</definedName>
    <definedName name="FE06_Foam_System" localSheetId="2">INDIRECT('[1]Summary Data'!#REF!)</definedName>
    <definedName name="FE06_Foam_System" localSheetId="5">INDIRECT('[1]Summary Data'!#REF!)</definedName>
    <definedName name="FE06_Foam_System" localSheetId="6">INDIRECT('[1]Summary Data'!#REF!)</definedName>
    <definedName name="FE06_Foam_System" localSheetId="7">INDIRECT('[1]Summary Data'!#REF!)</definedName>
    <definedName name="FE06_Foam_System" localSheetId="8">INDIRECT('[1]Summary Data'!#REF!)</definedName>
    <definedName name="FE06_Foam_System" localSheetId="9">INDIRECT('[1]Summary Data'!#REF!)</definedName>
    <definedName name="FE06_Foam_System" localSheetId="10">INDIRECT('[1]Summary Data'!#REF!)</definedName>
    <definedName name="FE06_Foam_System" localSheetId="11">INDIRECT('[1]Summary Data'!#REF!)</definedName>
    <definedName name="FE06_Foam_System" localSheetId="13">INDIRECT('[1]Summary Data'!#REF!)</definedName>
    <definedName name="FE06_Foam_System" localSheetId="14">INDIRECT('[1]Summary Data'!#REF!)</definedName>
    <definedName name="FE06_Foam_System" localSheetId="15">INDIRECT('[1]Summary Data'!#REF!)</definedName>
    <definedName name="FE06_Foam_System" localSheetId="16">INDIRECT('[1]Summary Data'!#REF!)</definedName>
    <definedName name="FE06_Foam_System" localSheetId="17">INDIRECT('[1]Summary Data'!#REF!)</definedName>
    <definedName name="FE06_Foam_System" localSheetId="18">INDIRECT('[1]Summary Data'!#REF!)</definedName>
    <definedName name="FE06_Foam_System" localSheetId="19">INDIRECT('[1]Summary Data'!#REF!)</definedName>
    <definedName name="FE06_Foam_System" localSheetId="12">INDIRECT('[1]Summary Data'!#REF!)</definedName>
    <definedName name="FE06_Foam_System">INDIRECT('[1]Summary Data'!#REF!)</definedName>
    <definedName name="HC_02pressurerelief" localSheetId="28">INDIRECT('Analisa Barrier'!#REF!)</definedName>
    <definedName name="HC_02pressurerelief" localSheetId="29">INDIRECT('[1]Summary Data'!#REF!)</definedName>
    <definedName name="HC_02pressurerelief" localSheetId="20">INDIRECT('[1]Summary Data'!#REF!)</definedName>
    <definedName name="HC_02pressurerelief" localSheetId="21">INDIRECT('[1]Summary Data'!#REF!)</definedName>
    <definedName name="HC_02pressurerelief" localSheetId="22">INDIRECT('[1]Summary Data'!#REF!)</definedName>
    <definedName name="HC_02pressurerelief" localSheetId="23">INDIRECT('[1]Summary Data'!#REF!)</definedName>
    <definedName name="HC_02pressurerelief" localSheetId="24">INDIRECT('[1]Summary Data'!#REF!)</definedName>
    <definedName name="HC_02pressurerelief" localSheetId="25">INDIRECT('[1]Summary Data'!#REF!)</definedName>
    <definedName name="HC_02pressurerelief" localSheetId="26">INDIRECT('[1]Summary Data'!#REF!)</definedName>
    <definedName name="HC_02pressurerelief" localSheetId="27">INDIRECT('[1]Summary Data'!#REF!)</definedName>
    <definedName name="HC_02pressurerelief" localSheetId="30">INDIRECT('[1]Summary Data'!#REF!)</definedName>
    <definedName name="HC_02pressurerelief" localSheetId="2">INDIRECT('[1]Summary Data'!#REF!)</definedName>
    <definedName name="HC_02pressurerelief" localSheetId="5">INDIRECT('[1]Summary Data'!#REF!)</definedName>
    <definedName name="HC_02pressurerelief" localSheetId="6">INDIRECT('[1]Summary Data'!#REF!)</definedName>
    <definedName name="HC_02pressurerelief" localSheetId="7">INDIRECT('[1]Summary Data'!#REF!)</definedName>
    <definedName name="HC_02pressurerelief" localSheetId="8">INDIRECT('[1]Summary Data'!#REF!)</definedName>
    <definedName name="HC_02pressurerelief" localSheetId="9">INDIRECT('[1]Summary Data'!#REF!)</definedName>
    <definedName name="HC_02pressurerelief" localSheetId="10">INDIRECT('[1]Summary Data'!#REF!)</definedName>
    <definedName name="HC_02pressurerelief" localSheetId="11">INDIRECT('[1]Summary Data'!#REF!)</definedName>
    <definedName name="HC_02pressurerelief" localSheetId="13">INDIRECT('[1]Summary Data'!#REF!)</definedName>
    <definedName name="HC_02pressurerelief" localSheetId="14">INDIRECT('[1]Summary Data'!#REF!)</definedName>
    <definedName name="HC_02pressurerelief" localSheetId="15">INDIRECT('[1]Summary Data'!#REF!)</definedName>
    <definedName name="HC_02pressurerelief" localSheetId="16">INDIRECT('[1]Summary Data'!#REF!)</definedName>
    <definedName name="HC_02pressurerelief" localSheetId="17">INDIRECT('[1]Summary Data'!#REF!)</definedName>
    <definedName name="HC_02pressurerelief" localSheetId="18">INDIRECT('[1]Summary Data'!#REF!)</definedName>
    <definedName name="HC_02pressurerelief" localSheetId="19">INDIRECT('[1]Summary Data'!#REF!)</definedName>
    <definedName name="HC_02pressurerelief" localSheetId="12">INDIRECT('[1]Summary Data'!#REF!)</definedName>
    <definedName name="HC_02pressurerelief">INDIRECT('[1]Summary Data'!#REF!)</definedName>
    <definedName name="HC04_Hazardous" localSheetId="28">INDIRECT('Analisa Barrier'!#REF!)</definedName>
    <definedName name="HC04_Hazardous" localSheetId="29">INDIRECT('[1]Summary Data'!#REF!)</definedName>
    <definedName name="HC04_Hazardous" localSheetId="20">INDIRECT('[1]Summary Data'!#REF!)</definedName>
    <definedName name="HC04_Hazardous" localSheetId="21">INDIRECT('[1]Summary Data'!#REF!)</definedName>
    <definedName name="HC04_Hazardous" localSheetId="22">INDIRECT('[1]Summary Data'!#REF!)</definedName>
    <definedName name="HC04_Hazardous" localSheetId="23">INDIRECT('[1]Summary Data'!#REF!)</definedName>
    <definedName name="HC04_Hazardous" localSheetId="24">INDIRECT('[1]Summary Data'!#REF!)</definedName>
    <definedName name="HC04_Hazardous" localSheetId="25">INDIRECT('[1]Summary Data'!#REF!)</definedName>
    <definedName name="HC04_Hazardous" localSheetId="26">INDIRECT('[1]Summary Data'!#REF!)</definedName>
    <definedName name="HC04_Hazardous" localSheetId="27">INDIRECT('[1]Summary Data'!#REF!)</definedName>
    <definedName name="HC04_Hazardous" localSheetId="30">INDIRECT('[1]Summary Data'!#REF!)</definedName>
    <definedName name="HC04_Hazardous" localSheetId="2">INDIRECT('[1]Summary Data'!#REF!)</definedName>
    <definedName name="HC04_Hazardous" localSheetId="5">INDIRECT('[1]Summary Data'!#REF!)</definedName>
    <definedName name="HC04_Hazardous" localSheetId="6">INDIRECT('[1]Summary Data'!#REF!)</definedName>
    <definedName name="HC04_Hazardous" localSheetId="7">INDIRECT('[1]Summary Data'!#REF!)</definedName>
    <definedName name="HC04_Hazardous" localSheetId="8">INDIRECT('[1]Summary Data'!#REF!)</definedName>
    <definedName name="HC04_Hazardous" localSheetId="9">INDIRECT('[1]Summary Data'!#REF!)</definedName>
    <definedName name="HC04_Hazardous" localSheetId="10">INDIRECT('[1]Summary Data'!#REF!)</definedName>
    <definedName name="HC04_Hazardous" localSheetId="11">INDIRECT('[1]Summary Data'!#REF!)</definedName>
    <definedName name="HC04_Hazardous" localSheetId="13">INDIRECT('[1]Summary Data'!#REF!)</definedName>
    <definedName name="HC04_Hazardous" localSheetId="14">INDIRECT('[1]Summary Data'!#REF!)</definedName>
    <definedName name="HC04_Hazardous" localSheetId="15">INDIRECT('[1]Summary Data'!#REF!)</definedName>
    <definedName name="HC04_Hazardous" localSheetId="16">INDIRECT('[1]Summary Data'!#REF!)</definedName>
    <definedName name="HC04_Hazardous" localSheetId="17">INDIRECT('[1]Summary Data'!#REF!)</definedName>
    <definedName name="HC04_Hazardous" localSheetId="18">INDIRECT('[1]Summary Data'!#REF!)</definedName>
    <definedName name="HC04_Hazardous" localSheetId="19">INDIRECT('[1]Summary Data'!#REF!)</definedName>
    <definedName name="HC04_Hazardous" localSheetId="12">INDIRECT('[1]Summary Data'!#REF!)</definedName>
    <definedName name="HC04_Hazardous">INDIRECT('[1]Summary Data'!#REF!)</definedName>
    <definedName name="HC05_Atmospheric" localSheetId="28">INDIRECT('Analisa Barrier'!#REF!)</definedName>
    <definedName name="HC05_Atmospheric" localSheetId="29">INDIRECT('[1]Summary Data'!#REF!)</definedName>
    <definedName name="HC05_Atmospheric" localSheetId="20">INDIRECT('[1]Summary Data'!#REF!)</definedName>
    <definedName name="HC05_Atmospheric" localSheetId="21">INDIRECT('[1]Summary Data'!#REF!)</definedName>
    <definedName name="HC05_Atmospheric" localSheetId="22">INDIRECT('[1]Summary Data'!#REF!)</definedName>
    <definedName name="HC05_Atmospheric" localSheetId="23">INDIRECT('[1]Summary Data'!#REF!)</definedName>
    <definedName name="HC05_Atmospheric" localSheetId="24">INDIRECT('[1]Summary Data'!#REF!)</definedName>
    <definedName name="HC05_Atmospheric" localSheetId="25">INDIRECT('[1]Summary Data'!#REF!)</definedName>
    <definedName name="HC05_Atmospheric" localSheetId="26">INDIRECT('[1]Summary Data'!#REF!)</definedName>
    <definedName name="HC05_Atmospheric" localSheetId="27">INDIRECT('[1]Summary Data'!#REF!)</definedName>
    <definedName name="HC05_Atmospheric" localSheetId="30">INDIRECT('[1]Summary Data'!#REF!)</definedName>
    <definedName name="HC05_Atmospheric" localSheetId="2">INDIRECT('[1]Summary Data'!#REF!)</definedName>
    <definedName name="HC05_Atmospheric" localSheetId="5">INDIRECT('[1]Summary Data'!#REF!)</definedName>
    <definedName name="HC05_Atmospheric" localSheetId="6">INDIRECT('[1]Summary Data'!#REF!)</definedName>
    <definedName name="HC05_Atmospheric" localSheetId="7">INDIRECT('[1]Summary Data'!#REF!)</definedName>
    <definedName name="HC05_Atmospheric" localSheetId="8">INDIRECT('[1]Summary Data'!#REF!)</definedName>
    <definedName name="HC05_Atmospheric" localSheetId="9">INDIRECT('[1]Summary Data'!#REF!)</definedName>
    <definedName name="HC05_Atmospheric" localSheetId="10">INDIRECT('[1]Summary Data'!#REF!)</definedName>
    <definedName name="HC05_Atmospheric" localSheetId="11">INDIRECT('[1]Summary Data'!#REF!)</definedName>
    <definedName name="HC05_Atmospheric" localSheetId="13">INDIRECT('[1]Summary Data'!#REF!)</definedName>
    <definedName name="HC05_Atmospheric" localSheetId="14">INDIRECT('[1]Summary Data'!#REF!)</definedName>
    <definedName name="HC05_Atmospheric" localSheetId="15">INDIRECT('[1]Summary Data'!#REF!)</definedName>
    <definedName name="HC05_Atmospheric" localSheetId="16">INDIRECT('[1]Summary Data'!#REF!)</definedName>
    <definedName name="HC05_Atmospheric" localSheetId="17">INDIRECT('[1]Summary Data'!#REF!)</definedName>
    <definedName name="HC05_Atmospheric" localSheetId="18">INDIRECT('[1]Summary Data'!#REF!)</definedName>
    <definedName name="HC05_Atmospheric" localSheetId="19">INDIRECT('[1]Summary Data'!#REF!)</definedName>
    <definedName name="HC05_Atmospheric" localSheetId="12">INDIRECT('[1]Summary Data'!#REF!)</definedName>
    <definedName name="HC05_Atmospheric">INDIRECT('[1]Summary Data'!#REF!)</definedName>
    <definedName name="HC06_BundlingDrainage" localSheetId="28">INDIRECT('Analisa Barrier'!#REF!)</definedName>
    <definedName name="HC06_BundlingDrainage" localSheetId="29">INDIRECT('[1]Summary Data'!#REF!)</definedName>
    <definedName name="HC06_BundlingDrainage" localSheetId="20">INDIRECT('[1]Summary Data'!#REF!)</definedName>
    <definedName name="HC06_BundlingDrainage" localSheetId="21">INDIRECT('[1]Summary Data'!#REF!)</definedName>
    <definedName name="HC06_BundlingDrainage" localSheetId="22">INDIRECT('[1]Summary Data'!#REF!)</definedName>
    <definedName name="HC06_BundlingDrainage" localSheetId="23">INDIRECT('[1]Summary Data'!#REF!)</definedName>
    <definedName name="HC06_BundlingDrainage" localSheetId="24">INDIRECT('[1]Summary Data'!#REF!)</definedName>
    <definedName name="HC06_BundlingDrainage" localSheetId="25">INDIRECT('[1]Summary Data'!#REF!)</definedName>
    <definedName name="HC06_BundlingDrainage" localSheetId="26">INDIRECT('[1]Summary Data'!#REF!)</definedName>
    <definedName name="HC06_BundlingDrainage" localSheetId="27">INDIRECT('[1]Summary Data'!#REF!)</definedName>
    <definedName name="HC06_BundlingDrainage" localSheetId="30">INDIRECT('[1]Summary Data'!#REF!)</definedName>
    <definedName name="HC06_BundlingDrainage" localSheetId="2">INDIRECT('[1]Summary Data'!#REF!)</definedName>
    <definedName name="HC06_BundlingDrainage" localSheetId="5">INDIRECT('[1]Summary Data'!#REF!)</definedName>
    <definedName name="HC06_BundlingDrainage" localSheetId="6">INDIRECT('[1]Summary Data'!#REF!)</definedName>
    <definedName name="HC06_BundlingDrainage" localSheetId="7">INDIRECT('[1]Summary Data'!#REF!)</definedName>
    <definedName name="HC06_BundlingDrainage" localSheetId="8">INDIRECT('[1]Summary Data'!#REF!)</definedName>
    <definedName name="HC06_BundlingDrainage" localSheetId="9">INDIRECT('[1]Summary Data'!#REF!)</definedName>
    <definedName name="HC06_BundlingDrainage" localSheetId="10">INDIRECT('[1]Summary Data'!#REF!)</definedName>
    <definedName name="HC06_BundlingDrainage" localSheetId="11">INDIRECT('[1]Summary Data'!#REF!)</definedName>
    <definedName name="HC06_BundlingDrainage" localSheetId="13">INDIRECT('[1]Summary Data'!#REF!)</definedName>
    <definedName name="HC06_BundlingDrainage" localSheetId="14">INDIRECT('[1]Summary Data'!#REF!)</definedName>
    <definedName name="HC06_BundlingDrainage" localSheetId="15">INDIRECT('[1]Summary Data'!#REF!)</definedName>
    <definedName name="HC06_BundlingDrainage" localSheetId="16">INDIRECT('[1]Summary Data'!#REF!)</definedName>
    <definedName name="HC06_BundlingDrainage" localSheetId="17">INDIRECT('[1]Summary Data'!#REF!)</definedName>
    <definedName name="HC06_BundlingDrainage" localSheetId="18">INDIRECT('[1]Summary Data'!#REF!)</definedName>
    <definedName name="HC06_BundlingDrainage" localSheetId="19">INDIRECT('[1]Summary Data'!#REF!)</definedName>
    <definedName name="HC06_BundlingDrainage" localSheetId="12">INDIRECT('[1]Summary Data'!#REF!)</definedName>
    <definedName name="HC06_BundlingDrainage">INDIRECT('[1]Summary Data'!#REF!)</definedName>
    <definedName name="_xlnm.Print_Area" localSheetId="0">Cover!$A$1:$V$71</definedName>
    <definedName name="_xlnm.Print_Area" localSheetId="20">'DF-01'!$B$2:$K$116</definedName>
    <definedName name="_xlnm.Print_Area" localSheetId="21">'DF-02'!$B$2:$K$114</definedName>
    <definedName name="_xlnm.Print_Area" localSheetId="22">'DF-03'!$B$2:$K$115</definedName>
    <definedName name="_xlnm.Print_Area" localSheetId="23">'DF-04'!$B$2:$K$113</definedName>
    <definedName name="_xlnm.Print_Area" localSheetId="24">'DF-05'!$B$2:$K$119</definedName>
    <definedName name="_xlnm.Print_Area" localSheetId="25">'DF-06'!$B$2:$K$113</definedName>
    <definedName name="_xlnm.Print_Area" localSheetId="26">'DF-07'!$B$2:$K$113</definedName>
    <definedName name="_xlnm.Print_Area" localSheetId="27">'DF-08'!$B$2:$K$119</definedName>
    <definedName name="_xlnm.Print_Area" localSheetId="2">RAM!$J$1:$Y$17</definedName>
    <definedName name="_xlnm.Print_Area" localSheetId="4">'RF-01'!$B$2:$K$116</definedName>
    <definedName name="_xlnm.Print_Area" localSheetId="5">'RF-02'!$B$2:$K$114</definedName>
    <definedName name="_xlnm.Print_Area" localSheetId="6">'RF-03'!$B$2:$K$115</definedName>
    <definedName name="_xlnm.Print_Area" localSheetId="7">'RF-04'!$B$2:$K$113</definedName>
    <definedName name="_xlnm.Print_Area" localSheetId="8">'RF-05'!$B$2:$K$119</definedName>
    <definedName name="_xlnm.Print_Area" localSheetId="9">'RF-06'!$B$2:$K$113</definedName>
    <definedName name="_xlnm.Print_Area" localSheetId="10">'RF-07'!$B$2:$K$113</definedName>
    <definedName name="_xlnm.Print_Area" localSheetId="11">'RF-08'!$B$2:$K$119</definedName>
    <definedName name="_xlnm.Print_Area" localSheetId="13">'SF-01'!$B$2:$K$117</definedName>
    <definedName name="_xlnm.Print_Area" localSheetId="14">'SF-02'!$B$2:$K$116</definedName>
    <definedName name="_xlnm.Print_Area" localSheetId="15">'SF-03'!$B$2:$K$116</definedName>
    <definedName name="_xlnm.Print_Area" localSheetId="16">'SF-04'!$B$2:$K$116</definedName>
    <definedName name="_xlnm.Print_Area" localSheetId="17">'SF-05'!$B$2:$K$118</definedName>
    <definedName name="_xlnm.Print_Area" localSheetId="18">'SF-06'!$B$2:$K$116</definedName>
    <definedName name="_xlnm.Print_Area" localSheetId="19">'SF-07'!$B$2:$K$116</definedName>
    <definedName name="process" localSheetId="28">INDIRECT('Analisa Barrier'!#REF!)</definedName>
    <definedName name="process" localSheetId="29">INDIRECT('[1]Summary Data'!#REF!)</definedName>
    <definedName name="process" localSheetId="20">INDIRECT('[1]Summary Data'!#REF!)</definedName>
    <definedName name="process" localSheetId="21">INDIRECT('[1]Summary Data'!#REF!)</definedName>
    <definedName name="process" localSheetId="22">INDIRECT('[1]Summary Data'!#REF!)</definedName>
    <definedName name="process" localSheetId="23">INDIRECT('[1]Summary Data'!#REF!)</definedName>
    <definedName name="process" localSheetId="24">INDIRECT('[1]Summary Data'!#REF!)</definedName>
    <definedName name="process" localSheetId="25">INDIRECT('[1]Summary Data'!#REF!)</definedName>
    <definedName name="process" localSheetId="26">INDIRECT('[1]Summary Data'!#REF!)</definedName>
    <definedName name="process" localSheetId="27">INDIRECT('[1]Summary Data'!#REF!)</definedName>
    <definedName name="process" localSheetId="30">INDIRECT('[1]Summary Data'!#REF!)</definedName>
    <definedName name="process" localSheetId="2">INDIRECT('[1]Summary Data'!#REF!)</definedName>
    <definedName name="process" localSheetId="5">INDIRECT('[1]Summary Data'!#REF!)</definedName>
    <definedName name="process" localSheetId="6">INDIRECT('[1]Summary Data'!#REF!)</definedName>
    <definedName name="process" localSheetId="7">INDIRECT('[1]Summary Data'!#REF!)</definedName>
    <definedName name="process" localSheetId="8">INDIRECT('[1]Summary Data'!#REF!)</definedName>
    <definedName name="process" localSheetId="9">INDIRECT('[1]Summary Data'!#REF!)</definedName>
    <definedName name="process" localSheetId="10">INDIRECT('[1]Summary Data'!#REF!)</definedName>
    <definedName name="process" localSheetId="11">INDIRECT('[1]Summary Data'!#REF!)</definedName>
    <definedName name="process" localSheetId="13">INDIRECT('[1]Summary Data'!#REF!)</definedName>
    <definedName name="process" localSheetId="14">INDIRECT('[1]Summary Data'!#REF!)</definedName>
    <definedName name="process" localSheetId="15">INDIRECT('[1]Summary Data'!#REF!)</definedName>
    <definedName name="process" localSheetId="16">INDIRECT('[1]Summary Data'!#REF!)</definedName>
    <definedName name="process" localSheetId="17">INDIRECT('[1]Summary Data'!#REF!)</definedName>
    <definedName name="process" localSheetId="18">INDIRECT('[1]Summary Data'!#REF!)</definedName>
    <definedName name="process" localSheetId="19">INDIRECT('[1]Summary Data'!#REF!)</definedName>
    <definedName name="process" localSheetId="12">INDIRECT('[1]Summary Data'!#REF!)</definedName>
    <definedName name="process">INDIRECT('[1]Summary Data'!#REF!)</definedName>
    <definedName name="Process2" localSheetId="28">INDIRECT('Analisa Barrier'!#REF!)</definedName>
    <definedName name="Process2" localSheetId="29">INDIRECT('[1]Summary Data'!#REF!)</definedName>
    <definedName name="Process2" localSheetId="20">INDIRECT('[1]Summary Data'!#REF!)</definedName>
    <definedName name="Process2" localSheetId="21">INDIRECT('[1]Summary Data'!#REF!)</definedName>
    <definedName name="Process2" localSheetId="22">INDIRECT('[1]Summary Data'!#REF!)</definedName>
    <definedName name="Process2" localSheetId="23">INDIRECT('[1]Summary Data'!#REF!)</definedName>
    <definedName name="Process2" localSheetId="24">INDIRECT('[1]Summary Data'!#REF!)</definedName>
    <definedName name="Process2" localSheetId="25">INDIRECT('[1]Summary Data'!#REF!)</definedName>
    <definedName name="Process2" localSheetId="26">INDIRECT('[1]Summary Data'!#REF!)</definedName>
    <definedName name="Process2" localSheetId="27">INDIRECT('[1]Summary Data'!#REF!)</definedName>
    <definedName name="Process2" localSheetId="30">INDIRECT('[1]Summary Data'!#REF!)</definedName>
    <definedName name="Process2" localSheetId="2">INDIRECT('[1]Summary Data'!#REF!)</definedName>
    <definedName name="Process2" localSheetId="5">INDIRECT('[1]Summary Data'!#REF!)</definedName>
    <definedName name="Process2" localSheetId="6">INDIRECT('[1]Summary Data'!#REF!)</definedName>
    <definedName name="Process2" localSheetId="7">INDIRECT('[1]Summary Data'!#REF!)</definedName>
    <definedName name="Process2" localSheetId="8">INDIRECT('[1]Summary Data'!#REF!)</definedName>
    <definedName name="Process2" localSheetId="9">INDIRECT('[1]Summary Data'!#REF!)</definedName>
    <definedName name="Process2" localSheetId="10">INDIRECT('[1]Summary Data'!#REF!)</definedName>
    <definedName name="Process2" localSheetId="11">INDIRECT('[1]Summary Data'!#REF!)</definedName>
    <definedName name="Process2" localSheetId="13">INDIRECT('[1]Summary Data'!#REF!)</definedName>
    <definedName name="Process2" localSheetId="14">INDIRECT('[1]Summary Data'!#REF!)</definedName>
    <definedName name="Process2" localSheetId="15">INDIRECT('[1]Summary Data'!#REF!)</definedName>
    <definedName name="Process2" localSheetId="16">INDIRECT('[1]Summary Data'!#REF!)</definedName>
    <definedName name="Process2" localSheetId="17">INDIRECT('[1]Summary Data'!#REF!)</definedName>
    <definedName name="Process2" localSheetId="18">INDIRECT('[1]Summary Data'!#REF!)</definedName>
    <definedName name="Process2" localSheetId="19">INDIRECT('[1]Summary Data'!#REF!)</definedName>
    <definedName name="Process2" localSheetId="12">INDIRECT('[1]Summary Data'!#REF!)</definedName>
    <definedName name="Process2">INDIRECT('[1]Summary Data'!#REF!)</definedName>
    <definedName name="SI04_Structure" localSheetId="28">INDIRECT('Analisa Barrier'!#REF!)</definedName>
    <definedName name="SI04_Structure" localSheetId="29">INDIRECT('[1]Summary Data'!#REF!)</definedName>
    <definedName name="SI04_Structure" localSheetId="20">INDIRECT('[1]Summary Data'!#REF!)</definedName>
    <definedName name="SI04_Structure" localSheetId="21">INDIRECT('[1]Summary Data'!#REF!)</definedName>
    <definedName name="SI04_Structure" localSheetId="22">INDIRECT('[1]Summary Data'!#REF!)</definedName>
    <definedName name="SI04_Structure" localSheetId="23">INDIRECT('[1]Summary Data'!#REF!)</definedName>
    <definedName name="SI04_Structure" localSheetId="24">INDIRECT('[1]Summary Data'!#REF!)</definedName>
    <definedName name="SI04_Structure" localSheetId="25">INDIRECT('[1]Summary Data'!#REF!)</definedName>
    <definedName name="SI04_Structure" localSheetId="26">INDIRECT('[1]Summary Data'!#REF!)</definedName>
    <definedName name="SI04_Structure" localSheetId="27">INDIRECT('[1]Summary Data'!#REF!)</definedName>
    <definedName name="SI04_Structure" localSheetId="30">INDIRECT('[1]Summary Data'!#REF!)</definedName>
    <definedName name="SI04_Structure" localSheetId="2">INDIRECT('[1]Summary Data'!#REF!)</definedName>
    <definedName name="SI04_Structure" localSheetId="5">INDIRECT('[1]Summary Data'!#REF!)</definedName>
    <definedName name="SI04_Structure" localSheetId="6">INDIRECT('[1]Summary Data'!#REF!)</definedName>
    <definedName name="SI04_Structure" localSheetId="7">INDIRECT('[1]Summary Data'!#REF!)</definedName>
    <definedName name="SI04_Structure" localSheetId="8">INDIRECT('[1]Summary Data'!#REF!)</definedName>
    <definedName name="SI04_Structure" localSheetId="9">INDIRECT('[1]Summary Data'!#REF!)</definedName>
    <definedName name="SI04_Structure" localSheetId="10">INDIRECT('[1]Summary Data'!#REF!)</definedName>
    <definedName name="SI04_Structure" localSheetId="11">INDIRECT('[1]Summary Data'!#REF!)</definedName>
    <definedName name="SI04_Structure" localSheetId="13">INDIRECT('[1]Summary Data'!#REF!)</definedName>
    <definedName name="SI04_Structure" localSheetId="14">INDIRECT('[1]Summary Data'!#REF!)</definedName>
    <definedName name="SI04_Structure" localSheetId="15">INDIRECT('[1]Summary Data'!#REF!)</definedName>
    <definedName name="SI04_Structure" localSheetId="16">INDIRECT('[1]Summary Data'!#REF!)</definedName>
    <definedName name="SI04_Structure" localSheetId="17">INDIRECT('[1]Summary Data'!#REF!)</definedName>
    <definedName name="SI04_Structure" localSheetId="18">INDIRECT('[1]Summary Data'!#REF!)</definedName>
    <definedName name="SI04_Structure" localSheetId="19">INDIRECT('[1]Summary Data'!#REF!)</definedName>
    <definedName name="SI04_Structure" localSheetId="12">INDIRECT('[1]Summary Data'!#REF!)</definedName>
    <definedName name="SI04_Structure">INDIRECT('[1]Summary Data'!#REF!)</definedName>
    <definedName name="SI06_Material" localSheetId="28">INDIRECT('Analisa Barrier'!#REF!)</definedName>
    <definedName name="SI06_Material" localSheetId="29">INDIRECT('[1]Summary Data'!#REF!)</definedName>
    <definedName name="SI06_Material" localSheetId="20">INDIRECT('[1]Summary Data'!#REF!)</definedName>
    <definedName name="SI06_Material" localSheetId="21">INDIRECT('[1]Summary Data'!#REF!)</definedName>
    <definedName name="SI06_Material" localSheetId="22">INDIRECT('[1]Summary Data'!#REF!)</definedName>
    <definedName name="SI06_Material" localSheetId="23">INDIRECT('[1]Summary Data'!#REF!)</definedName>
    <definedName name="SI06_Material" localSheetId="24">INDIRECT('[1]Summary Data'!#REF!)</definedName>
    <definedName name="SI06_Material" localSheetId="25">INDIRECT('[1]Summary Data'!#REF!)</definedName>
    <definedName name="SI06_Material" localSheetId="26">INDIRECT('[1]Summary Data'!#REF!)</definedName>
    <definedName name="SI06_Material" localSheetId="27">INDIRECT('[1]Summary Data'!#REF!)</definedName>
    <definedName name="SI06_Material" localSheetId="30">INDIRECT('[1]Summary Data'!#REF!)</definedName>
    <definedName name="SI06_Material" localSheetId="2">INDIRECT('[1]Summary Data'!#REF!)</definedName>
    <definedName name="SI06_Material" localSheetId="5">INDIRECT('[1]Summary Data'!#REF!)</definedName>
    <definedName name="SI06_Material" localSheetId="6">INDIRECT('[1]Summary Data'!#REF!)</definedName>
    <definedName name="SI06_Material" localSheetId="7">INDIRECT('[1]Summary Data'!#REF!)</definedName>
    <definedName name="SI06_Material" localSheetId="8">INDIRECT('[1]Summary Data'!#REF!)</definedName>
    <definedName name="SI06_Material" localSheetId="9">INDIRECT('[1]Summary Data'!#REF!)</definedName>
    <definedName name="SI06_Material" localSheetId="10">INDIRECT('[1]Summary Data'!#REF!)</definedName>
    <definedName name="SI06_Material" localSheetId="11">INDIRECT('[1]Summary Data'!#REF!)</definedName>
    <definedName name="SI06_Material" localSheetId="13">INDIRECT('[1]Summary Data'!#REF!)</definedName>
    <definedName name="SI06_Material" localSheetId="14">INDIRECT('[1]Summary Data'!#REF!)</definedName>
    <definedName name="SI06_Material" localSheetId="15">INDIRECT('[1]Summary Data'!#REF!)</definedName>
    <definedName name="SI06_Material" localSheetId="16">INDIRECT('[1]Summary Data'!#REF!)</definedName>
    <definedName name="SI06_Material" localSheetId="17">INDIRECT('[1]Summary Data'!#REF!)</definedName>
    <definedName name="SI06_Material" localSheetId="18">INDIRECT('[1]Summary Data'!#REF!)</definedName>
    <definedName name="SI06_Material" localSheetId="19">INDIRECT('[1]Summary Data'!#REF!)</definedName>
    <definedName name="SI06_Material" localSheetId="12">INDIRECT('[1]Summary Data'!#REF!)</definedName>
    <definedName name="SI06_Material">INDIRECT('[1]Summary Data'!#REF!)</definedName>
    <definedName name="SS01_Gas_Detection" localSheetId="28">INDIRECT('Analisa Barrier'!#REF!)</definedName>
    <definedName name="SS01_Gas_Detection" localSheetId="29">INDIRECT('[1]Summary Data'!#REF!)</definedName>
    <definedName name="SS01_Gas_Detection" localSheetId="20">INDIRECT('[1]Summary Data'!#REF!)</definedName>
    <definedName name="SS01_Gas_Detection" localSheetId="21">INDIRECT('[1]Summary Data'!#REF!)</definedName>
    <definedName name="SS01_Gas_Detection" localSheetId="22">INDIRECT('[1]Summary Data'!#REF!)</definedName>
    <definedName name="SS01_Gas_Detection" localSheetId="23">INDIRECT('[1]Summary Data'!#REF!)</definedName>
    <definedName name="SS01_Gas_Detection" localSheetId="24">INDIRECT('[1]Summary Data'!#REF!)</definedName>
    <definedName name="SS01_Gas_Detection" localSheetId="25">INDIRECT('[1]Summary Data'!#REF!)</definedName>
    <definedName name="SS01_Gas_Detection" localSheetId="26">INDIRECT('[1]Summary Data'!#REF!)</definedName>
    <definedName name="SS01_Gas_Detection" localSheetId="27">INDIRECT('[1]Summary Data'!#REF!)</definedName>
    <definedName name="SS01_Gas_Detection" localSheetId="30">INDIRECT('[1]Summary Data'!#REF!)</definedName>
    <definedName name="SS01_Gas_Detection" localSheetId="2">INDIRECT('[1]Summary Data'!#REF!)</definedName>
    <definedName name="SS01_Gas_Detection" localSheetId="5">INDIRECT('[1]Summary Data'!#REF!)</definedName>
    <definedName name="SS01_Gas_Detection" localSheetId="6">INDIRECT('[1]Summary Data'!#REF!)</definedName>
    <definedName name="SS01_Gas_Detection" localSheetId="7">INDIRECT('[1]Summary Data'!#REF!)</definedName>
    <definedName name="SS01_Gas_Detection" localSheetId="8">INDIRECT('[1]Summary Data'!#REF!)</definedName>
    <definedName name="SS01_Gas_Detection" localSheetId="9">INDIRECT('[1]Summary Data'!#REF!)</definedName>
    <definedName name="SS01_Gas_Detection" localSheetId="10">INDIRECT('[1]Summary Data'!#REF!)</definedName>
    <definedName name="SS01_Gas_Detection" localSheetId="11">INDIRECT('[1]Summary Data'!#REF!)</definedName>
    <definedName name="SS01_Gas_Detection" localSheetId="13">INDIRECT('[1]Summary Data'!#REF!)</definedName>
    <definedName name="SS01_Gas_Detection" localSheetId="14">INDIRECT('[1]Summary Data'!#REF!)</definedName>
    <definedName name="SS01_Gas_Detection" localSheetId="15">INDIRECT('[1]Summary Data'!#REF!)</definedName>
    <definedName name="SS01_Gas_Detection" localSheetId="16">INDIRECT('[1]Summary Data'!#REF!)</definedName>
    <definedName name="SS01_Gas_Detection" localSheetId="17">INDIRECT('[1]Summary Data'!#REF!)</definedName>
    <definedName name="SS01_Gas_Detection" localSheetId="18">INDIRECT('[1]Summary Data'!#REF!)</definedName>
    <definedName name="SS01_Gas_Detection" localSheetId="19">INDIRECT('[1]Summary Data'!#REF!)</definedName>
    <definedName name="SS01_Gas_Detection" localSheetId="12">INDIRECT('[1]Summary Data'!#REF!)</definedName>
    <definedName name="SS01_Gas_Detection">INDIRECT('[1]Summary Data'!#REF!)</definedName>
    <definedName name="SS02_FireDetection" localSheetId="28">INDIRECT('Analisa Barrier'!#REF!)</definedName>
    <definedName name="SS02_FireDetection" localSheetId="29">INDIRECT('[1]Summary Data'!#REF!)</definedName>
    <definedName name="SS02_FireDetection" localSheetId="20">INDIRECT('[1]Summary Data'!#REF!)</definedName>
    <definedName name="SS02_FireDetection" localSheetId="21">INDIRECT('[1]Summary Data'!#REF!)</definedName>
    <definedName name="SS02_FireDetection" localSheetId="22">INDIRECT('[1]Summary Data'!#REF!)</definedName>
    <definedName name="SS02_FireDetection" localSheetId="23">INDIRECT('[1]Summary Data'!#REF!)</definedName>
    <definedName name="SS02_FireDetection" localSheetId="24">INDIRECT('[1]Summary Data'!#REF!)</definedName>
    <definedName name="SS02_FireDetection" localSheetId="25">INDIRECT('[1]Summary Data'!#REF!)</definedName>
    <definedName name="SS02_FireDetection" localSheetId="26">INDIRECT('[1]Summary Data'!#REF!)</definedName>
    <definedName name="SS02_FireDetection" localSheetId="27">INDIRECT('[1]Summary Data'!#REF!)</definedName>
    <definedName name="SS02_FireDetection" localSheetId="30">INDIRECT('[1]Summary Data'!#REF!)</definedName>
    <definedName name="SS02_FireDetection" localSheetId="2">INDIRECT('[1]Summary Data'!#REF!)</definedName>
    <definedName name="SS02_FireDetection" localSheetId="5">INDIRECT('[1]Summary Data'!#REF!)</definedName>
    <definedName name="SS02_FireDetection" localSheetId="6">INDIRECT('[1]Summary Data'!#REF!)</definedName>
    <definedName name="SS02_FireDetection" localSheetId="7">INDIRECT('[1]Summary Data'!#REF!)</definedName>
    <definedName name="SS02_FireDetection" localSheetId="8">INDIRECT('[1]Summary Data'!#REF!)</definedName>
    <definedName name="SS02_FireDetection" localSheetId="9">INDIRECT('[1]Summary Data'!#REF!)</definedName>
    <definedName name="SS02_FireDetection" localSheetId="10">INDIRECT('[1]Summary Data'!#REF!)</definedName>
    <definedName name="SS02_FireDetection" localSheetId="11">INDIRECT('[1]Summary Data'!#REF!)</definedName>
    <definedName name="SS02_FireDetection" localSheetId="13">INDIRECT('[1]Summary Data'!#REF!)</definedName>
    <definedName name="SS02_FireDetection" localSheetId="14">INDIRECT('[1]Summary Data'!#REF!)</definedName>
    <definedName name="SS02_FireDetection" localSheetId="15">INDIRECT('[1]Summary Data'!#REF!)</definedName>
    <definedName name="SS02_FireDetection" localSheetId="16">INDIRECT('[1]Summary Data'!#REF!)</definedName>
    <definedName name="SS02_FireDetection" localSheetId="17">INDIRECT('[1]Summary Data'!#REF!)</definedName>
    <definedName name="SS02_FireDetection" localSheetId="18">INDIRECT('[1]Summary Data'!#REF!)</definedName>
    <definedName name="SS02_FireDetection" localSheetId="19">INDIRECT('[1]Summary Data'!#REF!)</definedName>
    <definedName name="SS02_FireDetection" localSheetId="12">INDIRECT('[1]Summary Data'!#REF!)</definedName>
    <definedName name="SS02_FireDetection">INDIRECT('[1]Summary Data'!#REF!)</definedName>
    <definedName name="SS04Emergency_Shutdown_System" localSheetId="28">INDIRECT('Analisa Barrier'!#REF!)</definedName>
    <definedName name="SS04Emergency_Shutdown_System" localSheetId="29">INDIRECT('[1]Summary Data'!#REF!)</definedName>
    <definedName name="SS04Emergency_Shutdown_System" localSheetId="20">INDIRECT('[1]Summary Data'!#REF!)</definedName>
    <definedName name="SS04Emergency_Shutdown_System" localSheetId="21">INDIRECT('[1]Summary Data'!#REF!)</definedName>
    <definedName name="SS04Emergency_Shutdown_System" localSheetId="22">INDIRECT('[1]Summary Data'!#REF!)</definedName>
    <definedName name="SS04Emergency_Shutdown_System" localSheetId="23">INDIRECT('[1]Summary Data'!#REF!)</definedName>
    <definedName name="SS04Emergency_Shutdown_System" localSheetId="24">INDIRECT('[1]Summary Data'!#REF!)</definedName>
    <definedName name="SS04Emergency_Shutdown_System" localSheetId="25">INDIRECT('[1]Summary Data'!#REF!)</definedName>
    <definedName name="SS04Emergency_Shutdown_System" localSheetId="26">INDIRECT('[1]Summary Data'!#REF!)</definedName>
    <definedName name="SS04Emergency_Shutdown_System" localSheetId="27">INDIRECT('[1]Summary Data'!#REF!)</definedName>
    <definedName name="SS04Emergency_Shutdown_System" localSheetId="30">INDIRECT('[1]Summary Data'!#REF!)</definedName>
    <definedName name="SS04Emergency_Shutdown_System" localSheetId="2">INDIRECT('[1]Summary Data'!#REF!)</definedName>
    <definedName name="SS04Emergency_Shutdown_System" localSheetId="5">INDIRECT('[1]Summary Data'!#REF!)</definedName>
    <definedName name="SS04Emergency_Shutdown_System" localSheetId="6">INDIRECT('[1]Summary Data'!#REF!)</definedName>
    <definedName name="SS04Emergency_Shutdown_System" localSheetId="7">INDIRECT('[1]Summary Data'!#REF!)</definedName>
    <definedName name="SS04Emergency_Shutdown_System" localSheetId="8">INDIRECT('[1]Summary Data'!#REF!)</definedName>
    <definedName name="SS04Emergency_Shutdown_System" localSheetId="9">INDIRECT('[1]Summary Data'!#REF!)</definedName>
    <definedName name="SS04Emergency_Shutdown_System" localSheetId="10">INDIRECT('[1]Summary Data'!#REF!)</definedName>
    <definedName name="SS04Emergency_Shutdown_System" localSheetId="11">INDIRECT('[1]Summary Data'!#REF!)</definedName>
    <definedName name="SS04Emergency_Shutdown_System" localSheetId="13">INDIRECT('[1]Summary Data'!#REF!)</definedName>
    <definedName name="SS04Emergency_Shutdown_System" localSheetId="14">INDIRECT('[1]Summary Data'!#REF!)</definedName>
    <definedName name="SS04Emergency_Shutdown_System" localSheetId="15">INDIRECT('[1]Summary Data'!#REF!)</definedName>
    <definedName name="SS04Emergency_Shutdown_System" localSheetId="16">INDIRECT('[1]Summary Data'!#REF!)</definedName>
    <definedName name="SS04Emergency_Shutdown_System" localSheetId="17">INDIRECT('[1]Summary Data'!#REF!)</definedName>
    <definedName name="SS04Emergency_Shutdown_System" localSheetId="18">INDIRECT('[1]Summary Data'!#REF!)</definedName>
    <definedName name="SS04Emergency_Shutdown_System" localSheetId="19">INDIRECT('[1]Summary Data'!#REF!)</definedName>
    <definedName name="SS04Emergency_Shutdown_System" localSheetId="12">INDIRECT('[1]Summary Data'!#REF!)</definedName>
    <definedName name="SS04Emergency_Shutdown_System">INDIRECT('[1]Summary Data'!#REF!)</definedName>
    <definedName name="SS05_BSV" localSheetId="28">INDIRECT('Analisa Barrier'!#REF!)</definedName>
    <definedName name="SS05_BSV" localSheetId="29">INDIRECT('[1]Summary Data'!#REF!)</definedName>
    <definedName name="SS05_BSV" localSheetId="20">INDIRECT('[1]Summary Data'!#REF!)</definedName>
    <definedName name="SS05_BSV" localSheetId="21">INDIRECT('[1]Summary Data'!#REF!)</definedName>
    <definedName name="SS05_BSV" localSheetId="22">INDIRECT('[1]Summary Data'!#REF!)</definedName>
    <definedName name="SS05_BSV" localSheetId="23">INDIRECT('[1]Summary Data'!#REF!)</definedName>
    <definedName name="SS05_BSV" localSheetId="24">INDIRECT('[1]Summary Data'!#REF!)</definedName>
    <definedName name="SS05_BSV" localSheetId="25">INDIRECT('[1]Summary Data'!#REF!)</definedName>
    <definedName name="SS05_BSV" localSheetId="26">INDIRECT('[1]Summary Data'!#REF!)</definedName>
    <definedName name="SS05_BSV" localSheetId="27">INDIRECT('[1]Summary Data'!#REF!)</definedName>
    <definedName name="SS05_BSV" localSheetId="30">INDIRECT('[1]Summary Data'!#REF!)</definedName>
    <definedName name="SS05_BSV" localSheetId="2">INDIRECT('[1]Summary Data'!#REF!)</definedName>
    <definedName name="SS05_BSV" localSheetId="5">INDIRECT('[1]Summary Data'!#REF!)</definedName>
    <definedName name="SS05_BSV" localSheetId="6">INDIRECT('[1]Summary Data'!#REF!)</definedName>
    <definedName name="SS05_BSV" localSheetId="7">INDIRECT('[1]Summary Data'!#REF!)</definedName>
    <definedName name="SS05_BSV" localSheetId="8">INDIRECT('[1]Summary Data'!#REF!)</definedName>
    <definedName name="SS05_BSV" localSheetId="9">INDIRECT('[1]Summary Data'!#REF!)</definedName>
    <definedName name="SS05_BSV" localSheetId="10">INDIRECT('[1]Summary Data'!#REF!)</definedName>
    <definedName name="SS05_BSV" localSheetId="11">INDIRECT('[1]Summary Data'!#REF!)</definedName>
    <definedName name="SS05_BSV" localSheetId="13">INDIRECT('[1]Summary Data'!#REF!)</definedName>
    <definedName name="SS05_BSV" localSheetId="14">INDIRECT('[1]Summary Data'!#REF!)</definedName>
    <definedName name="SS05_BSV" localSheetId="15">INDIRECT('[1]Summary Data'!#REF!)</definedName>
    <definedName name="SS05_BSV" localSheetId="16">INDIRECT('[1]Summary Data'!#REF!)</definedName>
    <definedName name="SS05_BSV" localSheetId="17">INDIRECT('[1]Summary Data'!#REF!)</definedName>
    <definedName name="SS05_BSV" localSheetId="18">INDIRECT('[1]Summary Data'!#REF!)</definedName>
    <definedName name="SS05_BSV" localSheetId="19">INDIRECT('[1]Summary Data'!#REF!)</definedName>
    <definedName name="SS05_BSV" localSheetId="12">INDIRECT('[1]Summary Data'!#REF!)</definedName>
    <definedName name="SS05_BSV">INDIRECT('[1]Summary Data'!#REF!)</definedName>
    <definedName name="SS05_SSV" localSheetId="28">INDIRECT('Analisa Barrier'!#REF!)</definedName>
    <definedName name="SS05_SSV" localSheetId="29">INDIRECT('[1]Summary Data'!#REF!)</definedName>
    <definedName name="SS05_SSV" localSheetId="20">INDIRECT('[1]Summary Data'!#REF!)</definedName>
    <definedName name="SS05_SSV" localSheetId="21">INDIRECT('[1]Summary Data'!#REF!)</definedName>
    <definedName name="SS05_SSV" localSheetId="22">INDIRECT('[1]Summary Data'!#REF!)</definedName>
    <definedName name="SS05_SSV" localSheetId="23">INDIRECT('[1]Summary Data'!#REF!)</definedName>
    <definedName name="SS05_SSV" localSheetId="24">INDIRECT('[1]Summary Data'!#REF!)</definedName>
    <definedName name="SS05_SSV" localSheetId="25">INDIRECT('[1]Summary Data'!#REF!)</definedName>
    <definedName name="SS05_SSV" localSheetId="26">INDIRECT('[1]Summary Data'!#REF!)</definedName>
    <definedName name="SS05_SSV" localSheetId="27">INDIRECT('[1]Summary Data'!#REF!)</definedName>
    <definedName name="SS05_SSV" localSheetId="30">INDIRECT('[1]Summary Data'!#REF!)</definedName>
    <definedName name="SS05_SSV" localSheetId="2">INDIRECT('[1]Summary Data'!#REF!)</definedName>
    <definedName name="SS05_SSV" localSheetId="5">INDIRECT('[1]Summary Data'!#REF!)</definedName>
    <definedName name="SS05_SSV" localSheetId="6">INDIRECT('[1]Summary Data'!#REF!)</definedName>
    <definedName name="SS05_SSV" localSheetId="7">INDIRECT('[1]Summary Data'!#REF!)</definedName>
    <definedName name="SS05_SSV" localSheetId="8">INDIRECT('[1]Summary Data'!#REF!)</definedName>
    <definedName name="SS05_SSV" localSheetId="9">INDIRECT('[1]Summary Data'!#REF!)</definedName>
    <definedName name="SS05_SSV" localSheetId="10">INDIRECT('[1]Summary Data'!#REF!)</definedName>
    <definedName name="SS05_SSV" localSheetId="11">INDIRECT('[1]Summary Data'!#REF!)</definedName>
    <definedName name="SS05_SSV" localSheetId="13">INDIRECT('[1]Summary Data'!#REF!)</definedName>
    <definedName name="SS05_SSV" localSheetId="14">INDIRECT('[1]Summary Data'!#REF!)</definedName>
    <definedName name="SS05_SSV" localSheetId="15">INDIRECT('[1]Summary Data'!#REF!)</definedName>
    <definedName name="SS05_SSV" localSheetId="16">INDIRECT('[1]Summary Data'!#REF!)</definedName>
    <definedName name="SS05_SSV" localSheetId="17">INDIRECT('[1]Summary Data'!#REF!)</definedName>
    <definedName name="SS05_SSV" localSheetId="18">INDIRECT('[1]Summary Data'!#REF!)</definedName>
    <definedName name="SS05_SSV" localSheetId="19">INDIRECT('[1]Summary Data'!#REF!)</definedName>
    <definedName name="SS05_SSV" localSheetId="12">INDIRECT('[1]Summary Data'!#REF!)</definedName>
    <definedName name="SS05_SSV">INDIRECT('[1]Summary Data'!#REF!)</definedName>
    <definedName name="SS08_Certified" localSheetId="28">INDIRECT('Analisa Barrier'!#REF!)</definedName>
    <definedName name="SS08_Certified" localSheetId="29">INDIRECT('[1]Summary Data'!#REF!)</definedName>
    <definedName name="SS08_Certified" localSheetId="20">INDIRECT('[1]Summary Data'!#REF!)</definedName>
    <definedName name="SS08_Certified" localSheetId="21">INDIRECT('[1]Summary Data'!#REF!)</definedName>
    <definedName name="SS08_Certified" localSheetId="22">INDIRECT('[1]Summary Data'!#REF!)</definedName>
    <definedName name="SS08_Certified" localSheetId="23">INDIRECT('[1]Summary Data'!#REF!)</definedName>
    <definedName name="SS08_Certified" localSheetId="24">INDIRECT('[1]Summary Data'!#REF!)</definedName>
    <definedName name="SS08_Certified" localSheetId="25">INDIRECT('[1]Summary Data'!#REF!)</definedName>
    <definedName name="SS08_Certified" localSheetId="26">INDIRECT('[1]Summary Data'!#REF!)</definedName>
    <definedName name="SS08_Certified" localSheetId="27">INDIRECT('[1]Summary Data'!#REF!)</definedName>
    <definedName name="SS08_Certified" localSheetId="30">INDIRECT('[1]Summary Data'!#REF!)</definedName>
    <definedName name="SS08_Certified" localSheetId="2">INDIRECT('[1]Summary Data'!#REF!)</definedName>
    <definedName name="SS08_Certified" localSheetId="5">INDIRECT('[1]Summary Data'!#REF!)</definedName>
    <definedName name="SS08_Certified" localSheetId="6">INDIRECT('[1]Summary Data'!#REF!)</definedName>
    <definedName name="SS08_Certified" localSheetId="7">INDIRECT('[1]Summary Data'!#REF!)</definedName>
    <definedName name="SS08_Certified" localSheetId="8">INDIRECT('[1]Summary Data'!#REF!)</definedName>
    <definedName name="SS08_Certified" localSheetId="9">INDIRECT('[1]Summary Data'!#REF!)</definedName>
    <definedName name="SS08_Certified" localSheetId="10">INDIRECT('[1]Summary Data'!#REF!)</definedName>
    <definedName name="SS08_Certified" localSheetId="11">INDIRECT('[1]Summary Data'!#REF!)</definedName>
    <definedName name="SS08_Certified" localSheetId="13">INDIRECT('[1]Summary Data'!#REF!)</definedName>
    <definedName name="SS08_Certified" localSheetId="14">INDIRECT('[1]Summary Data'!#REF!)</definedName>
    <definedName name="SS08_Certified" localSheetId="15">INDIRECT('[1]Summary Data'!#REF!)</definedName>
    <definedName name="SS08_Certified" localSheetId="16">INDIRECT('[1]Summary Data'!#REF!)</definedName>
    <definedName name="SS08_Certified" localSheetId="17">INDIRECT('[1]Summary Data'!#REF!)</definedName>
    <definedName name="SS08_Certified" localSheetId="18">INDIRECT('[1]Summary Data'!#REF!)</definedName>
    <definedName name="SS08_Certified" localSheetId="19">INDIRECT('[1]Summary Data'!#REF!)</definedName>
    <definedName name="SS08_Certified" localSheetId="12">INDIRECT('[1]Summary Data'!#REF!)</definedName>
    <definedName name="SS08_Certified">INDIRECT('[1]Summary Data'!#REF!)</definedName>
    <definedName name="SS10_wellsafetyvalve" localSheetId="28">INDIRECT('Analisa Barrier'!#REF!)</definedName>
    <definedName name="SS10_wellsafetyvalve" localSheetId="29">INDIRECT('[1]Summary Data'!#REF!)</definedName>
    <definedName name="SS10_wellsafetyvalve" localSheetId="20">INDIRECT('[1]Summary Data'!#REF!)</definedName>
    <definedName name="SS10_wellsafetyvalve" localSheetId="21">INDIRECT('[1]Summary Data'!#REF!)</definedName>
    <definedName name="SS10_wellsafetyvalve" localSheetId="22">INDIRECT('[1]Summary Data'!#REF!)</definedName>
    <definedName name="SS10_wellsafetyvalve" localSheetId="23">INDIRECT('[1]Summary Data'!#REF!)</definedName>
    <definedName name="SS10_wellsafetyvalve" localSheetId="24">INDIRECT('[1]Summary Data'!#REF!)</definedName>
    <definedName name="SS10_wellsafetyvalve" localSheetId="25">INDIRECT('[1]Summary Data'!#REF!)</definedName>
    <definedName name="SS10_wellsafetyvalve" localSheetId="26">INDIRECT('[1]Summary Data'!#REF!)</definedName>
    <definedName name="SS10_wellsafetyvalve" localSheetId="27">INDIRECT('[1]Summary Data'!#REF!)</definedName>
    <definedName name="SS10_wellsafetyvalve" localSheetId="30">INDIRECT('[1]Summary Data'!#REF!)</definedName>
    <definedName name="SS10_wellsafetyvalve" localSheetId="2">INDIRECT('[1]Summary Data'!#REF!)</definedName>
    <definedName name="SS10_wellsafetyvalve" localSheetId="5">INDIRECT('[1]Summary Data'!#REF!)</definedName>
    <definedName name="SS10_wellsafetyvalve" localSheetId="6">INDIRECT('[1]Summary Data'!#REF!)</definedName>
    <definedName name="SS10_wellsafetyvalve" localSheetId="7">INDIRECT('[1]Summary Data'!#REF!)</definedName>
    <definedName name="SS10_wellsafetyvalve" localSheetId="8">INDIRECT('[1]Summary Data'!#REF!)</definedName>
    <definedName name="SS10_wellsafetyvalve" localSheetId="9">INDIRECT('[1]Summary Data'!#REF!)</definedName>
    <definedName name="SS10_wellsafetyvalve" localSheetId="10">INDIRECT('[1]Summary Data'!#REF!)</definedName>
    <definedName name="SS10_wellsafetyvalve" localSheetId="11">INDIRECT('[1]Summary Data'!#REF!)</definedName>
    <definedName name="SS10_wellsafetyvalve" localSheetId="13">INDIRECT('[1]Summary Data'!#REF!)</definedName>
    <definedName name="SS10_wellsafetyvalve" localSheetId="14">INDIRECT('[1]Summary Data'!#REF!)</definedName>
    <definedName name="SS10_wellsafetyvalve" localSheetId="15">INDIRECT('[1]Summary Data'!#REF!)</definedName>
    <definedName name="SS10_wellsafetyvalve" localSheetId="16">INDIRECT('[1]Summary Data'!#REF!)</definedName>
    <definedName name="SS10_wellsafetyvalve" localSheetId="17">INDIRECT('[1]Summary Data'!#REF!)</definedName>
    <definedName name="SS10_wellsafetyvalve" localSheetId="18">INDIRECT('[1]Summary Data'!#REF!)</definedName>
    <definedName name="SS10_wellsafetyvalve" localSheetId="19">INDIRECT('[1]Summary Data'!#REF!)</definedName>
    <definedName name="SS10_wellsafetyvalve" localSheetId="12">INDIRECT('[1]Summary Data'!#REF!)</definedName>
    <definedName name="SS10_wellsafetyvalve">INDIRECT('[1]Summary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56" l="1"/>
  <c r="G7" i="56"/>
  <c r="H7" i="56" s="1"/>
  <c r="C52" i="56"/>
  <c r="G70" i="45"/>
  <c r="F70" i="45"/>
  <c r="G64" i="44"/>
  <c r="F64" i="44"/>
  <c r="G64" i="43"/>
  <c r="F64" i="43"/>
  <c r="G70" i="42"/>
  <c r="F70" i="42"/>
  <c r="G64" i="41"/>
  <c r="F64" i="41"/>
  <c r="G66" i="40"/>
  <c r="F66" i="40"/>
  <c r="G65" i="39"/>
  <c r="F65" i="39"/>
  <c r="G67" i="37"/>
  <c r="F67" i="37"/>
  <c r="G67" i="52"/>
  <c r="F67" i="52"/>
  <c r="G67" i="51"/>
  <c r="F67" i="51"/>
  <c r="G69" i="50"/>
  <c r="F69" i="50"/>
  <c r="G67" i="49"/>
  <c r="F67" i="49"/>
  <c r="G67" i="48"/>
  <c r="F67" i="48"/>
  <c r="G67" i="47"/>
  <c r="F67" i="47"/>
  <c r="G68" i="46"/>
  <c r="F68" i="46"/>
  <c r="G64" i="34"/>
  <c r="F64" i="34"/>
  <c r="G70" i="33"/>
  <c r="F70" i="33"/>
  <c r="G64" i="32"/>
  <c r="F64" i="32"/>
  <c r="G66" i="31"/>
  <c r="F66" i="31"/>
  <c r="G65" i="30"/>
  <c r="H65" i="30" s="1"/>
  <c r="F65" i="30"/>
  <c r="G67" i="4"/>
  <c r="F67" i="4"/>
  <c r="G70" i="36"/>
  <c r="F70" i="36"/>
  <c r="G64" i="35"/>
  <c r="F64" i="35"/>
  <c r="H10" i="1"/>
  <c r="H26" i="1"/>
  <c r="H25" i="1"/>
  <c r="H24" i="1"/>
  <c r="H23" i="1"/>
  <c r="H22" i="1"/>
  <c r="H21" i="1"/>
  <c r="H20" i="1"/>
  <c r="H19" i="1"/>
  <c r="H18" i="1"/>
  <c r="H17" i="1"/>
  <c r="H16" i="1"/>
  <c r="H15" i="1"/>
  <c r="H14" i="1"/>
  <c r="H13" i="1"/>
  <c r="H12" i="1"/>
  <c r="H11" i="1"/>
  <c r="H9" i="1"/>
  <c r="H8" i="1"/>
  <c r="H7" i="1"/>
  <c r="H6" i="1"/>
  <c r="H5" i="1"/>
  <c r="H4" i="1"/>
  <c r="C40" i="56"/>
  <c r="G17" i="56"/>
  <c r="H17" i="56" s="1"/>
  <c r="H67" i="4" l="1"/>
  <c r="Z11" i="58"/>
  <c r="X54" i="58" l="1"/>
  <c r="X52" i="58"/>
  <c r="X50" i="58"/>
  <c r="C70" i="56"/>
  <c r="Z50" i="58" s="1"/>
  <c r="AE20" i="58" l="1"/>
  <c r="AE17" i="58"/>
  <c r="AE15" i="58"/>
  <c r="AE13" i="58"/>
  <c r="G27" i="56"/>
  <c r="H27" i="56" s="1"/>
  <c r="AG13" i="58" s="1"/>
  <c r="AE11" i="58"/>
  <c r="AE9" i="58"/>
  <c r="AE7" i="58"/>
  <c r="X24" i="58"/>
  <c r="X22" i="58"/>
  <c r="X20" i="58"/>
  <c r="X17" i="58"/>
  <c r="X15" i="58"/>
  <c r="X13" i="58"/>
  <c r="X11" i="58"/>
  <c r="X9" i="58"/>
  <c r="X7" i="58"/>
  <c r="M15" i="58"/>
  <c r="M13" i="58"/>
  <c r="M11" i="58"/>
  <c r="M9" i="58"/>
  <c r="M7" i="58"/>
  <c r="E11" i="58"/>
  <c r="E9" i="58"/>
  <c r="E7" i="58"/>
  <c r="G29" i="56"/>
  <c r="H29" i="56" s="1"/>
  <c r="AG17" i="58" s="1"/>
  <c r="G28" i="56"/>
  <c r="H28" i="56" s="1"/>
  <c r="AG15" i="58" s="1"/>
  <c r="G30" i="56"/>
  <c r="H30" i="56" s="1"/>
  <c r="AG20" i="58" s="1"/>
  <c r="G16" i="56"/>
  <c r="H16" i="56" s="1"/>
  <c r="Z9" i="58" s="1"/>
  <c r="G14" i="56"/>
  <c r="H14" i="56" s="1"/>
  <c r="K15" i="58" s="1"/>
  <c r="C73" i="56"/>
  <c r="AG40" i="58" s="1"/>
  <c r="C37" i="56"/>
  <c r="C40" i="58" s="1"/>
  <c r="AE44" i="58" l="1"/>
  <c r="AE42" i="58"/>
  <c r="AE40" i="58"/>
  <c r="X48" i="58"/>
  <c r="X46" i="58"/>
  <c r="X44" i="58"/>
  <c r="X42" i="58"/>
  <c r="X40" i="58"/>
  <c r="M44" i="58"/>
  <c r="M42" i="58"/>
  <c r="M40" i="58"/>
  <c r="E88" i="58"/>
  <c r="E86" i="58"/>
  <c r="E84" i="58"/>
  <c r="E82" i="58"/>
  <c r="E80" i="58"/>
  <c r="E78" i="58"/>
  <c r="E76" i="58"/>
  <c r="E74" i="58"/>
  <c r="E72" i="58"/>
  <c r="E70" i="58"/>
  <c r="E68" i="58"/>
  <c r="E66" i="58"/>
  <c r="E64" i="58"/>
  <c r="E62" i="58"/>
  <c r="E60" i="58"/>
  <c r="E58" i="58"/>
  <c r="E56" i="58"/>
  <c r="E54" i="58"/>
  <c r="E52" i="58"/>
  <c r="E50" i="58"/>
  <c r="E48" i="58"/>
  <c r="E46" i="58"/>
  <c r="E44" i="58"/>
  <c r="E42" i="58"/>
  <c r="E40" i="58"/>
  <c r="C75" i="56"/>
  <c r="AG44" i="58" s="1"/>
  <c r="C74" i="56"/>
  <c r="AG42" i="58" s="1"/>
  <c r="C72" i="56"/>
  <c r="Z54" i="58" s="1"/>
  <c r="C71" i="56"/>
  <c r="Z52" i="58" s="1"/>
  <c r="C69" i="56"/>
  <c r="Z48" i="58" s="1"/>
  <c r="C68" i="56"/>
  <c r="Z46" i="58" s="1"/>
  <c r="C67" i="56"/>
  <c r="Z44" i="58" s="1"/>
  <c r="C66" i="56"/>
  <c r="Z42" i="58" s="1"/>
  <c r="C65" i="56"/>
  <c r="Z40" i="58" s="1"/>
  <c r="C64" i="56"/>
  <c r="K44" i="58" s="1"/>
  <c r="C63" i="56"/>
  <c r="K42" i="58" s="1"/>
  <c r="C62" i="56"/>
  <c r="K40" i="58" s="1"/>
  <c r="C43" i="56"/>
  <c r="C52" i="58" s="1"/>
  <c r="C61" i="56"/>
  <c r="C88" i="58" s="1"/>
  <c r="C60" i="56"/>
  <c r="C86" i="58" s="1"/>
  <c r="C59" i="56"/>
  <c r="C84" i="58" s="1"/>
  <c r="C58" i="56"/>
  <c r="C82" i="58" s="1"/>
  <c r="C57" i="56"/>
  <c r="C80" i="58" s="1"/>
  <c r="C56" i="56"/>
  <c r="C78" i="58" s="1"/>
  <c r="C55" i="56"/>
  <c r="C76" i="58" s="1"/>
  <c r="C54" i="56"/>
  <c r="C74" i="58" s="1"/>
  <c r="C53" i="56"/>
  <c r="C72" i="58" s="1"/>
  <c r="C70" i="58"/>
  <c r="C51" i="56"/>
  <c r="C68" i="58" s="1"/>
  <c r="C50" i="56"/>
  <c r="C66" i="58" s="1"/>
  <c r="C49" i="56"/>
  <c r="C64" i="58" s="1"/>
  <c r="C48" i="56"/>
  <c r="C62" i="58" s="1"/>
  <c r="C47" i="56"/>
  <c r="C60" i="58" s="1"/>
  <c r="C46" i="56"/>
  <c r="C58" i="58" s="1"/>
  <c r="C45" i="56"/>
  <c r="C56" i="58" s="1"/>
  <c r="C44" i="56"/>
  <c r="C54" i="58" s="1"/>
  <c r="C42" i="56"/>
  <c r="C50" i="58" s="1"/>
  <c r="C41" i="56"/>
  <c r="C48" i="58" s="1"/>
  <c r="C46" i="58"/>
  <c r="C39" i="56"/>
  <c r="C44" i="58" s="1"/>
  <c r="C38" i="56"/>
  <c r="C42" i="58" s="1"/>
  <c r="G26" i="56"/>
  <c r="H26" i="56" s="1"/>
  <c r="AG11" i="58" s="1"/>
  <c r="G25" i="56"/>
  <c r="H25" i="56" s="1"/>
  <c r="AG9" i="58" s="1"/>
  <c r="G24" i="56"/>
  <c r="H24" i="56" s="1"/>
  <c r="AG7" i="58" s="1"/>
  <c r="G23" i="56"/>
  <c r="H23" i="56" s="1"/>
  <c r="Z24" i="58" s="1"/>
  <c r="G22" i="56"/>
  <c r="H22" i="56" s="1"/>
  <c r="Z22" i="58" s="1"/>
  <c r="G21" i="56"/>
  <c r="H21" i="56" s="1"/>
  <c r="Z20" i="58" s="1"/>
  <c r="G20" i="56"/>
  <c r="H20" i="56" s="1"/>
  <c r="Z17" i="58" s="1"/>
  <c r="G19" i="56"/>
  <c r="H19" i="56" s="1"/>
  <c r="Z15" i="58" s="1"/>
  <c r="G18" i="56"/>
  <c r="H18" i="56" s="1"/>
  <c r="Z13" i="58" s="1"/>
  <c r="G15" i="56"/>
  <c r="H15" i="56" s="1"/>
  <c r="Z7" i="58" s="1"/>
  <c r="G13" i="56"/>
  <c r="H13" i="56" s="1"/>
  <c r="K13" i="58" s="1"/>
  <c r="G12" i="56"/>
  <c r="H12" i="56" s="1"/>
  <c r="K11" i="58" s="1"/>
  <c r="G11" i="56"/>
  <c r="H11" i="56" s="1"/>
  <c r="K9" i="58" s="1"/>
  <c r="G10" i="56"/>
  <c r="K7" i="58" s="1"/>
  <c r="G9" i="56"/>
  <c r="H9" i="56" s="1"/>
  <c r="C11" i="58" s="1"/>
  <c r="G8" i="56"/>
  <c r="H8" i="56" s="1"/>
  <c r="C9" i="58" s="1"/>
  <c r="C7" i="58"/>
  <c r="I28" i="53" l="1"/>
  <c r="I27" i="53"/>
  <c r="H27" i="53"/>
  <c r="I24" i="53"/>
  <c r="H24" i="53"/>
  <c r="I23" i="53"/>
  <c r="H23" i="53"/>
  <c r="I22" i="53"/>
  <c r="I21" i="53"/>
  <c r="H21" i="53"/>
  <c r="I20" i="53"/>
  <c r="I19" i="53"/>
  <c r="H19" i="53"/>
  <c r="I18" i="53"/>
  <c r="H18" i="53"/>
  <c r="H17" i="53"/>
  <c r="I16" i="53"/>
  <c r="I14" i="53"/>
  <c r="H14" i="53"/>
  <c r="I13" i="53"/>
  <c r="H13" i="53"/>
  <c r="I12" i="53"/>
  <c r="H12" i="53"/>
  <c r="I11" i="53"/>
  <c r="H11" i="53"/>
  <c r="I10" i="53"/>
  <c r="H10" i="53"/>
  <c r="I9" i="53"/>
  <c r="H9" i="53"/>
  <c r="L30" i="53"/>
  <c r="M30" i="53" s="1"/>
  <c r="K30" i="53"/>
  <c r="C30" i="53"/>
  <c r="B30" i="53"/>
  <c r="L29" i="53"/>
  <c r="K29" i="53"/>
  <c r="I29" i="53"/>
  <c r="H29" i="53"/>
  <c r="C29" i="53"/>
  <c r="B29" i="53"/>
  <c r="L28" i="53"/>
  <c r="M28" i="53" s="1"/>
  <c r="K28" i="53"/>
  <c r="H28" i="53"/>
  <c r="C28" i="53"/>
  <c r="B28" i="53"/>
  <c r="L27" i="53"/>
  <c r="K27" i="53"/>
  <c r="C27" i="53"/>
  <c r="B27" i="53"/>
  <c r="L26" i="53"/>
  <c r="K26" i="53"/>
  <c r="I26" i="53"/>
  <c r="H26" i="53"/>
  <c r="C26" i="53"/>
  <c r="B26" i="53"/>
  <c r="L25" i="53"/>
  <c r="K25" i="53"/>
  <c r="I25" i="53"/>
  <c r="H25" i="53"/>
  <c r="C25" i="53"/>
  <c r="B25" i="53"/>
  <c r="L24" i="53"/>
  <c r="K24" i="53"/>
  <c r="C24" i="53"/>
  <c r="B24" i="53"/>
  <c r="L23" i="53"/>
  <c r="K23" i="53"/>
  <c r="M23" i="53" s="1"/>
  <c r="C23" i="53"/>
  <c r="B23" i="53"/>
  <c r="L22" i="53"/>
  <c r="K22" i="53"/>
  <c r="H22" i="53"/>
  <c r="C22" i="53"/>
  <c r="B22" i="53"/>
  <c r="L21" i="53"/>
  <c r="K21" i="53"/>
  <c r="C21" i="53"/>
  <c r="B21" i="53"/>
  <c r="L20" i="53"/>
  <c r="K20" i="53"/>
  <c r="M20" i="53" s="1"/>
  <c r="H20" i="53"/>
  <c r="C20" i="53"/>
  <c r="B20" i="53"/>
  <c r="L19" i="53"/>
  <c r="K19" i="53"/>
  <c r="C19" i="53"/>
  <c r="B19" i="53"/>
  <c r="L18" i="53"/>
  <c r="K18" i="53"/>
  <c r="C17" i="53"/>
  <c r="C18" i="53"/>
  <c r="B18" i="53"/>
  <c r="L17" i="53"/>
  <c r="K17" i="53"/>
  <c r="I17" i="53"/>
  <c r="B17" i="53"/>
  <c r="L16" i="53"/>
  <c r="K16" i="53"/>
  <c r="H16" i="53"/>
  <c r="C16" i="53"/>
  <c r="B16" i="53"/>
  <c r="L15" i="53"/>
  <c r="K15" i="53"/>
  <c r="C15" i="53"/>
  <c r="B15" i="53"/>
  <c r="L14" i="53"/>
  <c r="K14" i="53"/>
  <c r="C14" i="53"/>
  <c r="B14" i="53"/>
  <c r="L13" i="53"/>
  <c r="K13" i="53"/>
  <c r="C13" i="53"/>
  <c r="B13" i="53"/>
  <c r="L12" i="53"/>
  <c r="K12" i="53"/>
  <c r="C12" i="53"/>
  <c r="B12" i="53"/>
  <c r="L11" i="53"/>
  <c r="K11" i="53"/>
  <c r="C11" i="53"/>
  <c r="B11" i="53"/>
  <c r="L10" i="53"/>
  <c r="K10" i="53"/>
  <c r="C10" i="53"/>
  <c r="B10" i="53"/>
  <c r="L9" i="53"/>
  <c r="K9" i="53"/>
  <c r="C9" i="53"/>
  <c r="B9" i="53"/>
  <c r="M12" i="53"/>
  <c r="M26" i="53"/>
  <c r="L8" i="53"/>
  <c r="K8" i="53"/>
  <c r="M8" i="53" s="1"/>
  <c r="G9" i="53"/>
  <c r="G10" i="53" s="1"/>
  <c r="G11" i="53" s="1"/>
  <c r="G12" i="53" s="1"/>
  <c r="G13" i="53" s="1"/>
  <c r="G14" i="53" s="1"/>
  <c r="G15" i="53" s="1"/>
  <c r="G16" i="53" s="1"/>
  <c r="G17" i="53" s="1"/>
  <c r="G18" i="53" s="1"/>
  <c r="G19" i="53" s="1"/>
  <c r="G20" i="53" s="1"/>
  <c r="G21" i="53" s="1"/>
  <c r="G22" i="53" s="1"/>
  <c r="G23" i="53" s="1"/>
  <c r="G24" i="53" s="1"/>
  <c r="G25" i="53" s="1"/>
  <c r="G26" i="53" s="1"/>
  <c r="G27" i="53" s="1"/>
  <c r="G28" i="53" s="1"/>
  <c r="G29" i="53" s="1"/>
  <c r="G30" i="53" s="1"/>
  <c r="F9" i="53"/>
  <c r="F10" i="53" s="1"/>
  <c r="F11" i="53" s="1"/>
  <c r="F12" i="53" s="1"/>
  <c r="F13" i="53" s="1"/>
  <c r="F14" i="53" s="1"/>
  <c r="F15" i="53" s="1"/>
  <c r="F16" i="53" s="1"/>
  <c r="F17" i="53" s="1"/>
  <c r="F18" i="53" s="1"/>
  <c r="F19" i="53" s="1"/>
  <c r="F20" i="53" s="1"/>
  <c r="F21" i="53" s="1"/>
  <c r="F22" i="53" s="1"/>
  <c r="F23" i="53" s="1"/>
  <c r="F24" i="53" s="1"/>
  <c r="F25" i="53" s="1"/>
  <c r="F26" i="53" s="1"/>
  <c r="F27" i="53" s="1"/>
  <c r="F28" i="53" s="1"/>
  <c r="F29" i="53" s="1"/>
  <c r="F30" i="53" s="1"/>
  <c r="E9" i="53"/>
  <c r="E10" i="53" s="1"/>
  <c r="E11" i="53" s="1"/>
  <c r="E12" i="53" s="1"/>
  <c r="E13" i="53" s="1"/>
  <c r="E14" i="53" s="1"/>
  <c r="E15" i="53" s="1"/>
  <c r="E16" i="53" s="1"/>
  <c r="E17" i="53" s="1"/>
  <c r="E18" i="53" s="1"/>
  <c r="E19" i="53" s="1"/>
  <c r="E20" i="53" s="1"/>
  <c r="E21" i="53" s="1"/>
  <c r="E22" i="53" s="1"/>
  <c r="E23" i="53" s="1"/>
  <c r="E24" i="53" s="1"/>
  <c r="E25" i="53" s="1"/>
  <c r="E26" i="53" s="1"/>
  <c r="E27" i="53" s="1"/>
  <c r="E28" i="53" s="1"/>
  <c r="E29" i="53" s="1"/>
  <c r="E30" i="53" s="1"/>
  <c r="D9" i="53"/>
  <c r="D10" i="53" s="1"/>
  <c r="D11" i="53" s="1"/>
  <c r="D12" i="53" s="1"/>
  <c r="D13" i="53" s="1"/>
  <c r="D14" i="53" s="1"/>
  <c r="D15" i="53" s="1"/>
  <c r="D16" i="53" s="1"/>
  <c r="D17" i="53" s="1"/>
  <c r="D18" i="53" s="1"/>
  <c r="D19" i="53" s="1"/>
  <c r="D20" i="53" s="1"/>
  <c r="D21" i="53" s="1"/>
  <c r="D22" i="53" s="1"/>
  <c r="D23" i="53" s="1"/>
  <c r="D24" i="53" s="1"/>
  <c r="D25" i="53" s="1"/>
  <c r="D26" i="53" s="1"/>
  <c r="D27" i="53" s="1"/>
  <c r="D28" i="53" s="1"/>
  <c r="D29" i="53" s="1"/>
  <c r="D30" i="53" s="1"/>
  <c r="C8" i="53"/>
  <c r="B8" i="53"/>
  <c r="J3" i="53"/>
  <c r="M24" i="53" l="1"/>
  <c r="M19" i="53"/>
  <c r="J27" i="53"/>
  <c r="M21" i="53"/>
  <c r="M18" i="53"/>
  <c r="M25" i="53"/>
  <c r="J23" i="53"/>
  <c r="M17" i="53"/>
  <c r="M16" i="53"/>
  <c r="J19" i="53"/>
  <c r="J13" i="53"/>
  <c r="J28" i="53"/>
  <c r="J26" i="53"/>
  <c r="J25" i="53"/>
  <c r="J24" i="53"/>
  <c r="J22" i="53"/>
  <c r="J21" i="53"/>
  <c r="J20" i="53"/>
  <c r="J18" i="53"/>
  <c r="J17" i="53"/>
  <c r="M13" i="53"/>
  <c r="J12" i="53"/>
  <c r="J11" i="53"/>
  <c r="M22" i="53"/>
  <c r="M10" i="53"/>
  <c r="J10" i="53"/>
  <c r="J14" i="53"/>
  <c r="M15" i="53"/>
  <c r="M29" i="53"/>
  <c r="J29" i="53"/>
  <c r="M27" i="53"/>
  <c r="J16" i="53"/>
  <c r="M14" i="53"/>
  <c r="M11" i="53"/>
  <c r="M9" i="53"/>
  <c r="J9" i="53"/>
  <c r="H70" i="52" l="1"/>
  <c r="H67" i="52"/>
  <c r="C46" i="52"/>
  <c r="C34" i="52"/>
  <c r="H70" i="51"/>
  <c r="H67" i="51"/>
  <c r="C46" i="51"/>
  <c r="C34" i="51"/>
  <c r="H72" i="50"/>
  <c r="H69" i="50"/>
  <c r="C48" i="50"/>
  <c r="C36" i="50"/>
  <c r="H70" i="49"/>
  <c r="C46" i="49"/>
  <c r="C34" i="49"/>
  <c r="H67" i="49" l="1"/>
  <c r="H70" i="48"/>
  <c r="H67" i="48"/>
  <c r="C46" i="48"/>
  <c r="C34" i="48"/>
  <c r="H70" i="47"/>
  <c r="H67" i="47"/>
  <c r="C46" i="47"/>
  <c r="C34" i="47"/>
  <c r="H71" i="46"/>
  <c r="C47" i="46"/>
  <c r="C35" i="46"/>
  <c r="H68" i="46" l="1"/>
  <c r="H73" i="45"/>
  <c r="I30" i="53"/>
  <c r="C51" i="45"/>
  <c r="C41" i="45"/>
  <c r="H67" i="44"/>
  <c r="C45" i="44"/>
  <c r="C35" i="44"/>
  <c r="H67" i="43"/>
  <c r="H64" i="43"/>
  <c r="C45" i="43"/>
  <c r="C35" i="43"/>
  <c r="H73" i="42"/>
  <c r="H70" i="42"/>
  <c r="C51" i="42"/>
  <c r="C41" i="42"/>
  <c r="H67" i="41"/>
  <c r="H64" i="41"/>
  <c r="C45" i="41"/>
  <c r="C35" i="41"/>
  <c r="H69" i="40"/>
  <c r="C47" i="40"/>
  <c r="C37" i="40"/>
  <c r="H68" i="39"/>
  <c r="C46" i="39"/>
  <c r="C36" i="39"/>
  <c r="H70" i="37"/>
  <c r="H67" i="37"/>
  <c r="C48" i="37"/>
  <c r="C38" i="37"/>
  <c r="H73" i="36"/>
  <c r="I15" i="53"/>
  <c r="C51" i="36"/>
  <c r="C41" i="36"/>
  <c r="H67" i="35"/>
  <c r="C45" i="35"/>
  <c r="C35" i="35"/>
  <c r="H67" i="34"/>
  <c r="C45" i="34"/>
  <c r="C35" i="34"/>
  <c r="H73" i="33"/>
  <c r="H70" i="33"/>
  <c r="C51" i="33"/>
  <c r="C41" i="33"/>
  <c r="H67" i="32"/>
  <c r="H64" i="32"/>
  <c r="C45" i="32"/>
  <c r="C35" i="32"/>
  <c r="H69" i="31"/>
  <c r="C47" i="31"/>
  <c r="C37" i="31"/>
  <c r="H68" i="30"/>
  <c r="C46" i="30"/>
  <c r="C36" i="30"/>
  <c r="H70" i="36" l="1"/>
  <c r="H15" i="53"/>
  <c r="J15" i="53" s="1"/>
  <c r="H70" i="45"/>
  <c r="H30" i="53"/>
  <c r="J30" i="53" s="1"/>
  <c r="H66" i="40"/>
  <c r="H64" i="35"/>
  <c r="H66" i="31"/>
  <c r="H64" i="44"/>
  <c r="H65" i="39"/>
  <c r="H64" i="34"/>
  <c r="C48" i="4" l="1"/>
  <c r="C38" i="4"/>
  <c r="H70" i="4" l="1"/>
  <c r="I8" i="53"/>
  <c r="H8" i="53"/>
  <c r="J8"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Ivan Havosan</author>
  </authors>
  <commentList>
    <comment ref="E5" authorId="0" shapeId="0" xr:uid="{6863D0E9-88A0-436B-BF93-7826BF3F26F7}">
      <text>
        <r>
          <rPr>
            <b/>
            <sz val="9"/>
            <color indexed="81"/>
            <rFont val="Tahoma"/>
            <family val="2"/>
          </rPr>
          <t>SECE Impair
(sece yang beanr2 rusak / tidak berfungsi)</t>
        </r>
      </text>
    </comment>
    <comment ref="F5" authorId="0" shapeId="0" xr:uid="{8237EF1E-4DA9-45FD-8F16-D655084BA6F3}">
      <text>
        <r>
          <rPr>
            <b/>
            <sz val="9"/>
            <color indexed="81"/>
            <rFont val="Tahoma"/>
            <family val="2"/>
          </rPr>
          <t>SECE Deviasi
Penyimpangan terhadap SECE</t>
        </r>
      </text>
    </comment>
  </commentList>
</comments>
</file>

<file path=xl/sharedStrings.xml><?xml version="1.0" encoding="utf-8"?>
<sst xmlns="http://schemas.openxmlformats.org/spreadsheetml/2006/main" count="6431" uniqueCount="697">
  <si>
    <t xml:space="preserve">DOKUMEN IDENTIFIKASI
SKENARIO MAJOR ACCIDENT HAZARD (MAH) &amp; INTEGRITY SECE </t>
  </si>
  <si>
    <t>LOKASI</t>
  </si>
  <si>
    <t>:</t>
  </si>
  <si>
    <t xml:space="preserve">DPPU Eltari </t>
  </si>
  <si>
    <t>TAHUN PENYUSUNAN</t>
  </si>
  <si>
    <t>REGION</t>
  </si>
  <si>
    <t>V JATIMBALINUS</t>
  </si>
  <si>
    <t>REVISI KE-</t>
  </si>
  <si>
    <t>SUB HOLDING</t>
  </si>
  <si>
    <t>C&amp;T</t>
  </si>
  <si>
    <t>REFFERENSI</t>
  </si>
  <si>
    <t xml:space="preserve">1. Pedoman No. No.A-002/CT03000/2021-S9 tentang Sistem Pengelolaan Keselamatan Proses dan Keterpaduan Aset (Process   Safety &amp; Asset Integrity Management System) Tahun 2021.
2. TKO No. No.B-001/CT03100/2021-S9 tentang Indikator Kinerja Keselamatan Proses dan Keterpaduan Aset Tahun 2021.
3. SUPREME (Sustainability Pertamina Expectations for HSSE Management Excellence)  Tahun 2019, Revisi-1.
</t>
  </si>
  <si>
    <t>SITE OVERVIEW</t>
  </si>
  <si>
    <t>DPPU Eltari merupakan Depot Pengisian Pesawat Udara yang menyuplai avtur atau Jet A-1 ke pesawat udara di Bandar Udara Internasional Eltari. DPPU Eltari memiliki 6 Unit Tangki Storage dengan total kapasitas sebesar 800 KL. Untuk sarana pengisian pesawat udara DPPU Eltari memiliki 6 Unit Kendaraan Refueller.</t>
  </si>
  <si>
    <t>SCENARIO &amp; CAUSES FACTOR</t>
  </si>
  <si>
    <t>No</t>
  </si>
  <si>
    <t>Causes Factor</t>
  </si>
  <si>
    <t>RF</t>
  </si>
  <si>
    <t>SF</t>
  </si>
  <si>
    <t>DF</t>
  </si>
  <si>
    <t>Internal/ External Corrosion</t>
  </si>
  <si>
    <t>√</t>
  </si>
  <si>
    <t>Kegagalan pada Flanges, Small Bore atau Equpiment Seal</t>
  </si>
  <si>
    <t>Operasi diluar design operasional</t>
  </si>
  <si>
    <t>Aktivitas Maintenance</t>
  </si>
  <si>
    <t xml:space="preserve">Terdampak aktivitas kapal dan/atau Third party activities </t>
  </si>
  <si>
    <t>-</t>
  </si>
  <si>
    <t>Akibat Normal Operasi (termasuk Aktivitas Sampling)</t>
  </si>
  <si>
    <t>Kegagalan Pada supporting Structure</t>
  </si>
  <si>
    <t>Akibat Cuca Buruk dan/atau bencana alam</t>
  </si>
  <si>
    <t>GLOSSARY</t>
  </si>
  <si>
    <t xml:space="preserve">- MAH : Major Accident Hazard </t>
  </si>
  <si>
    <t>-RF : Receiving Facility</t>
  </si>
  <si>
    <t>- MAE: major Accident Event</t>
  </si>
  <si>
    <t>- SF : Storage Facility</t>
  </si>
  <si>
    <t>- SECE : Safety &amp; Environment Critical Elements</t>
  </si>
  <si>
    <t>- DF : Distributing Facility</t>
  </si>
  <si>
    <t>- PSAIMS : Process Safety &amp; Asset Integrity Management System</t>
  </si>
  <si>
    <t>APPROVAL DOCUMENT</t>
  </si>
  <si>
    <t>Disiapkan dan Diperiksa Oleh,</t>
  </si>
  <si>
    <t>Sr Spv Receiving, Storage &amp; Distribution</t>
  </si>
  <si>
    <t>Spv Maintenance</t>
  </si>
  <si>
    <t>Jr Spv HSSE &amp; GA</t>
  </si>
  <si>
    <t>Audiyatra Aji Riswantarbi</t>
  </si>
  <si>
    <t>Musdiyanto</t>
  </si>
  <si>
    <t>M Iqbal Firdaus</t>
  </si>
  <si>
    <t>Disetujui Oleh,</t>
  </si>
  <si>
    <t>OH DPPU Eltari Group</t>
  </si>
  <si>
    <t>Agung Doddy Ferlanda</t>
  </si>
  <si>
    <t>Data Validation for Status Barrier</t>
  </si>
  <si>
    <t>N/A</t>
  </si>
  <si>
    <t>LAMPIRAN 2 – Matriks Penilaian Risiko</t>
  </si>
  <si>
    <t>TKO No B-002/CT03100/2021-S9 Revisi ke-0</t>
  </si>
  <si>
    <t>RISK = LIKELIHOOD X SEVERITY</t>
  </si>
  <si>
    <t>SKALA</t>
  </si>
  <si>
    <t>Manusia</t>
  </si>
  <si>
    <t>Environment</t>
  </si>
  <si>
    <t>Finansial</t>
  </si>
  <si>
    <t>Asset &amp; Peralatan</t>
  </si>
  <si>
    <t>Reputation &amp; Legal Impact</t>
  </si>
  <si>
    <t>Notifikasi Publik</t>
  </si>
  <si>
    <t>DAMPAK (SEVERITY)</t>
  </si>
  <si>
    <t>5
Catastrophic</t>
  </si>
  <si>
    <t>SEVERITY</t>
  </si>
  <si>
    <r>
      <rPr>
        <sz val="10"/>
        <color theme="1"/>
        <rFont val="Symbol"/>
        <family val="1"/>
        <charset val="2"/>
      </rPr>
      <t>·</t>
    </r>
    <r>
      <rPr>
        <sz val="9"/>
        <color theme="1"/>
        <rFont val="Arial"/>
        <family val="2"/>
      </rPr>
      <t xml:space="preserve"> </t>
    </r>
    <r>
      <rPr>
        <sz val="10"/>
        <color theme="1"/>
        <rFont val="Arial"/>
        <family val="2"/>
      </rPr>
      <t xml:space="preserve">Fatalitas ganda
</t>
    </r>
    <r>
      <rPr>
        <sz val="10"/>
        <color theme="1"/>
        <rFont val="Symbol"/>
        <family val="1"/>
        <charset val="2"/>
      </rPr>
      <t>·</t>
    </r>
    <r>
      <rPr>
        <sz val="9"/>
        <color theme="1"/>
        <rFont val="Arial"/>
        <family val="2"/>
      </rPr>
      <t xml:space="preserve"> </t>
    </r>
    <r>
      <rPr>
        <sz val="10"/>
        <color theme="1"/>
        <rFont val="Arial"/>
        <family val="2"/>
      </rPr>
      <t xml:space="preserve">Menyebabkan wabah ke lingkungan
</t>
    </r>
    <r>
      <rPr>
        <sz val="10"/>
        <color theme="1"/>
        <rFont val="Symbol"/>
        <family val="1"/>
        <charset val="2"/>
      </rPr>
      <t xml:space="preserve">· </t>
    </r>
    <r>
      <rPr>
        <sz val="10"/>
        <color theme="1"/>
        <rFont val="Arial"/>
        <family val="2"/>
      </rPr>
      <t>Bahan dengan potensi menyebabkan banyak kematian, mis. Bahan kimia dengan efek toksik akut</t>
    </r>
  </si>
  <si>
    <r>
      <t xml:space="preserve">• Menyebabkan kerusakan lingkungan yang sangat serius, berdampak jangka panjang terhadap fungsi ekosistem atau </t>
    </r>
    <r>
      <rPr>
        <b/>
        <sz val="10"/>
        <color theme="1"/>
        <rFont val="Arial"/>
        <family val="2"/>
      </rPr>
      <t>Tumpahan Minyak&gt; 100 Barrel</t>
    </r>
    <r>
      <rPr>
        <sz val="10"/>
        <color theme="1"/>
        <rFont val="Arial"/>
        <family val="2"/>
      </rPr>
      <t xml:space="preserve">.
</t>
    </r>
  </si>
  <si>
    <t>• ≥ 80% BTR
(BTR adalah nilai keuntungan
perusahaan yang ditetapkan oleh fungsi keuangan di lokasi terkait)</t>
  </si>
  <si>
    <t>• Kehilangan total pada Pabrik/ Plant atau perkiraan biaya perbaikan &gt;US $ 5.000.000.</t>
  </si>
  <si>
    <r>
      <t>Dampak Luas Internasional dan Nasional :
·</t>
    </r>
    <r>
      <rPr>
        <sz val="6"/>
        <color theme="1"/>
        <rFont val="Arial"/>
        <family val="2"/>
      </rPr>
      <t xml:space="preserve"> </t>
    </r>
    <r>
      <rPr>
        <sz val="10"/>
        <color theme="1"/>
        <rFont val="Arial"/>
        <family val="2"/>
      </rPr>
      <t>Potensi peliputan media nasional &amp; internasional yang mempengaruhi Anak Perusahaan &amp; Pertamina Persero.
·Potensi tuntutan hukum oleh regulator &amp; masyarakat yang terkena
dampak.
·Kemarahan publik untuk menghentikan operasi.
·Potensi perbaikan lingkungan yang diminta oleh regulator.</t>
    </r>
  </si>
  <si>
    <t>• Evakuasi area lengkap.</t>
  </si>
  <si>
    <t>4
Significant</t>
  </si>
  <si>
    <t xml:space="preserve">• Fatalitas Tunggal / Cacat Permanen / menyebabkan hilangnya hari kerja (Day Away From Works)
• Bahan yang mampu menghasilkan efek serius dan tidak dapat dipulihkan sehingga menyebabkan terjadinya kematian.
</t>
  </si>
  <si>
    <r>
      <t xml:space="preserve">• Menyebabkan efek lingkungan yang serius dan berdampak jangka menengah atau </t>
    </r>
    <r>
      <rPr>
        <b/>
        <sz val="10"/>
        <color theme="1"/>
        <rFont val="Arial"/>
        <family val="2"/>
      </rPr>
      <t>Tumpahan Minyak 15 - 100 Barrel</t>
    </r>
    <r>
      <rPr>
        <sz val="10"/>
        <color theme="1"/>
        <rFont val="Arial"/>
        <family val="2"/>
      </rPr>
      <t xml:space="preserve">.
</t>
    </r>
  </si>
  <si>
    <t>• 60% ≤ BTR ≤ 80%</t>
  </si>
  <si>
    <t>• Kehilangan sebagian Pabrik.
• Pabrik ditutup atau diperkirakan biaya perbaikan US $ 1.000.000 - US $ 5.000.000..</t>
  </si>
  <si>
    <t>Dampak regional :
·Potensi peliputan media regional ke Anak Perusahaan &amp; Pertamina Persero.
·Potensi tuntutan hukum oleh regulator &amp; masyarakat yang terkena dampak.
·Potensi perbaikan lingkungan yang diminta oleh regulator.</t>
  </si>
  <si>
    <t>• Pemberitahuan Evakuasi terhadap area yang dipilih.</t>
  </si>
  <si>
    <t>3
Moderate</t>
  </si>
  <si>
    <t xml:space="preserve">• Cacat Non Permanen / menyebabkan pembatasan aktivitas kerja (Restricted Work Cases).
• Bahan yang mampu menghasilkan efek yang tidak dapat dipulihkan tanpa menyebabkan kematian tetapi terjadi kecacatan yang serius dan rawat inap yang lama.
</t>
  </si>
  <si>
    <r>
      <t xml:space="preserve">• Menyebakan efek lingkungan yang sedang dan berdampak jangka pendek tetapi tidak mempengaruhi fungsi ekosistem atau </t>
    </r>
    <r>
      <rPr>
        <b/>
        <sz val="10"/>
        <color theme="1"/>
        <rFont val="Arial"/>
        <family val="2"/>
      </rPr>
      <t>Tumpahan minyak 5-15 Barrel</t>
    </r>
    <r>
      <rPr>
        <sz val="10"/>
        <color theme="1"/>
        <rFont val="Arial"/>
        <family val="2"/>
      </rPr>
      <t xml:space="preserve">.
</t>
    </r>
  </si>
  <si>
    <t>• 40% ≤ BTR ≤ 60%</t>
  </si>
  <si>
    <t>• Sebagian instalasi mengalami kerusakan atau biaya perbaikan diperkirakan $ 100.000 - $ 1.000.000.</t>
  </si>
  <si>
    <t>Lokal (dampak kota) :
·Potensi paparan media lokal.
·Potensi klaim hukum oleh korban yang terkena dampak.
·Diperlukan perbaikan lingkungan yang potensial.</t>
  </si>
  <si>
    <t>• Pemberitahuan terhadap Shelter di lokasi.</t>
  </si>
  <si>
    <t>2
Minor</t>
  </si>
  <si>
    <t xml:space="preserve">•Kasus perawatan medis.
• Bahan yang mampu memberikan efek kesehatan minor yang dapat dipulihkan (tidak ada rawat inap). 
</t>
  </si>
  <si>
    <r>
      <t xml:space="preserve">• Menyebabkan efek minor pada lingkungan biologis atau fisik atau </t>
    </r>
    <r>
      <rPr>
        <b/>
        <sz val="10"/>
        <rFont val="Arial"/>
        <family val="2"/>
      </rPr>
      <t>Tumpahan minyak 1-5 Barrel</t>
    </r>
    <r>
      <rPr>
        <sz val="10"/>
        <rFont val="Arial"/>
        <family val="2"/>
      </rPr>
      <t xml:space="preserve">.
</t>
    </r>
  </si>
  <si>
    <t>• 20% ≤ BTR ≤ 40%</t>
  </si>
  <si>
    <t>• Gangguan singkat yang mungkin terjadi pada proses atau perkiraan biaya perbaikan adalah $ 10.000 - $ 100.000.</t>
  </si>
  <si>
    <t>Dampak internal :
·Potensi eksposur media.
·Permintaan oleh regulator.</t>
  </si>
  <si>
    <t>• Lokal (Pemberitahuan Telepon / selebaran).</t>
  </si>
  <si>
    <t>1
Insignificant</t>
  </si>
  <si>
    <t xml:space="preserve">•Kasus P3K.
• Tidak mempengaruhi aktivitas kerja.
</t>
  </si>
  <si>
    <r>
      <t xml:space="preserve">• Menyebabkan kerusakan terbatas pada area yang minimal dengan signifikansi yang rendah atau </t>
    </r>
    <r>
      <rPr>
        <b/>
        <sz val="10"/>
        <rFont val="Arial"/>
        <family val="2"/>
      </rPr>
      <t>Tumpahan Minyak &lt;1 Barrel</t>
    </r>
    <r>
      <rPr>
        <sz val="10"/>
        <rFont val="Arial"/>
        <family val="2"/>
      </rPr>
      <t xml:space="preserve">.
</t>
    </r>
  </si>
  <si>
    <t>• ≤ 20% BTR</t>
  </si>
  <si>
    <t>•Tidak ada gangguan terhadap proses atau perkiraan biaya perbaikan &lt;$ 10.000.</t>
  </si>
  <si>
    <t>Tidak Ada Dampak Reputasi :
·Tidak ada perhatian media</t>
  </si>
  <si>
    <t>• Tidak ada komunikasi ke Publik.</t>
  </si>
  <si>
    <t>LEVEL</t>
  </si>
  <si>
    <t>1 (Rare)</t>
  </si>
  <si>
    <t>2 (Unlikely)</t>
  </si>
  <si>
    <t>3 (Moderate)</t>
  </si>
  <si>
    <t>4 (Likely)</t>
  </si>
  <si>
    <t>5 (Almost)</t>
  </si>
  <si>
    <t>0% &lt; X &lt; 20%</t>
  </si>
  <si>
    <t>20% &lt; X &lt; 40%</t>
  </si>
  <si>
    <t>40% &lt; X &lt; 60%</t>
  </si>
  <si>
    <t>60% &lt; X &lt; 80%</t>
  </si>
  <si>
    <t>80% &lt; X &lt; 100%</t>
  </si>
  <si>
    <t>LIKELIHOOD</t>
  </si>
  <si>
    <t>DEFINISI</t>
  </si>
  <si>
    <r>
      <t>&lt;10</t>
    </r>
    <r>
      <rPr>
        <vertAlign val="superscript"/>
        <sz val="12"/>
        <color theme="1"/>
        <rFont val="Arial"/>
        <family val="2"/>
      </rPr>
      <t>-6</t>
    </r>
    <r>
      <rPr>
        <sz val="12"/>
        <color theme="1"/>
        <rFont val="Arial"/>
        <family val="2"/>
      </rPr>
      <t xml:space="preserve"> per year</t>
    </r>
  </si>
  <si>
    <r>
      <t>10</t>
    </r>
    <r>
      <rPr>
        <vertAlign val="superscript"/>
        <sz val="12"/>
        <color theme="1"/>
        <rFont val="Arial"/>
        <family val="2"/>
      </rPr>
      <t>-6</t>
    </r>
    <r>
      <rPr>
        <sz val="12"/>
        <color theme="1"/>
        <rFont val="Arial"/>
        <family val="2"/>
      </rPr>
      <t xml:space="preserve"> to 10</t>
    </r>
    <r>
      <rPr>
        <vertAlign val="superscript"/>
        <sz val="12"/>
        <color theme="1"/>
        <rFont val="Arial"/>
        <family val="2"/>
      </rPr>
      <t>-4</t>
    </r>
    <r>
      <rPr>
        <sz val="12"/>
        <color theme="1"/>
        <rFont val="Arial"/>
        <family val="2"/>
      </rPr>
      <t xml:space="preserve"> per year</t>
    </r>
  </si>
  <si>
    <r>
      <t>10</t>
    </r>
    <r>
      <rPr>
        <vertAlign val="superscript"/>
        <sz val="12"/>
        <color theme="1"/>
        <rFont val="Arial"/>
        <family val="2"/>
      </rPr>
      <t>-4</t>
    </r>
    <r>
      <rPr>
        <sz val="12"/>
        <color theme="1"/>
        <rFont val="Arial"/>
        <family val="2"/>
      </rPr>
      <t xml:space="preserve"> to 10</t>
    </r>
    <r>
      <rPr>
        <vertAlign val="superscript"/>
        <sz val="12"/>
        <color theme="1"/>
        <rFont val="Arial"/>
        <family val="2"/>
      </rPr>
      <t>-2</t>
    </r>
    <r>
      <rPr>
        <sz val="12"/>
        <color theme="1"/>
        <rFont val="Arial"/>
        <family val="2"/>
      </rPr>
      <t xml:space="preserve"> per year</t>
    </r>
  </si>
  <si>
    <r>
      <t>10</t>
    </r>
    <r>
      <rPr>
        <vertAlign val="superscript"/>
        <sz val="12"/>
        <color theme="1"/>
        <rFont val="Arial"/>
        <family val="2"/>
      </rPr>
      <t>-2</t>
    </r>
    <r>
      <rPr>
        <sz val="12"/>
        <color theme="1"/>
        <rFont val="Arial"/>
        <family val="2"/>
      </rPr>
      <t xml:space="preserve"> to 1 per year</t>
    </r>
  </si>
  <si>
    <t>&gt; 1 per year</t>
  </si>
  <si>
    <t>Hampir Pasti Terjadi (Almost)</t>
  </si>
  <si>
    <t>Terjadi beberapa kali di wilayah operasi Pertamina ATAU terjadi beberapa kali di lokasi terkait dalam 1 tahun terakhir ATAU adanya kondisi yang memungkinkan kejadian dapat terjadi di wilayah operasi Pertamina lebih dari sekali tiap tahunnya</t>
  </si>
  <si>
    <t>KEMUNGKINAN (PROBABILITAS/LIKELIHOOD)</t>
  </si>
  <si>
    <t>Sangat Mungkin Terjadi (Likely)</t>
  </si>
  <si>
    <r>
      <t>10</t>
    </r>
    <r>
      <rPr>
        <vertAlign val="superscript"/>
        <sz val="12"/>
        <color theme="1"/>
        <rFont val="Calibri"/>
        <family val="2"/>
        <scheme val="minor"/>
      </rPr>
      <t>-2</t>
    </r>
    <r>
      <rPr>
        <sz val="12"/>
        <color theme="1"/>
        <rFont val="Calibri"/>
        <family val="2"/>
        <scheme val="minor"/>
      </rPr>
      <t xml:space="preserve"> to 1 per year</t>
    </r>
  </si>
  <si>
    <t>Pernah terjadi lebih dari sekali selama masa hidup operasi (operational lifetime) Pertamina ATAU pernah terjadi sekali di lokasi terkait ATAU adanya kondisi yang memungkinkan kejadian dapat terjadi lebih dari sekali di wilayah operasi Pertamina selama masa hidup operasi nya.</t>
  </si>
  <si>
    <t>Bisa Terjadi (Moderate)</t>
  </si>
  <si>
    <r>
      <t>10</t>
    </r>
    <r>
      <rPr>
        <vertAlign val="superscript"/>
        <sz val="12"/>
        <color theme="1"/>
        <rFont val="Calibri"/>
        <family val="2"/>
        <scheme val="minor"/>
      </rPr>
      <t>-4</t>
    </r>
    <r>
      <rPr>
        <sz val="12"/>
        <color theme="1"/>
        <rFont val="Calibri"/>
        <family val="2"/>
        <scheme val="minor"/>
      </rPr>
      <t xml:space="preserve"> to 10</t>
    </r>
    <r>
      <rPr>
        <vertAlign val="superscript"/>
        <sz val="12"/>
        <color theme="1"/>
        <rFont val="Calibri"/>
        <family val="2"/>
        <scheme val="minor"/>
      </rPr>
      <t>-2</t>
    </r>
    <r>
      <rPr>
        <sz val="12"/>
        <color theme="1"/>
        <rFont val="Calibri"/>
        <family val="2"/>
        <scheme val="minor"/>
      </rPr>
      <t xml:space="preserve"> per year</t>
    </r>
  </si>
  <si>
    <t>Pernah terjadi lebih dari sekali di Industri Migas / Panas Bumi / Gedung Perkantoran ATAU pernah terjadi sekali di wilayah operasi Pertamina.</t>
  </si>
  <si>
    <t>Jarang Terjadi (Unlikely)</t>
  </si>
  <si>
    <r>
      <t>10</t>
    </r>
    <r>
      <rPr>
        <vertAlign val="superscript"/>
        <sz val="12"/>
        <color theme="1"/>
        <rFont val="Calibri"/>
        <family val="2"/>
        <scheme val="minor"/>
      </rPr>
      <t>-6</t>
    </r>
    <r>
      <rPr>
        <sz val="12"/>
        <color theme="1"/>
        <rFont val="Calibri"/>
        <family val="2"/>
        <scheme val="minor"/>
      </rPr>
      <t xml:space="preserve"> to 10</t>
    </r>
    <r>
      <rPr>
        <vertAlign val="superscript"/>
        <sz val="12"/>
        <color theme="1"/>
        <rFont val="Calibri"/>
        <family val="2"/>
        <scheme val="minor"/>
      </rPr>
      <t>-4</t>
    </r>
    <r>
      <rPr>
        <sz val="12"/>
        <color theme="1"/>
        <rFont val="Calibri"/>
        <family val="2"/>
        <scheme val="minor"/>
      </rPr>
      <t xml:space="preserve"> per year</t>
    </r>
  </si>
  <si>
    <t>Pernah terjadi sekali di Industri Migas / Panas Bumi / Gedung Perkantoran.</t>
  </si>
  <si>
    <t>Hampir Tidak Mungkin Terjadi (Rare)</t>
  </si>
  <si>
    <r>
      <t>&lt;10</t>
    </r>
    <r>
      <rPr>
        <vertAlign val="superscript"/>
        <sz val="12"/>
        <color theme="1"/>
        <rFont val="Calibri"/>
        <family val="2"/>
        <scheme val="minor"/>
      </rPr>
      <t>-6</t>
    </r>
    <r>
      <rPr>
        <sz val="12"/>
        <color theme="1"/>
        <rFont val="Calibri"/>
        <family val="2"/>
        <scheme val="minor"/>
      </rPr>
      <t xml:space="preserve"> per year</t>
    </r>
  </si>
  <si>
    <t>Tidak pernah terdengar di Industry Migas / Panas Bumi / Gedung Perkantoran</t>
  </si>
  <si>
    <t>KRITERIA RISIKO</t>
  </si>
  <si>
    <t>Skor Risiko</t>
  </si>
  <si>
    <t>Tingkat Risiko</t>
  </si>
  <si>
    <t>Penerimaan Risiko dan ALARP</t>
  </si>
  <si>
    <t>Prioritas</t>
  </si>
  <si>
    <t>Tindakan Pengendalian</t>
  </si>
  <si>
    <t>15-25</t>
  </si>
  <si>
    <t>High (H)</t>
  </si>
  <si>
    <t>Unacceptable Risk</t>
  </si>
  <si>
    <r>
      <t xml:space="preserve">Serangkaian rencana mitigasi risiko harus segera dilakukan untuk mengurangi risiko dengan kondisi dan persyaratan sebagai berikut:
1) Menunda pekerjaan/proyek/operasi hingga rencana mitigasi risiko jangka panjang dilakukan dan mengurangi risiko sampai ke tingkat Medium.
2) Untuk melanjutkan pekerjaan/proyek/operasi maka penerapan dispensasi dan rencana mitigasi risiko jangka pendek harus mendapat persetujuan dari pejabat dua tingkat di atas Risk Owner, sementara rencana mitigasi jangka panjang harus tetap dipersiapkan.
3) Rencana mitigasi risiko jangka panjang dijalankan serta dilakukan monitoring secara berkala untuk memastikan keefektifan tindakan pengendalian dan penurunan tingkat risiko.
4) Untuk skenario risiko yang potensial menyebabkan </t>
    </r>
    <r>
      <rPr>
        <i/>
        <sz val="11"/>
        <color theme="1"/>
        <rFont val="Arial"/>
        <family val="2"/>
      </rPr>
      <t>multiple fatalities</t>
    </r>
    <r>
      <rPr>
        <sz val="11"/>
        <color theme="1"/>
        <rFont val="Arial"/>
        <family val="2"/>
      </rPr>
      <t>, maka minimal harus dilakukan analisa risiko</t>
    </r>
    <r>
      <rPr>
        <i/>
        <sz val="11"/>
        <color theme="1"/>
        <rFont val="Arial"/>
        <family val="2"/>
      </rPr>
      <t xml:space="preserve"> semi quantitative</t>
    </r>
    <r>
      <rPr>
        <sz val="11"/>
        <color theme="1"/>
        <rFont val="Arial"/>
        <family val="2"/>
      </rPr>
      <t>.</t>
    </r>
  </si>
  <si>
    <t>10-12</t>
  </si>
  <si>
    <t>Moderate to High (MH)</t>
  </si>
  <si>
    <t>Untolerable Risk</t>
  </si>
  <si>
    <r>
      <t xml:space="preserve">Serangkaian rencana mitigasi risiko harus segera dilakukan untuk mengurangi risiko dengan kondisi dan persyaratan sebagai berikut:
1) Menunda pekerjaan/proyek/operasi hingga rencana mitigasi risiko jangka panjang dilakukan dan mengurangi risiko sampai ke tingkat Medium.
2) Untuk melanjutkan pekerjaan/proyek/operasi maka penerapan dispensasi dan rencana mitigasi risiko jangka pendek harus mendapat persetujuan dari pejabat satu tingkat di atas Risk Owner, sementara rencana mitigasi jangka panjang harus tetap dipersiapkan.
3) Rencana mitigasi risiko jangka panjang dijalankan serta dilakukan monitoring secara berkala untuk memastikan keefektifan tindakan pengendalian dan penurunan tingkat risiko.
4) Untuk skenario risiko yang potensial menyebabkan </t>
    </r>
    <r>
      <rPr>
        <i/>
        <sz val="11"/>
        <color theme="1"/>
        <rFont val="Arial"/>
        <family val="2"/>
      </rPr>
      <t>multiple fatalities</t>
    </r>
    <r>
      <rPr>
        <sz val="11"/>
        <color theme="1"/>
        <rFont val="Arial"/>
        <family val="2"/>
      </rPr>
      <t xml:space="preserve">, maka minimal harus dilakukan analisa risiko </t>
    </r>
    <r>
      <rPr>
        <i/>
        <sz val="11"/>
        <color theme="1"/>
        <rFont val="Arial"/>
        <family val="2"/>
      </rPr>
      <t>semi quantitative</t>
    </r>
    <r>
      <rPr>
        <sz val="11"/>
        <color theme="1"/>
        <rFont val="Arial"/>
        <family val="2"/>
      </rPr>
      <t>.</t>
    </r>
  </si>
  <si>
    <t>5-9</t>
  </si>
  <si>
    <t>Medium (M)</t>
  </si>
  <si>
    <t>Acceptable Risk</t>
  </si>
  <si>
    <t>Mitigasi risiko jangka pendek harus dilakukan dengan persetujuan Risk Owner untuk mengelola risiko sebagai bagian dari keseluruhan program pengurangan risiko yang berkesinambungan.</t>
  </si>
  <si>
    <t>Low to Moderate (LM)</t>
  </si>
  <si>
    <t>Tingkat risiko yang secara umum dapat ditoleransi di mana mitigasi risiko jangka pendek harus dilakukan dengan persetujuan pejabat satu tingkat di atas PIC untuk mengelola risiko sebagai bagian dari keseluruhan program pengurangan risiko yang berkesinambungan.</t>
  </si>
  <si>
    <t>1-3</t>
  </si>
  <si>
    <t>Low (L)</t>
  </si>
  <si>
    <t>Tingkat risiko yang secara umum dapat diterima di mana pengelolaan risiko secara berkesinambungan harus tertanam dan menyatu dalam seluruh kegiatan operasi untuk mencapai tujuan Perusahaan yaitu Zero Incident. Mitigasi risiko yang dibuat harus mendapat persetujuan dari pejabat satu tingkat di atas PIC.</t>
  </si>
  <si>
    <t>Group of Equipment</t>
  </si>
  <si>
    <t>MAH Id.</t>
  </si>
  <si>
    <t>MAH Description</t>
  </si>
  <si>
    <t>Consequences</t>
  </si>
  <si>
    <t>MAH Source / Refference</t>
  </si>
  <si>
    <t>Risk Assessment</t>
  </si>
  <si>
    <t>Severity</t>
  </si>
  <si>
    <t>Probability</t>
  </si>
  <si>
    <t>Risk Number</t>
  </si>
  <si>
    <t>Receiving Facility DPPU Eltari</t>
  </si>
  <si>
    <t>MAH-RF-001</t>
  </si>
  <si>
    <t>LOPC akibat peralatan mengalami internal / eksternal korosi</t>
  </si>
  <si>
    <t>Kebocoran produk bisa menyebabkan major spill,  kebakaran dan/atau ledakan yang menyebabkan kematian personel dan/atau pencemaran lingkungan.</t>
  </si>
  <si>
    <t xml:space="preserve">- Dokumen MAH Tahun 2021 dan 2022
- OGB Risk Register
</t>
  </si>
  <si>
    <t>MAH-RF-002</t>
  </si>
  <si>
    <t>LOPC akibat kegagalan/kebocoran pada valve, flange, small bore, seal</t>
  </si>
  <si>
    <t>MAH-RF-003</t>
  </si>
  <si>
    <t>LOPC akibat beroperasi diluar design operasional</t>
  </si>
  <si>
    <t>MAH-RF-004</t>
  </si>
  <si>
    <t>LOPC akibat kegiatan maintenance</t>
  </si>
  <si>
    <t>MAH-RF-005</t>
  </si>
  <si>
    <t>LOPC akibat terdamak aktivitas kapal dan third party activity.</t>
  </si>
  <si>
    <t>MAH-RF-006</t>
  </si>
  <si>
    <t>LOPC akibat Normal Operasi (termasuk aktivitas Sampling)</t>
  </si>
  <si>
    <t>MAH-RF-007</t>
  </si>
  <si>
    <t>LOPC akibat kegagalan supporting Structure</t>
  </si>
  <si>
    <t>MAH-RF-008</t>
  </si>
  <si>
    <t>LOPC akibat dampakdari cuaca buruk (angin kencang, badai, gempa bumi)</t>
  </si>
  <si>
    <t>Storage Facility at DPPU Eltari</t>
  </si>
  <si>
    <t>MAH-SF-001</t>
  </si>
  <si>
    <t>MAH-SF-002</t>
  </si>
  <si>
    <t>MAH-SF-003</t>
  </si>
  <si>
    <t>MAH-SF-004</t>
  </si>
  <si>
    <t>MAH-SF-005</t>
  </si>
  <si>
    <t>LOPC akibat aktivitas operasi normal (loading-unloading,termasuk aktivitas sampling)</t>
  </si>
  <si>
    <t>MAH-SF-006</t>
  </si>
  <si>
    <t>LOPC akibat kegagalan pada pondasi / base plate metal tangki</t>
  </si>
  <si>
    <t>MAH-SF-007</t>
  </si>
  <si>
    <t>LOPC akibat Extreem Wheather (Lightning Strike, Earthquake, Windstrom)</t>
  </si>
  <si>
    <t>Distributing Facility DPPU Eltari</t>
  </si>
  <si>
    <t>MAH-DF-001</t>
  </si>
  <si>
    <t>MAH-DF-002</t>
  </si>
  <si>
    <t>MAH-DF-003</t>
  </si>
  <si>
    <t>MAH-DF-004</t>
  </si>
  <si>
    <t>MAH-DF-005</t>
  </si>
  <si>
    <t xml:space="preserve">LOPC akibat eksternal/vehicle impact, third party activity. </t>
  </si>
  <si>
    <t>MAH-DF-006</t>
  </si>
  <si>
    <t>LOPC akibat  aktivitas operasi normal (loading-unloading, aktivitas sampling)</t>
  </si>
  <si>
    <t>MAH-DF-007</t>
  </si>
  <si>
    <t>LOPC akibat kegagalan pada supporting structure</t>
  </si>
  <si>
    <t>MAH-DF-008</t>
  </si>
  <si>
    <t>LOPC akibat Cuaca Buruk (Gempa, Gelombang Tinggi, Badai)</t>
  </si>
  <si>
    <t>HYDROCARBON RECEIVING FACILITY</t>
  </si>
  <si>
    <t>MAJOR ACCIDENT HAZARD</t>
  </si>
  <si>
    <t>Internal / Eksternal Corrosion</t>
  </si>
  <si>
    <t>RECEIVING FACILITY &amp; PROCESS OVERVIEW</t>
  </si>
  <si>
    <t>MAH REGISTER NO.</t>
  </si>
  <si>
    <t>DATE:</t>
  </si>
  <si>
    <r>
      <t xml:space="preserve">Produk avtur DPPU Eltari diterima dari FT Tenau dengan jarak tempuh 19,8 Km atau </t>
    </r>
    <r>
      <rPr>
        <i/>
        <u/>
        <sz val="11"/>
        <rFont val="Arial"/>
        <family val="2"/>
      </rPr>
      <t>+</t>
    </r>
    <r>
      <rPr>
        <i/>
        <sz val="11"/>
        <rFont val="Arial"/>
        <family val="2"/>
      </rPr>
      <t xml:space="preserve"> 29 Menit dengan Total Armada Bridger 3 Unit. DPPU ELtari memiliki 1 fasilitas filling shed penerimaan dan didukung oleh 1 pompa discharge kapasitas 300 Gpm. Produk avtur diterima di filling shed lalu dipompakan menuju ke tangki penerimaan dengan melewati FWS Terlebih dahulu. Rata-rata penerimaan 128 KL/Hari</t>
    </r>
  </si>
  <si>
    <t>MAH-RF-001-DPPU Eltari</t>
  </si>
  <si>
    <t>1 Maret 2023</t>
  </si>
  <si>
    <t>REFFERENCE DOC. :</t>
  </si>
  <si>
    <t>MAH Description :</t>
  </si>
  <si>
    <t>MAH Tahun 2022</t>
  </si>
  <si>
    <t>Hydrocarbon release due to receiving facility corrosion (internal and/or eksternal). The release of HC resulting major spill, fire and/or explosion, it leading to serious injury and/or multiple fatalities and environment damage.</t>
  </si>
  <si>
    <t>PREVENTIVE MEASURES</t>
  </si>
  <si>
    <t>DETECTION/CONTROL MEASURES</t>
  </si>
  <si>
    <t>HARDWARE (PLANT)</t>
  </si>
  <si>
    <t>Barrier</t>
  </si>
  <si>
    <t>Related to MAE</t>
  </si>
  <si>
    <t>Status</t>
  </si>
  <si>
    <t>Detail / Remarks</t>
  </si>
  <si>
    <t>Pipeline Specification (Design Material Selection)</t>
  </si>
  <si>
    <t>A,B</t>
  </si>
  <si>
    <t xml:space="preserve">API 5L Grade B Schedule 80 Dia. 4" </t>
  </si>
  <si>
    <t>CCTV</t>
  </si>
  <si>
    <t>Terpasang CCTV Mengarah ke Area Penerimaan</t>
  </si>
  <si>
    <t>Product Pump Specification (Design Material Selection)</t>
  </si>
  <si>
    <t>Centrifugal Diesel Pump</t>
  </si>
  <si>
    <t>Pipeline Specification (Internal/ External Coating)</t>
  </si>
  <si>
    <t>Internal Coating EI 1541. &gt;=350 mikron</t>
  </si>
  <si>
    <t>Pipeline Specification (Cathodic Protection)</t>
  </si>
  <si>
    <t>tidak cathodic protection.</t>
  </si>
  <si>
    <t>Pipeline (Corrosion Inhibitor)</t>
  </si>
  <si>
    <t>tidak terpasang corrosion inhibitor ( Semua Pipa above ground)</t>
  </si>
  <si>
    <t>PEOPLE + PROCESS</t>
  </si>
  <si>
    <t xml:space="preserve">Program Periodically Inspection </t>
  </si>
  <si>
    <t>Disikan apakah ada program rutin dan periodik inspeksi.
Jika diwajibkan ada dokumen COI, pastikan tersedia dokumen COI yang masih berlaku.</t>
  </si>
  <si>
    <t>Pipeline Leak Detection</t>
  </si>
  <si>
    <t>Visual Check Jalur Pipa</t>
  </si>
  <si>
    <t>Program Integrity Management / Risk Based Inspection Program (RBI)</t>
  </si>
  <si>
    <t>Dilakukan inspeksi pipeline oleh RPD</t>
  </si>
  <si>
    <t>Plant / Pipeline Patrol</t>
  </si>
  <si>
    <t>Pemeriksaan Rutin oleh operator Maintenance dan Security secara periodik</t>
  </si>
  <si>
    <t>Pipeline Pigging Programme</t>
  </si>
  <si>
    <t>Belum pernah dilakukan</t>
  </si>
  <si>
    <t>Programme Condition Monitoring (for rotating Equipment) / LTSA</t>
  </si>
  <si>
    <t>Tidak ada program LTSA Pompa</t>
  </si>
  <si>
    <t>Housekeeping Programme</t>
  </si>
  <si>
    <t>Housekeeping Program</t>
  </si>
  <si>
    <t>Additional Notes / Concern matter :</t>
  </si>
  <si>
    <t>(Diisikan jika ada catatan tambahan / informasi penting lainnya terkait assessment preventive &amp; Detect-control barrier yang perlu dijadikan tambahan informasi).</t>
  </si>
  <si>
    <t>INITIATING EVENT</t>
  </si>
  <si>
    <t>Hydrocarbon Release / LOPC</t>
  </si>
  <si>
    <t>MITIGATION MEASURES</t>
  </si>
  <si>
    <t>EMERGENCY RESPONSE  RESOURCES</t>
  </si>
  <si>
    <t>Emergency Leak Plug / Emergency Leak control equipment</t>
  </si>
  <si>
    <t xml:space="preserve">A </t>
  </si>
  <si>
    <t>Tersedia peralatan penanggulangan kebocoran pipa (temporary repair), seperti Clamp, Belzona, resin, peralatan pendukung lainnya.</t>
  </si>
  <si>
    <t>Emergency Communication (Radio HT)</t>
  </si>
  <si>
    <t>Tersedia Radio Komunikasi / HT sesuai dengan kebutuhan (Jumlah dan spec.) dan berfungsi dengan baik.</t>
  </si>
  <si>
    <t>Stardarized Electrical System</t>
  </si>
  <si>
    <t>A</t>
  </si>
  <si>
    <t>Listrik di area Penerimaan yang masuk hazardous area sudah sesuai spesifikasi</t>
  </si>
  <si>
    <t>Emergency Alarm (Beacon)</t>
  </si>
  <si>
    <t>Tersedia Alarm / lonceng di berbagai titik sebagai emergency Alarm.</t>
  </si>
  <si>
    <t>Shutdown Valve (SDV)</t>
  </si>
  <si>
    <t>Tidak terdapat SDV</t>
  </si>
  <si>
    <t>Muster Point</t>
  </si>
  <si>
    <t>Tersedia area Muster Point ( rambu dan penunjuk jalur tersedia, visible),  jarak cukup jauh dengan sumber api &gt; 100 m,.</t>
  </si>
  <si>
    <t>Portable Gas Detector</t>
  </si>
  <si>
    <t>Tersedia Portable Gas Detector.</t>
  </si>
  <si>
    <t>APD/PPE untuk tumpahan bahan bakar (safety boot, wearpack, masker catridge)</t>
  </si>
  <si>
    <t>Tersedia safety boot, wearpack dan masker catridge sesuai dengan kebutuhan untuk penanggulangan tumpahan / kebocoran produk.(Belum memliki Baju Fire Fighting)</t>
  </si>
  <si>
    <t>Fixed Fire &amp; Gas Detector System (FGDS)</t>
  </si>
  <si>
    <t>Tidak Terpasang Fixed FGDS di area penerimaan.</t>
  </si>
  <si>
    <t>Oil Spill Emergency Repsonse (Oil Boom,oil absorbent, skimmer, dll)</t>
  </si>
  <si>
    <t>Tersedia pealatan penaggulang tumpahan minyak.</t>
  </si>
  <si>
    <t>Lightning Protection System</t>
  </si>
  <si>
    <t>B</t>
  </si>
  <si>
    <t>Apakah terpasang LPS di area pendistribution dengan jumlah, coverage dan program monitoring yang cukup.</t>
  </si>
  <si>
    <t>Fixed Fire Fighting Equipment/System (Fire Pump, Fire Hydran, Fire Water Line).</t>
  </si>
  <si>
    <t>Tersedia peralatan penanggulangan kebakaran, termasuk Fire Risk Card sesuai skenario.</t>
  </si>
  <si>
    <t>Grounding System</t>
  </si>
  <si>
    <t>Mobile emergency Response Eqipment (Fire Truck, Fire Jeep,QRU,  LPG Evacuation Unit, Vacuum Truck)</t>
  </si>
  <si>
    <t>Tidak tersedia Mobile Equipment Response dan kondisi nya</t>
  </si>
  <si>
    <t>Oil Catcher System</t>
  </si>
  <si>
    <t>Tersedia oil cathcer yang sesuai persyaratan dan spesifikasi.</t>
  </si>
  <si>
    <t>Generator Set (Genset) untuk Power Supply saat Emergency</t>
  </si>
  <si>
    <t>Ttersedia unit Genset yang siap pakai dan COI nya valid</t>
  </si>
  <si>
    <t>Electrical  Hazardous Area Classification (EHAC)</t>
  </si>
  <si>
    <t>Pengklasifikasiaan peralatan dan electrical system sesuai hazardous area sudah diterapkan.</t>
  </si>
  <si>
    <t>Organisasi &amp; Personel Pengendalian Tanggap Darurat yang Kompeten</t>
  </si>
  <si>
    <t>Sudah ditetapkan Organisasi dan Personel Pengendalian Keadaan Darurat setempat.</t>
  </si>
  <si>
    <t>Security Guard</t>
  </si>
  <si>
    <t>Tersedia personel dan aktivitas pengamanan saat di area penerimaan.</t>
  </si>
  <si>
    <t>Pedoman Pengendalian Keadaan Darurat</t>
  </si>
  <si>
    <t>Tersedia Pedoman Pengendalian Keadaan Darurat (PKD) terbaru.</t>
  </si>
  <si>
    <t xml:space="preserve">Pipeline ROW (signage, clearence, maintenace). </t>
  </si>
  <si>
    <t>Apakah Pipeline ROW (Righ-of-ways) sudah ditetapkan, diberitanda, dibersihkan dan dilakukan pemeliharaan.</t>
  </si>
  <si>
    <t>Bussiness Continuity Plan/Management</t>
  </si>
  <si>
    <t>Tersedia dokumen BCP / Skenario RAE.</t>
  </si>
  <si>
    <t>Prosedur Pengukuran Grounding Secara Periodik</t>
  </si>
  <si>
    <t>Pompav Buku 4</t>
  </si>
  <si>
    <t>(Diisikan jika ada catatan tambahan / informasi penting lainnya terkait assessment Mitigation &amp; Emergency Plan barrier yang perlu dijadikan tambahan informasi).</t>
  </si>
  <si>
    <t>MAJOR ACCIDENT EVENT</t>
  </si>
  <si>
    <t>Berpotensi terjadinya Flammable Gas Dispersi dari Tumpahan Produk</t>
  </si>
  <si>
    <t>Berpotensi Terjadinya Kebakaran (Flash / Pool / Jet Fire)</t>
  </si>
  <si>
    <t>ULTIMATE RISK ASSESSMENT</t>
  </si>
  <si>
    <t>CONSEQUENCES</t>
  </si>
  <si>
    <t>SEVERITY LEVEL</t>
  </si>
  <si>
    <t>INHERENT RISK</t>
  </si>
  <si>
    <t>ü</t>
  </si>
  <si>
    <t>(Catastropic)</t>
  </si>
  <si>
    <t>(Almost / Hampir Pasti Terjadi)</t>
  </si>
  <si>
    <t>(High)</t>
  </si>
  <si>
    <t>Financial Impact</t>
  </si>
  <si>
    <r>
      <t>SEVERITY LEVEL*</t>
    </r>
    <r>
      <rPr>
        <b/>
        <vertAlign val="superscript"/>
        <sz val="11"/>
        <color theme="1"/>
        <rFont val="Arial"/>
        <family val="2"/>
      </rPr>
      <t>2</t>
    </r>
  </si>
  <si>
    <r>
      <t>LIKELIHOOD*</t>
    </r>
    <r>
      <rPr>
        <b/>
        <vertAlign val="superscript"/>
        <sz val="11"/>
        <color theme="1"/>
        <rFont val="Arial"/>
        <family val="2"/>
      </rPr>
      <t>2</t>
    </r>
  </si>
  <si>
    <t>FINAL RISK</t>
  </si>
  <si>
    <t>Asset &amp; Equipment</t>
  </si>
  <si>
    <t>(Significant)</t>
  </si>
  <si>
    <t>(Moderate / Bisa Terjadi)</t>
  </si>
  <si>
    <t>(Low to Moderate Risk)</t>
  </si>
  <si>
    <t>RECOMMENDATION</t>
  </si>
  <si>
    <r>
      <t xml:space="preserve">1. </t>
    </r>
    <r>
      <rPr>
        <sz val="11"/>
        <color rgb="FFFF0000"/>
        <rFont val="Arial"/>
        <family val="2"/>
      </rPr>
      <t xml:space="preserve">Disikan Rekomendasi yang sifatnya pemenuhan / perbaikan / penyempurnaan terhadap barrier Preventive , Detect/Control, Mitigasi dan Emergency Response. </t>
    </r>
  </si>
  <si>
    <t>2.</t>
  </si>
  <si>
    <t>3.</t>
  </si>
  <si>
    <t>dst</t>
  </si>
  <si>
    <t>EVIDENCE SECTION</t>
  </si>
  <si>
    <t>Failure at Valve, Flange, Seal &amp; Small Bore</t>
  </si>
  <si>
    <t>Produk avtur DPPU Eltari diterima dari FT Tenau dengan jarak tempuh 19,8 Km atau + 29 Menit dengan Total Armada Bridger 3 Unit. DPPU ELtari memiliki 1 fasilitas filling shed penerimaan dan didukung oleh 1 pompa discharge kapasitas 300 Gpm. Produk avtur diterima di filling shed lalu dipompakan menuju ke tangki penerimaan dengan melewati FWS Terlebih dahulu. Rata-rata penerimaan 128 KL/Hari</t>
  </si>
  <si>
    <t>MAH-RF-002-DPPU Eltari</t>
  </si>
  <si>
    <t>Hydrocarbon release due to failure  or broke valve, flange, seal &amp; small-bore . The release of HC resulting major spill, fire and/or explosion, it leading to serious injury  and/or multiple fatalities and environment damage.</t>
  </si>
  <si>
    <t>Diisikan apakah terpasang CCTV di area penerimaan.</t>
  </si>
  <si>
    <t xml:space="preserve">Standarized Bolting Practices </t>
  </si>
  <si>
    <t>Diisikan jika sudah ada standar atau ketentuan terkait dengan pengencangan Mur Baut (Bolting) menggunakan Kunci Torsi</t>
  </si>
  <si>
    <t>Diisikan apakah program RBI asudah berjalan di lokasi</t>
  </si>
  <si>
    <t>Pemeliharaan &amp; Pergantian Valve/Flange/Gasket secara periodikal</t>
  </si>
  <si>
    <t>ada program permeriksaan / pergantian connection / flange / gasket secara periodik.</t>
  </si>
  <si>
    <t>Program analysis fugitive realease menggunakan fugitive imaging camera</t>
  </si>
  <si>
    <t>Apakah program analysis fugitive release sudah dilaksanakan secara rutin.</t>
  </si>
  <si>
    <t>Belum ada LTSA Pompa</t>
  </si>
  <si>
    <t>Hasil Grounding System tercata pada form SF 211</t>
  </si>
  <si>
    <t>(Moderate)</t>
  </si>
  <si>
    <t>(Unlikely / Jarang terjadi)</t>
  </si>
  <si>
    <t>Operating Outside of Designated Operational Envelope</t>
  </si>
  <si>
    <t>MAH-RF-003-Eltari</t>
  </si>
  <si>
    <t>Hydrocarbon release due to Operating Outside of Design Operational Envelope / SOL envelope. The release of HC resulting major spill, fire and/or explosion, it leading to serious injury  and/or multiple fatalities and environment damage.</t>
  </si>
  <si>
    <t>terpasang CCTV di area penerimaan.</t>
  </si>
  <si>
    <t>Mechanical overpresure protection (PSV di jalur penerimaan).</t>
  </si>
  <si>
    <t>tidak ada PCV di Area Penerimaan</t>
  </si>
  <si>
    <t>Safety Instrumented function 
(PAHH dan PALL pada Pompa)</t>
  </si>
  <si>
    <t>Diesel Pump dilengkapi ESD</t>
  </si>
  <si>
    <t xml:space="preserve">Actuated Isolation valve (MOV) </t>
  </si>
  <si>
    <t>Tidak Terpasang MOV di jalur penerimaan, termasuk supply listrik untuk menggerakan MOV.</t>
  </si>
  <si>
    <t>apakah ada sistem / prosedur / metoda / peralatan untuk mendetaksi kebocoran sepanjang jalur pipa?</t>
  </si>
  <si>
    <t>Security memiliki program patrol</t>
  </si>
  <si>
    <t>Prosedur Penerimaan Produk</t>
  </si>
  <si>
    <t>Pompav Buku 2 Pengendalian Mutu BBMP</t>
  </si>
  <si>
    <t>Tersedia Radio Komunikasi / HT sejumlah …</t>
  </si>
  <si>
    <t>(Minor)</t>
  </si>
  <si>
    <t>(Rare/Hampir tdk mkn terjadi)</t>
  </si>
  <si>
    <t>Maintenance Activity</t>
  </si>
  <si>
    <t>MAH-RF-004-Eltari</t>
  </si>
  <si>
    <t>Hydrocarbon release due to Maintenance Activites. The release of HC resulting major spill, fire and/or explosion, it leading to serious injury  and/or multiple fatalities and environment damage.</t>
  </si>
  <si>
    <t>CCTV terpasang di 8 Titik dan 4 titik tidak berfungsi</t>
  </si>
  <si>
    <t>Prosedur Perbaikan / Pemeliharaan Peralatan</t>
  </si>
  <si>
    <t>Pompav Buku 4 Pemeliharaan Sarana dan Fasilitas</t>
  </si>
  <si>
    <t>Security secara berkala melakukan patroli jalur pipa</t>
  </si>
  <si>
    <t>Prosedur Sistem Ijin Kerja Aman (SIKA)</t>
  </si>
  <si>
    <t>tersedia dan dilaksanakan Prosedur SIKA.</t>
  </si>
  <si>
    <t>Prosedur Management of Change (MOC)</t>
  </si>
  <si>
    <t>tersedia dan dilaksanakan Prosedur MOC.</t>
  </si>
  <si>
    <t>Prosedur Isolation Energi (LOTO)</t>
  </si>
  <si>
    <t>tersedia dan dilaksanakan Prosedur Isolasi Energi dan tersedia LOTO Risk Card.</t>
  </si>
  <si>
    <t>Authorized Personel (GSI/SI/AT)</t>
  </si>
  <si>
    <t>Personel pemegang sertifikasi GSI/SI/AT tersedia lengkap di lokasi.</t>
  </si>
  <si>
    <t>Ttersedia 2 unit Genset yang siap pakai dan COI nya valid</t>
  </si>
  <si>
    <t>Apakah prosedur pengukuran tahanan grounding tersedia, dan dilaksanakan.</t>
  </si>
  <si>
    <t>Third Party (Personel and/or Vehicle) Activities</t>
  </si>
  <si>
    <t>MAH-RF-005-Eltari</t>
  </si>
  <si>
    <t>Hydrocarbon release due to ship &amp; third party activities at receiving facilities . The release of HC resulting major spill, fire and/or explosion, it leading to serious injury  and/or multiple fatalities and environment damage.</t>
  </si>
  <si>
    <t>Pipeline (Signage &amp; marker)</t>
  </si>
  <si>
    <t>Color Code sesuai dengan Pompav Buku 4</t>
  </si>
  <si>
    <t>Pipeline/PLEM/SPM (Design Structural Support)</t>
  </si>
  <si>
    <t>Design untuk stucture support sudah sesuai spesifikasi.</t>
  </si>
  <si>
    <t>Navigation Kit &amp; Device</t>
  </si>
  <si>
    <t>Apakah tersedia navigation kit (Fog signal, lobstruction light, Reflektor, SBNP).</t>
  </si>
  <si>
    <t>Breakaway Coupling</t>
  </si>
  <si>
    <t>Apakah terpasang breakaway coupling terhadap sarana penerimaan.</t>
  </si>
  <si>
    <t>Additional Physical Protection</t>
  </si>
  <si>
    <t>Diisikan apakah tersedia dan terpasang pengaman fisik tambahan untuk mencegah kerusakan peralatan di area penerimaan dari impact kendaraan/kapal.</t>
  </si>
  <si>
    <t>HSSE Patrol</t>
  </si>
  <si>
    <t>Diisikan apakah tersedia prosedur penerimaan produk yang ter-update.</t>
  </si>
  <si>
    <t>Prosedur Ship Approching</t>
  </si>
  <si>
    <t>Diisikan apakah tersedia prosedur Ship approching yang ter-update dan dijalankan (yang memuat batasan kondisi operasi i.e kecepatan kapal, arah dan kecepatan arus laut &amp; angin).</t>
  </si>
  <si>
    <t>Prosedur Ship Transfer</t>
  </si>
  <si>
    <t>Diisikan apakah tersedia prosedur Ship transfer yang ter-update dan dijalankan.</t>
  </si>
  <si>
    <t>Pipeline ROW (Marking &amp; Signage)</t>
  </si>
  <si>
    <t>Community Engagement di area facility &amp; ROW pipeline.</t>
  </si>
  <si>
    <t>Apakah ada program pelibatan komunitas di sekitar fasilitas penerimaan.</t>
  </si>
  <si>
    <t>Penentuan Daerah Terbatas &amp; Terlarang (restricted area declaration)</t>
  </si>
  <si>
    <t>Apakah ada SK / penetapan Daerah terbatas &amp; terlarang dari otoritas.</t>
  </si>
  <si>
    <t>Apakah Peralatan Listrik di area Penerimaan yang masuk hazardous area sudah sesuai spesifikasi?</t>
  </si>
  <si>
    <t>Terpasang SDV di jalur pipa penerimaan.</t>
  </si>
  <si>
    <t>Ada Portable Gas Detector MSA Altair 5X</t>
  </si>
  <si>
    <t>Tersedia safety boot, wearpack dan masker catridge sesuai dengan kebutuhan untuk penanggulangan tumpahan / kebocoran produk.</t>
  </si>
  <si>
    <t>Terpasang Fixed FGDS di area penerimaan.</t>
  </si>
  <si>
    <t>Tersedia peralatan penaggulang tumpahan minyak oil Absorbent disetiap kendaraan</t>
  </si>
  <si>
    <t>Tersedia peralatan penanggulangan kebakaran 1 Unit Fore Pump, termasuk Fire Risk Card sesuai skenario.</t>
  </si>
  <si>
    <t>Apakah terpasang Grounding system yang cukup danter-instalasi dengan baik.</t>
  </si>
  <si>
    <t>tersedia Mobile Equipment Response dan kondisi nya ( 1 Unit Mobile Fire Pump)</t>
  </si>
  <si>
    <t>Tersedia 2 unit Genset yang siap pakai dan COI nya valid</t>
  </si>
  <si>
    <t>Normal Operation Activity (Inc. Sampling Activity)</t>
  </si>
  <si>
    <t>MAH-RF-006-Eltari</t>
  </si>
  <si>
    <t>Hydrocarbon release due to Normal Operation Activity (Truck/Ship Unloading,including Sampling Activity). The release of HC resulting major spill, fire and/or explosion, it leading to serious injury  and/or multiple fatalities and environment damage.</t>
  </si>
  <si>
    <t>ada 8 CCTV hanya 4 yang berfungsi</t>
  </si>
  <si>
    <t>Mekanikal Valve untuk proteksi overpressure / vacuum  (PRV/PSV/ PVV / Vent / Free Vent)</t>
  </si>
  <si>
    <t>Diisikan apakah peralatan tersebut terpasang sesuai design specification, dan dilakukan inspeksi secara rutin (jika wajib COI, pastikan COI nya valid).</t>
  </si>
  <si>
    <t>Standarized Sampling Apparatus</t>
  </si>
  <si>
    <t>ISO 3170 (IP Petroleum Measurement Manual, Part VI, Sampling Item 1 Manual Methods).</t>
  </si>
  <si>
    <t>Tidak memiliki MOV</t>
  </si>
  <si>
    <t>Designated Sampling Point</t>
  </si>
  <si>
    <t>American Society for Testing and Materials (ASTM), Standard Practice for Manual Sampling of Petroleum and Petroleum Produk (ASTM D4057).</t>
  </si>
  <si>
    <t xml:space="preserve"> Ada program supervisi / pengamatan dari operator  / supervisor / inspektor / HSE, dilakukan rutin setiap periode nya, ada bukti nya</t>
  </si>
  <si>
    <t>Prosedur Sampling</t>
  </si>
  <si>
    <t>Apakah tersedia dan dilaksanakan Prosedur Sampling dan Personel pelaksana yang kompeten.</t>
  </si>
  <si>
    <t>(Unlikely / Jarang Terjadi)</t>
  </si>
  <si>
    <t>(moderate to high)</t>
  </si>
  <si>
    <t>(Rare / Hampir tdk mkn terjadi)</t>
  </si>
  <si>
    <t>Supporting Structure Failure</t>
  </si>
  <si>
    <t>MAH-RF-007-Eltari</t>
  </si>
  <si>
    <t>Hydrocarbon release due to Supporting Structure Failure. The release of HC resulting major spill, fire and/or explosion, it leading to serious injury  and/or multiple fatalities and environment damage.</t>
  </si>
  <si>
    <t>SPM/SBM Design &amp; Spesification.</t>
  </si>
  <si>
    <t>Diisikan apakah Sarana Tambat berupa SPM&amp;SBM sudah dibangun sesuai design yang ditetapkan.</t>
  </si>
  <si>
    <t>Corrosion Inhibitor</t>
  </si>
  <si>
    <t>Diisikan apakah terpasang corrosion inhibitor (sacrifice anode)</t>
  </si>
  <si>
    <t>Program pembersihan marine organism secara periodik.</t>
  </si>
  <si>
    <t>Diisikan apakah ada program terjadwal untuk pembersihan structural suport dari karang, teritip dan organisme laut lainnya.</t>
  </si>
  <si>
    <t>Maintenance Structural Support Programe.</t>
  </si>
  <si>
    <t>Diisikan apakah tersedia program pemeriksaan dan pemeliharaan structural support di fasilitas penerimaan.</t>
  </si>
  <si>
    <t xml:space="preserve">Apakah terpasang 1 Unit LPS </t>
  </si>
  <si>
    <t>Terpasang Grounding system yang cukup danter-instalasi dengan baik.</t>
  </si>
  <si>
    <t>Bad / Extreem Wheather (High waves, windstorm, earthquake)</t>
  </si>
  <si>
    <t>MAH-RF-008-Eltari</t>
  </si>
  <si>
    <t>Hydrocarbon release due to bad/extreem wheather. The release of HC resulting major spill, fire and/or explosion, it leading to serious injury  and/or multiple fatalities and environment damage.</t>
  </si>
  <si>
    <t>marker dan signage di pipeline ref Pompav Buku 4</t>
  </si>
  <si>
    <t>CCTV ada 8 titik 4 dalam kondisi mati</t>
  </si>
  <si>
    <t>Apakah design untuk stucture support sudah sesuai spesifikasi.</t>
  </si>
  <si>
    <t>HSSE PATROL</t>
  </si>
  <si>
    <t>Segregasi Status Barrier</t>
  </si>
  <si>
    <t>Deskripsi Barrier</t>
  </si>
  <si>
    <t>Kategori Barrier</t>
  </si>
  <si>
    <t>Design Material Selection</t>
  </si>
  <si>
    <t>Plant Barrier</t>
  </si>
  <si>
    <t>Spesifikasi peralatan / fasilitas yang dilakukan assessment tidak sesuai dengan standar desain yang dijadikan acuan.</t>
  </si>
  <si>
    <t>Spesifikasi peralatan / fasilitas yang dilakukan assessment sudah tidak sesuai dengan standar desain yang dijadikan acuan yang diakibatkan adanya perubahan/pergantian/pemeliharaan selama masa operasi peralatan / fasilitas.</t>
  </si>
  <si>
    <t>Nil</t>
  </si>
  <si>
    <t>Spesifikasi peralatan / fasilitas pada saat dilakukan assessment masih  sesuai dengan standar desain yang dijadikan acuan, namun tidak tersedia engineering document yang update.</t>
  </si>
  <si>
    <t>Spesifikasi peralatan / fasilitas pada saat dilakukan assessment masih  sesuai dengan standar desain yang dijadikan acuan, dan tersedia engineering document yang update.</t>
  </si>
  <si>
    <t>Internal / Eksternal Coating</t>
  </si>
  <si>
    <t>Tidak terdapat barrier yang dimaksud pada peralatan / fasilitas yang dilakukan assessment.</t>
  </si>
  <si>
    <t>Terdapat barrier yang dimaksud pada peralatan / fasilitas saat dilakukan assessment, namun tidak ada dokumen  prosedur / Instruksi kerja untuk memastikan kondisi barrier dilakukan pemeriksaan / inspeksi / pemeliharaan.</t>
  </si>
  <si>
    <t>Terdapat barrier yang dimaksud pada peralatan / fasilitas saat dilakukan assessment, tersedia dokumen  prosedur / Instruksi kerja untuk memastikan kondisi barrier dilakukan pemeriksaan / inspeksi / pemeliharaan, namun prosedur tersebut tidak diimplementasikan.</t>
  </si>
  <si>
    <t>Terdapat barrier yang dimaksud pada peralatan / fasilitas saat dilakukan assessment, dan tersedia dokumen pendukung (prosedur / catatan / rekaman pemeriksaan). Namun Prosedur belum direview/revisi &gt; 3 tahun dan/atau pemeriksaan kondisi barrier &lt; 100% populasi.</t>
  </si>
  <si>
    <t>Terdapat barrier yang dimaksud pada peralatan / fasilitas saat dilakukan assessment, dan tersedia dokumen pendukung (prosedur / catatan / rekaman pemeriksaan). Prosedur sudah  direview/revisi &lt; 3 tahun dan  pemeriksaan kondisi barrier dilakukan pada 100% populasi peralatan / fasilitas..</t>
  </si>
  <si>
    <t>Cathodic Protection</t>
  </si>
  <si>
    <t>Terdapat barrier yang dimaksud pada peralatan / fasilitas saat dilakukan assessment, dan tersedia dokumen pendukung (prosedur / catatan / rekaman pemeriksaan). Prosedur sudah  direview/revisi &lt; 3 tahun dan  pemeriksaan kondisi barrier dilakukan pada 100% populasi.</t>
  </si>
  <si>
    <t>Terdapat barrier yang dimaksud pada peralatan / fasilitas saat dilakukan assessment, dan tersedia dokumen pendukung (prosedur / catatan / rekaman pemeriksaan). Prosedur sudah  direview/revisi &lt; 3 tahun dan  pemeriksaan kondisi barrier dilakukan pada 100% populasi peralatan / fasilitas.</t>
  </si>
  <si>
    <t>Program Periodically Inspection</t>
  </si>
  <si>
    <t>People/Process Barrier</t>
  </si>
  <si>
    <t>Barrier berupa program/prosedur/aktivitas/kegiatan tidak ada di lokasi yang dilakukan assessment.</t>
  </si>
  <si>
    <t>Barrier berupa program/prosedur/aktivitas/kegiatan ada  di lokasi yang dilakukan assessment, Namun tidak terdapat Prosedur kerja terkait barrier tersebut.</t>
  </si>
  <si>
    <t>Barrier berupa program/prosedur/aktivitas/kegiatan ada  di lokasi yang dilakukan assessment dan terdapat Prosedur kerja terkait barrier tersebut namun prosedur tersebut tidak diimplementasikan.</t>
  </si>
  <si>
    <t>Barrier berupa program/prosedur/aktivitas/kegiatan ada  di lokasi yang dilakukan assessment, terdapat Prosedur kerja terkait barrier tersebut dan dijalankan, namun Prosedur belum direview/revisi &gt; 3 tahun dan/atau pelaksanaannya barrier &lt; 100% populasi peralatan / fasilitas.</t>
  </si>
  <si>
    <t>Barrier berupa program/prosedur/aktivitas/kegiatan ada  di lokasi yang dilakukan assessment, terdapat Prosedur kerja terkait barrier tersebut dan dijalankan, rosedur sudah  direview/revisi &lt; 3 tahun dan pelaksaan barrier dilakukan pada 100% populasi peralatan / fasilitas.</t>
  </si>
  <si>
    <t>Pipeline Pigging Program</t>
  </si>
  <si>
    <t>Barrier berupa program/prosedur/aktivitas/kegiatan ada  di lokasi yang dilakukan assessment, terdapat Prosedur kerja terkait barrier tersebut dan dijalankan, rosedur sudah  direview/revisi &lt; 3 tahun dan pelaksaan barrier dilakukan pada 100% populasi.</t>
  </si>
  <si>
    <t>Barrier tidak ada / tidak terpasang.</t>
  </si>
  <si>
    <t>Barrier ada, namun tidak ada prosedur pemeriksaan / pemeliharaan terhadap barrier tersebut.</t>
  </si>
  <si>
    <t>Barrier ada, prosedur pemeriksaan/pemeliharaan tersedia,namun prosedur tidak lengkap dan/atau tidak update (&gt; 3 tahun tidak direview).</t>
  </si>
  <si>
    <t>Barrier ada, prosedur pemeriksaan/pemeliharaan tersedia, lengkap dan update, namun fungsi  barrier tidak sesuai acceptance criteria (Performance standar).</t>
  </si>
  <si>
    <t>Barrier ada, prosedur pemeriksaan/pemeliharaan tersedia, lengkap dan update, semua acceptance criteria (Performance standar) terpenuhi.</t>
  </si>
  <si>
    <t>Barrier berupa persyaratan / standar / best practices tidak ada / tidak terpenuhi dilokasi yang dilakukan asessment.</t>
  </si>
  <si>
    <t>Barrier berupa persyaratan / standar / best practices sudah tersedia, sudah diimplementasikan / comply, namun tidak ada dokumen catatan / rekaman implementasinya.</t>
  </si>
  <si>
    <t>Barrier berupa persyaratan / standar / best practices tersedia, sudah dimplementasikan / comply, tersedia dokumen catatan / rekaman implementasi, namun tidak dilakukan inspeksi/pemeliharaan/perawatan/re-standarisasi.</t>
  </si>
  <si>
    <t>Barrier berupa persyaratan / standar / best practices tersedia, sudah dimplementasikan / comply, tersedia dokumen catatan / rekaman implementasi, dan program inspeksi/pemeliharaan/perawatan/re-standarisasi sudah dilakukan.</t>
  </si>
  <si>
    <t>Mechanical overpresure protection</t>
  </si>
  <si>
    <t>Safety Instrumented function</t>
  </si>
  <si>
    <t>Barrier berupa program/prosedur/aktivitas/kegiatan ada  di lokasi yang dilakukan assessment, terdapat Prosedur kerja terkait barrier tersebut dan dijalankan, namun Prosedur belum direview/revisi &gt; 3 tahun dan/atau pelaksanaannya barrier &lt; 100% populasi kegiatan.</t>
  </si>
  <si>
    <t>Barrier berupa program/prosedur/aktivitas/kegiatan ada  di lokasi yang dilakukan assessment, terdapat Prosedur kerja terkait barrier tersebut dan dijalankan, rosedur sudah  direview/revisi &lt; 3 tahun dan pelaksaan barrier dilakukan pada 100% populasi kegiatan.</t>
  </si>
  <si>
    <t>Personel tidak tersedia</t>
  </si>
  <si>
    <t>Personel yang kompeten tersedia, namun tidak lengkap</t>
  </si>
  <si>
    <t>Personel yang kompeten tersedia, lengkap, namun sertifikat sudah tidak valid / overdue.</t>
  </si>
  <si>
    <t>Personel yang kompeten tersedia, lengkap, sertifikat valid.</t>
  </si>
  <si>
    <t xml:space="preserve">Pipeline ROW (Marking &amp; Signage) </t>
  </si>
  <si>
    <t xml:space="preserve">Pipeline ROW (Clearence &amp; maintenance). </t>
  </si>
  <si>
    <t>Community Engagement di area Facility &amp; ROW pipeline.</t>
  </si>
  <si>
    <t>Bundwall System</t>
  </si>
  <si>
    <t>Cooling system (spray/springkler system)</t>
  </si>
  <si>
    <t>Fixed Foam Protection System</t>
  </si>
  <si>
    <t>Aturan jarak aman antar tangki (Tank Spacing)</t>
  </si>
  <si>
    <t>Prosedur Isolation dan Pengendalian Produk (Manual Operasi Intertank)</t>
  </si>
  <si>
    <t>Aturan Safety Distance</t>
  </si>
  <si>
    <t>Prosedur Pengosongan Tanki</t>
  </si>
  <si>
    <t>Sumur Pantau</t>
  </si>
  <si>
    <t>prosedur pengisian Tangki Timbun</t>
  </si>
  <si>
    <t>Process Control System (DCS) dan indication 
(Level Alarm High di Tanki, level Alarm Low di Tanki, Limit switch MOV)</t>
  </si>
  <si>
    <t>Safety Instrumented Function 
(Level Alarm High High di Tanki, Level Alarm Low Low di Tanki)</t>
  </si>
  <si>
    <t>Program Tank Cleaning</t>
  </si>
  <si>
    <t>Periodically inspection Lightning Protection System</t>
  </si>
  <si>
    <t>Prosedur / Klausul Pengoperasian Tangki timbun Saat Cuaca Buruk</t>
  </si>
  <si>
    <t>HYDROCARBON STORAGE FACILITY</t>
  </si>
  <si>
    <t>STORAGE FACILITY &amp; PROCESS OVERVIEW</t>
  </si>
  <si>
    <t>Total Tangki Tiimbun DPPU Eltari ada 7 Tangki Timbun.  Tangki 01-04 Kapasitas 50KL Produk Avtur, Tangki No 05 Kapsitas 100 KL Produk Avtur, Tangki No.06 Kapasitas 500 KL Produk Avtur dan Tangki Own Use Solar Kapasitas 12 KL</t>
  </si>
  <si>
    <t>MAH-SF-001-DPPU Eltari</t>
  </si>
  <si>
    <t>11 mei 2023</t>
  </si>
  <si>
    <t>(Diisikan dokumen reference i.e HAZOP Study, OGB Risk Register, Historical Data, etc).</t>
  </si>
  <si>
    <t>Hydrocarbon release due to Storage facility corrosion (internal and/or eksternal). The release of HC resulting major spill, fire and/or explosion, it leading to serious injury  and/or multiple fatalities and environment damage.</t>
  </si>
  <si>
    <t>Tank Storage Specification (Design Material Selection)</t>
  </si>
  <si>
    <t>Diisikan data material desain untuk tangki timbun produk apakah sudah sesuai dengan standar yang berlaku dan ditetapkan.</t>
  </si>
  <si>
    <t>Tank Storage Specification (Internal/ External Coating)</t>
  </si>
  <si>
    <t>Diisikan data ada atau tidak internal/eksternal coating pada tangki timbun produk.</t>
  </si>
  <si>
    <t>DPPU Eltari memiliki 3 Sumur Pantau</t>
  </si>
  <si>
    <t>Tank Storage Specification (Cathodic Protection)</t>
  </si>
  <si>
    <t>Diisikan data terpasang atau tidak cathodic protection pada tangki timbun produk.</t>
  </si>
  <si>
    <t>Tank Storage Specification (Corrosion Inhibitor)</t>
  </si>
  <si>
    <t>Diisikan apakah terpasang corrosion inhibitor (sacrifice anode) pada fasilitas penimbunan.</t>
  </si>
  <si>
    <t>Pemeriksaan jalur Pipa Rutin setiap beberapa waktu</t>
  </si>
  <si>
    <t>Tangki memiliki Bundwall</t>
  </si>
  <si>
    <t>Sprinkler Terpasang pada T 06 sedangkan T 01-T05 Tangki Semi Burried</t>
  </si>
  <si>
    <t>Terpasang 1 Unit Lightning Protection</t>
  </si>
  <si>
    <t xml:space="preserve">Tidak ada </t>
  </si>
  <si>
    <t>Tersedia personel dan aktivitas pengamanan yang meng-cover area penyimpanan produk.</t>
  </si>
  <si>
    <t>Jarak aman antar tangki, tangki ke bangunan terpenuhi sesuai pedoman/standar yang dijadikan referensi.</t>
  </si>
  <si>
    <t>Jarak aman dengan fasilitas, jalan umum, dan bangunan penting terpenuhi.</t>
  </si>
  <si>
    <t>Diisikan Nomer dokumen untuk melakukan manual operasi intertank.</t>
  </si>
  <si>
    <t>Diisikan Nomer dokumen untuk melakukan prosedur pengosongan tangki yang mengalami korosi.</t>
  </si>
  <si>
    <t>COI Semua Tangki T 01,T02,T03,T04,T05 dan T06</t>
  </si>
  <si>
    <t>MAH-SF-002-DPPU Eltari</t>
  </si>
  <si>
    <t>01 Maret 2023</t>
  </si>
  <si>
    <t>Hydrocarbon release from Storage Facility due to failure  or broke valve, flange, seal &amp; small-bore . The release of HC resulting major spill, fire and/or explosion, it leading to serious injury  and/or multiple fatalities and environment damage.</t>
  </si>
  <si>
    <t>API 650</t>
  </si>
  <si>
    <t>Menggunakan Kunci Torsi</t>
  </si>
  <si>
    <t>COI Tangki Storage valid sampai 27 Juli 2024</t>
  </si>
  <si>
    <t>Corrective Maintenance</t>
  </si>
  <si>
    <t>Program House keeping oleh Patra jasa</t>
  </si>
  <si>
    <t>Operating Outside of Design Operational Envelope</t>
  </si>
  <si>
    <t>Total Tangki Tiimbun DPPU Eltari ada 7 Tangki Timbun.  Tangki No 01-04 Kapasitas 50KL Produk Avtur, Tangki No 05 Kapsitas 100 KL Produk Avtur, Tangki No.06 Kapasitas 500 KL dan Tangki Own Use Kapasitas 12 KL Produk Solar</t>
  </si>
  <si>
    <t>MAH-SF-003-DPPU Eltari</t>
  </si>
  <si>
    <t>Hydrocarbon release from Storage facility due to Operating Outside of Design Operational Envelope / SOL envelope. The release of HC resulting major spill, fire and/or explosion, it leading to serious injury  and/or multiple fatalities and environment damage.</t>
  </si>
  <si>
    <t>Diisikan kondisi dari system tersebut atau hasil kalibrasinya (jika tidak ada Sistem di NA kan)</t>
  </si>
  <si>
    <t>HH dan LL Alarm</t>
  </si>
  <si>
    <t>Free Vent</t>
  </si>
  <si>
    <t xml:space="preserve">COI Tangki Timbun dan Hasil inspeksi internal tangki timbun </t>
  </si>
  <si>
    <t>Pemeriksaan Jalur pipa secara periode</t>
  </si>
  <si>
    <t>Prosedur Pengisian Tangki Timbun</t>
  </si>
  <si>
    <t xml:space="preserve">Pompav Buku 2 Prosedur pengendalian Mutu </t>
  </si>
  <si>
    <t>MAH-SF-004-DPPU Eltari</t>
  </si>
  <si>
    <t>Hydrocarbon release form Storage Facilities due to Maintenance Activity. The release of HC resulting major spill, fire and/or explosion, it leading to serious injury  and/or multiple fatalities and environment damage.</t>
  </si>
  <si>
    <t xml:space="preserve"> Standar design  API 650</t>
  </si>
  <si>
    <t>Storage Tank inspection dan cleaning Form SF 231</t>
  </si>
  <si>
    <t>Tersedia dan dilaksanakan Prosedur SIKA.</t>
  </si>
  <si>
    <t>Tersedia dan dilaksanakan Prosedur MOC.</t>
  </si>
  <si>
    <t>Apakah tersedia dan dilaksanakan Prosedur Isolasi Energi dan tersedia LOTO Risk Card.</t>
  </si>
  <si>
    <t>Apakah Personel pemegang sertifikasi GSI/SI/AT tersedia lengkap di lokasi.</t>
  </si>
  <si>
    <t>Normal Tank Storage Activity (Inc. Sampling Activity)</t>
  </si>
  <si>
    <t>MAH-SF-005-DPPU Eltari</t>
  </si>
  <si>
    <t>Hydrocarbon release due to Normal Tank Storage Activity (including Sampling Activity). The release of HC resulting major spill, fire and/or explosion, it leading to serious injury  and/or multiple fatalities and environment damage.</t>
  </si>
  <si>
    <t>Mat glass, beaker glass, ember stainless, Thermometer,hydrometer, Emcee Meter dalam kondisi baik</t>
  </si>
  <si>
    <t>- Pengambilan Sampling Pada Penerimaan Bridger                                                                                                                            - Tangki Timbun - Refueller</t>
  </si>
  <si>
    <t>Sistem Alarm HH dan LL berfungsi baik</t>
  </si>
  <si>
    <t>(Likely / Sangat Mungkin Terjadi)</t>
  </si>
  <si>
    <t>Failure at Tank Bottom / Base Plate Metal &amp; Support Structure (Spherical Tank)</t>
  </si>
  <si>
    <t>MAH-SF-006-DPPU Eltari</t>
  </si>
  <si>
    <t>Hydrocarbon release due to failure at tank bottom and/or base plate metal or Support Structure (for Sherical Tank). The release of HC resulting major spill, fire and/or explosion, it leading to serious injury  and/or multiple fatalities and environment damage.</t>
  </si>
  <si>
    <t>Internar coating dengan ketebalan minimum 350 Mikron</t>
  </si>
  <si>
    <t>Tank Storage Specification (Additional Support Structure)</t>
  </si>
  <si>
    <t>Memiliki Pondasi tangki</t>
  </si>
  <si>
    <t>Yearly Activity Program</t>
  </si>
  <si>
    <t>Extreem Weather and/Or Natural Disaster</t>
  </si>
  <si>
    <t>MAH-SF-007-DPPU Eltari</t>
  </si>
  <si>
    <t>Periodically Inspection Lightning Protection</t>
  </si>
  <si>
    <t>HYDROCARBON DISTRIBUTING FACILITY</t>
  </si>
  <si>
    <t>DISTRIBUTING FACILITY &amp; PROCESS OVERVIEW</t>
  </si>
  <si>
    <t xml:space="preserve">Penyaluran avtur ke pesawat dilakukan menggunakan 6 Unit Refueller 5 Unit Kapasitas 16 KL dan 1 Unit Kapasitas 12 KL. Refueller diisi menggunakan 1 Unit Fasilitas Topping Up menggunakan 1 unit pompa topping dengan kecepatan flowrate 800 Lpm. </t>
  </si>
  <si>
    <t>MAH-DF-001-DPPU Eltari</t>
  </si>
  <si>
    <t>Hydrocarbon release due to distributing facility corrosion (internal and/or eksternal). The release of HC resulting major spill, fire and/or explosion, it leading to serious injury  and/or multiple fatalities and environment damage.</t>
  </si>
  <si>
    <t>Dilakukan Inspeksi Pipa oleh RPD</t>
  </si>
  <si>
    <t>Dilakukan pemeriksaan Pipa secara Peridoik</t>
  </si>
  <si>
    <t>Diisikan mengenai program Pigging pipa sesuai prosedur yang ditetapkan.</t>
  </si>
  <si>
    <t>apakah sudah ada program LTSA untuk peralatan berputar (pompa).</t>
  </si>
  <si>
    <t>Tersedia peralatan penanggulangan kebocoran pipa (temporary repair), DPPU Memiliki resin.</t>
  </si>
  <si>
    <t>HT ada 7 unit</t>
  </si>
  <si>
    <t>tersedia Mobile Equipment Response dan kondisi nya ( 1 Unit Mobile Fire Pump Merk Angus)</t>
  </si>
  <si>
    <t>Tersedia personel dan aktivitas pengamanan saat di area pendistribusian / penyaluran.</t>
  </si>
  <si>
    <t xml:space="preserve">Pipeline ROW (Cleareance &amp; maintenace). </t>
  </si>
  <si>
    <t>Pemeriksaan grounding menggunakan Formulir Aviasi SF 211 berdasarkan Pompav Buku 4 Pemeliharaan Sarana dan Fasilitas</t>
  </si>
  <si>
    <t>MAH-DF-002-DPPU Eltari</t>
  </si>
  <si>
    <t>Pengencangan baut menggunakan Torch Wrench</t>
  </si>
  <si>
    <t>MAH-DF-003-DPPU Eltari</t>
  </si>
  <si>
    <t>Mechanical overpresure protection (PSV di jalur pendistribusian / penyaluran).</t>
  </si>
  <si>
    <t>Prosedur pendistribusian / penyaluran Produk</t>
  </si>
  <si>
    <t>MAH-DF-004-DPPU Eltari</t>
  </si>
  <si>
    <t>MAH-DF-005-DPPU Eltari</t>
  </si>
  <si>
    <t>Hydrocarbon release due to ship &amp; third party activities at distributing facilities . The release of HC resulting major spill, fire and/or explosion, it leading to serious injury  and/or multiple fatalities and environment damage.</t>
  </si>
  <si>
    <t>Dokumen COI</t>
  </si>
  <si>
    <t>Community Engagement di area  facility &amp; ROW pipeline.</t>
  </si>
  <si>
    <t>Penentuan Daerah Terbatas &amp; Terlarang (restrited area declaration)</t>
  </si>
  <si>
    <t>MAH-DF-006-DPPU Eltari</t>
  </si>
  <si>
    <t>Hydrocarbon release due to Normal Operation Activity (Truck/Ship Loading,including Sampling Activity). The release of HC resulting major spill, fire and/or explosion, it leading to serious injury  and/or multiple fatalities and environment damage.</t>
  </si>
  <si>
    <t>MAH-DF-007-DPPU Eltari</t>
  </si>
  <si>
    <t>Diisikan apakah tersedia program pemeriksaan dan pemeliharaan structural support di fasilitas pendistribusian / penyaluran.</t>
  </si>
  <si>
    <t>MAH-DF-008-DPPU Eltari</t>
  </si>
  <si>
    <t>Penentuan Daerah Terbatas &amp; Terlarang</t>
  </si>
  <si>
    <t>Analisa SECE (Plant Barrier)</t>
  </si>
  <si>
    <t>No. of Equipment
(ea)</t>
  </si>
  <si>
    <t>Total Performance Standard (PS) per Equipment</t>
  </si>
  <si>
    <t>SECE Abnormal Category</t>
  </si>
  <si>
    <t xml:space="preserve">Percentage of SECE Abnormal </t>
  </si>
  <si>
    <t>Percentage of SECE Normal Integrity</t>
  </si>
  <si>
    <t>SECE Component Abnormal:</t>
  </si>
  <si>
    <t>Performance Standard</t>
  </si>
  <si>
    <t>DPPU Eltari</t>
  </si>
  <si>
    <t>SECEI
(Equipment - ea)</t>
  </si>
  <si>
    <t>SECE DEV
(PS)</t>
  </si>
  <si>
    <t>Prevention</t>
  </si>
  <si>
    <t>SS-01 Tangki Produk</t>
  </si>
  <si>
    <t>T03 - Tank Cleaning (misal)</t>
  </si>
  <si>
    <t>SS-02 Pipa Produk</t>
  </si>
  <si>
    <t>RE-01 Pompa Produk</t>
  </si>
  <si>
    <t>Detect and Control</t>
  </si>
  <si>
    <t>DC-01 Level indicator (Level alarm / Level Alarm Switch)</t>
  </si>
  <si>
    <t>DC-02/03 Actuated Isolation Valve (MOV)</t>
  </si>
  <si>
    <t>MP-01 Overpressure Protection (PSV/PVRV/Vent)</t>
  </si>
  <si>
    <t xml:space="preserve">DC-04 Power Supply </t>
  </si>
  <si>
    <t>SP-03 Sumur Pantau</t>
  </si>
  <si>
    <t>Mitigation</t>
  </si>
  <si>
    <t xml:space="preserve">GD-01/02 Fixed Fire &amp; Gas Detector </t>
  </si>
  <si>
    <t xml:space="preserve">GD-03 Portable Gas Detector </t>
  </si>
  <si>
    <t>DC-02 Actuated Intervention Valve (SDV)</t>
  </si>
  <si>
    <t>IP-01 Electrical System</t>
  </si>
  <si>
    <t>IP-02 Grounding System</t>
  </si>
  <si>
    <t>IP-03 Lightning System</t>
  </si>
  <si>
    <t>SP-01 Bundwall System</t>
  </si>
  <si>
    <t>SP-02 Oil Catcher System</t>
  </si>
  <si>
    <t>FP-07 Cooling System</t>
  </si>
  <si>
    <t>Emergency Response</t>
  </si>
  <si>
    <t>ER-01 Emergency Communication (HT)</t>
  </si>
  <si>
    <t>ER-02 Muster Point</t>
  </si>
  <si>
    <t>di depan Kantor</t>
  </si>
  <si>
    <t>SP-04 Oil Spill Emergency Response</t>
  </si>
  <si>
    <t>FP-04 Foam System</t>
  </si>
  <si>
    <t>FP-01/02/03/05 Fixed Fire Figthing Equipment</t>
  </si>
  <si>
    <t>FP-06 Mobile Fire Fighting Equipment</t>
  </si>
  <si>
    <t>1 Pompa Portable Merk Angus</t>
  </si>
  <si>
    <t>FP-10 Genset</t>
  </si>
  <si>
    <t>Analisa ACTIVITY (Human Barrier)</t>
  </si>
  <si>
    <t>Jenis Barrier</t>
  </si>
  <si>
    <t>List Activity</t>
  </si>
  <si>
    <t>Status Average (RF,SF,DF)</t>
  </si>
  <si>
    <t>Drawdown list</t>
  </si>
  <si>
    <t>Program Integrity Management / RBI</t>
  </si>
  <si>
    <t>NA</t>
  </si>
  <si>
    <t>Pipeline ROW (Marking &amp; signage)</t>
  </si>
  <si>
    <t>Detect &amp; Control</t>
  </si>
  <si>
    <t xml:space="preserve">Pipeline ROW (Cleareance &amp; maintenance). </t>
  </si>
  <si>
    <t>Aturan jarak aman tangki (Tank Spacing)</t>
  </si>
  <si>
    <t>SECE DASHBOARD (Hardware Barrier)</t>
  </si>
  <si>
    <t>THREAT RISK MAP</t>
  </si>
  <si>
    <t>PREVENTION</t>
  </si>
  <si>
    <t>DETECT AND CONTROL</t>
  </si>
  <si>
    <t>MITIGATION</t>
  </si>
  <si>
    <t>EMERGENCY RESPONSE</t>
  </si>
  <si>
    <t>`</t>
  </si>
  <si>
    <t>ACTIVITY DASHBOARD (Human Barrier)</t>
  </si>
  <si>
    <t>DASHBOARD MAH - DPPU Eltari</t>
  </si>
  <si>
    <t>Lokasi : DPPU Eltari</t>
  </si>
  <si>
    <t>Tanggal :</t>
  </si>
  <si>
    <t>(Dituliskan deksripsi dan profil singkat Lokasi yang sedang dilakukan studi MAH, luas, jumlah peralatan, kapasitas, produk, pola supplay, dll)</t>
  </si>
  <si>
    <t>NO</t>
  </si>
  <si>
    <t>MAH REGISTER NUMBER</t>
  </si>
  <si>
    <t xml:space="preserve">MAH CAUSE </t>
  </si>
  <si>
    <t xml:space="preserve">MAJOR ACCIDENT EVENT </t>
  </si>
  <si>
    <t>CONCEQUENCES</t>
  </si>
  <si>
    <t>RESIDUAL RISK</t>
  </si>
  <si>
    <t xml:space="preserve">RECOMMENDATION </t>
  </si>
  <si>
    <t>S</t>
  </si>
  <si>
    <t>L</t>
  </si>
  <si>
    <t>RPN</t>
  </si>
  <si>
    <t>Hydrocarbon Release (LOPC)</t>
  </si>
  <si>
    <t>Manusia, Environment, Financial Impact, Assest+Equipment, Notifikasi Publik.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</si>
</sst>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77">
    <font>
      <sz val="11"/>
      <color theme="1"/>
      <name val="Calibri"/>
      <family val="2"/>
      <scheme val="minor"/>
    </font>
    <font>
      <b/>
      <sz val="11"/>
      <color theme="1"/>
      <name val="Calibri"/>
      <family val="2"/>
      <scheme val="minor"/>
    </font>
    <font>
      <sz val="11"/>
      <color theme="1"/>
      <name val="Arial"/>
      <family val="2"/>
    </font>
    <font>
      <b/>
      <sz val="11"/>
      <color theme="1"/>
      <name val="Arial"/>
      <family val="2"/>
    </font>
    <font>
      <b/>
      <sz val="18"/>
      <color theme="1"/>
      <name val="Arial"/>
      <family val="2"/>
    </font>
    <font>
      <b/>
      <sz val="14"/>
      <color theme="0"/>
      <name val="Arial"/>
      <family val="2"/>
    </font>
    <font>
      <sz val="11"/>
      <color rgb="FFFF0000"/>
      <name val="Arial"/>
      <family val="2"/>
    </font>
    <font>
      <sz val="11"/>
      <name val="Arial"/>
      <family val="2"/>
    </font>
    <font>
      <b/>
      <vertAlign val="superscript"/>
      <sz val="11"/>
      <color theme="1"/>
      <name val="Arial"/>
      <family val="2"/>
    </font>
    <font>
      <sz val="11"/>
      <color rgb="FF000000"/>
      <name val="Arial"/>
      <family val="2"/>
    </font>
    <font>
      <sz val="14"/>
      <color rgb="FF0070C0"/>
      <name val="Arial"/>
      <family val="2"/>
    </font>
    <font>
      <b/>
      <sz val="14"/>
      <color theme="1"/>
      <name val="Arial"/>
      <family val="2"/>
    </font>
    <font>
      <i/>
      <sz val="11"/>
      <color rgb="FFFF0000"/>
      <name val="Arial"/>
      <family val="2"/>
    </font>
    <font>
      <sz val="11"/>
      <color theme="1"/>
      <name val="Calibri"/>
      <family val="2"/>
      <charset val="1"/>
      <scheme val="minor"/>
    </font>
    <font>
      <b/>
      <sz val="11"/>
      <color indexed="63"/>
      <name val="Arial"/>
      <family val="2"/>
    </font>
    <font>
      <sz val="11"/>
      <color indexed="63"/>
      <name val="Arial"/>
      <family val="2"/>
    </font>
    <font>
      <sz val="10"/>
      <color indexed="63"/>
      <name val="Arial"/>
      <family val="2"/>
    </font>
    <font>
      <b/>
      <sz val="16"/>
      <color theme="1"/>
      <name val="Arial"/>
      <family val="2"/>
    </font>
    <font>
      <b/>
      <sz val="11"/>
      <color rgb="FF0070C0"/>
      <name val="Arial"/>
      <family val="2"/>
    </font>
    <font>
      <sz val="14"/>
      <color theme="1"/>
      <name val="Arial"/>
      <family val="2"/>
    </font>
    <font>
      <b/>
      <sz val="16"/>
      <color rgb="FF0070C0"/>
      <name val="Arial"/>
      <family val="2"/>
    </font>
    <font>
      <b/>
      <sz val="10"/>
      <name val="Arial"/>
      <family val="2"/>
    </font>
    <font>
      <sz val="10"/>
      <color theme="1"/>
      <name val="Arial"/>
      <family val="1"/>
      <charset val="2"/>
    </font>
    <font>
      <sz val="10"/>
      <color theme="1"/>
      <name val="Symbol"/>
      <family val="1"/>
      <charset val="2"/>
    </font>
    <font>
      <sz val="9"/>
      <color theme="1"/>
      <name val="Arial"/>
      <family val="2"/>
    </font>
    <font>
      <sz val="10"/>
      <color theme="1"/>
      <name val="Arial"/>
      <family val="2"/>
    </font>
    <font>
      <b/>
      <sz val="10"/>
      <color theme="1"/>
      <name val="Arial"/>
      <family val="2"/>
    </font>
    <font>
      <sz val="6"/>
      <color theme="1"/>
      <name val="Arial"/>
      <family val="2"/>
    </font>
    <font>
      <sz val="10"/>
      <color theme="1"/>
      <name val="Calibri"/>
      <family val="2"/>
      <charset val="1"/>
      <scheme val="minor"/>
    </font>
    <font>
      <sz val="11"/>
      <name val="Calibri"/>
      <family val="2"/>
      <scheme val="minor"/>
    </font>
    <font>
      <sz val="10"/>
      <name val="Arial"/>
      <family val="2"/>
    </font>
    <font>
      <sz val="10"/>
      <name val="Calibri"/>
      <family val="2"/>
      <scheme val="minor"/>
    </font>
    <font>
      <sz val="12"/>
      <color theme="1"/>
      <name val="Arial"/>
      <family val="2"/>
    </font>
    <font>
      <vertAlign val="superscript"/>
      <sz val="12"/>
      <color theme="1"/>
      <name val="Arial"/>
      <family val="2"/>
    </font>
    <font>
      <sz val="10"/>
      <name val="Arial"/>
      <family val="2"/>
      <charset val="1"/>
    </font>
    <font>
      <sz val="12"/>
      <color theme="1"/>
      <name val="Calibri"/>
      <family val="2"/>
      <charset val="1"/>
      <scheme val="minor"/>
    </font>
    <font>
      <vertAlign val="superscript"/>
      <sz val="12"/>
      <color theme="1"/>
      <name val="Calibri"/>
      <family val="2"/>
      <scheme val="minor"/>
    </font>
    <font>
      <sz val="12"/>
      <color theme="1"/>
      <name val="Calibri"/>
      <family val="2"/>
      <scheme val="minor"/>
    </font>
    <font>
      <b/>
      <sz val="12"/>
      <color theme="1"/>
      <name val="Arial"/>
      <family val="2"/>
    </font>
    <font>
      <i/>
      <sz val="11"/>
      <color theme="1"/>
      <name val="Arial"/>
      <family val="2"/>
    </font>
    <font>
      <b/>
      <sz val="11"/>
      <color theme="0"/>
      <name val="Calibri"/>
      <family val="2"/>
      <scheme val="minor"/>
    </font>
    <font>
      <b/>
      <sz val="11"/>
      <name val="Calibri"/>
      <family val="2"/>
      <scheme val="minor"/>
    </font>
    <font>
      <b/>
      <sz val="11"/>
      <color rgb="FFFF0000"/>
      <name val="Calibri"/>
      <family val="2"/>
      <scheme val="minor"/>
    </font>
    <font>
      <u/>
      <sz val="11"/>
      <color theme="10"/>
      <name val="Calibri"/>
      <family val="2"/>
      <scheme val="minor"/>
    </font>
    <font>
      <i/>
      <sz val="11"/>
      <name val="Arial"/>
      <family val="2"/>
    </font>
    <font>
      <sz val="11"/>
      <color theme="1"/>
      <name val="Wingdings"/>
      <charset val="2"/>
    </font>
    <font>
      <b/>
      <sz val="12"/>
      <name val="Calibri"/>
      <family val="2"/>
      <scheme val="minor"/>
    </font>
    <font>
      <b/>
      <sz val="12"/>
      <color theme="1"/>
      <name val="Calibri"/>
      <family val="2"/>
      <scheme val="minor"/>
    </font>
    <font>
      <sz val="11"/>
      <color theme="1"/>
      <name val="Calibri"/>
      <family val="2"/>
      <scheme val="minor"/>
    </font>
    <font>
      <b/>
      <sz val="24"/>
      <color theme="1"/>
      <name val="Calibri"/>
      <family val="2"/>
      <scheme val="minor"/>
    </font>
    <font>
      <sz val="24"/>
      <color theme="1"/>
      <name val="Calibri"/>
      <family val="2"/>
      <scheme val="minor"/>
    </font>
    <font>
      <sz val="18"/>
      <color theme="1"/>
      <name val="Calibri"/>
      <family val="2"/>
      <scheme val="minor"/>
    </font>
    <font>
      <sz val="14"/>
      <color theme="1"/>
      <name val="Tw Cen MT"/>
      <family val="2"/>
    </font>
    <font>
      <b/>
      <sz val="14"/>
      <color theme="1"/>
      <name val="Tw Cen MT"/>
      <family val="2"/>
    </font>
    <font>
      <b/>
      <sz val="11"/>
      <color theme="1"/>
      <name val="Tw Cen MT"/>
      <family val="2"/>
    </font>
    <font>
      <sz val="12"/>
      <color theme="1"/>
      <name val="Tw Cen MT"/>
      <family val="2"/>
    </font>
    <font>
      <i/>
      <sz val="11"/>
      <color rgb="FFFF0000"/>
      <name val="Tw Cen MT"/>
      <family val="2"/>
    </font>
    <font>
      <sz val="11"/>
      <color theme="1"/>
      <name val="Tw Cen MT"/>
      <family val="2"/>
    </font>
    <font>
      <sz val="9"/>
      <color theme="1"/>
      <name val="Tw Cen MT"/>
      <family val="2"/>
    </font>
    <font>
      <b/>
      <sz val="9"/>
      <color indexed="81"/>
      <name val="Tahoma"/>
      <family val="2"/>
    </font>
    <font>
      <b/>
      <sz val="18"/>
      <name val="Arial"/>
      <family val="2"/>
    </font>
    <font>
      <sz val="10"/>
      <color rgb="FFFF0000"/>
      <name val="Arial"/>
      <family val="2"/>
    </font>
    <font>
      <b/>
      <sz val="11"/>
      <name val="Arial"/>
      <family val="2"/>
    </font>
    <font>
      <sz val="10"/>
      <color theme="0"/>
      <name val="Arial"/>
      <family val="2"/>
    </font>
    <font>
      <b/>
      <sz val="10"/>
      <color rgb="FFFF0000"/>
      <name val="Arial"/>
      <family val="2"/>
    </font>
    <font>
      <b/>
      <sz val="20"/>
      <color theme="0"/>
      <name val="Arial"/>
      <family val="2"/>
    </font>
    <font>
      <b/>
      <sz val="16"/>
      <name val="Arial"/>
      <family val="2"/>
    </font>
    <font>
      <b/>
      <sz val="12"/>
      <name val="Arial"/>
      <family val="2"/>
    </font>
    <font>
      <b/>
      <sz val="13"/>
      <name val="Arial"/>
      <family val="2"/>
    </font>
    <font>
      <sz val="12"/>
      <name val="Arial"/>
      <family val="2"/>
    </font>
    <font>
      <i/>
      <sz val="9"/>
      <color theme="1"/>
      <name val="Arial"/>
      <family val="2"/>
    </font>
    <font>
      <i/>
      <sz val="10"/>
      <color rgb="FFFF0000"/>
      <name val="Arial"/>
      <family val="2"/>
    </font>
    <font>
      <sz val="8"/>
      <color theme="1"/>
      <name val="Arial"/>
      <family val="2"/>
    </font>
    <font>
      <i/>
      <sz val="10"/>
      <color theme="1"/>
      <name val="Arial"/>
      <family val="2"/>
    </font>
    <font>
      <b/>
      <i/>
      <sz val="11"/>
      <color theme="1"/>
      <name val="Arial"/>
      <family val="2"/>
    </font>
    <font>
      <i/>
      <sz val="10"/>
      <name val="Arial"/>
      <family val="2"/>
    </font>
    <font>
      <i/>
      <u/>
      <sz val="11"/>
      <name val="Arial"/>
      <family val="2"/>
    </font>
  </fonts>
  <fills count="19">
    <fill>
      <patternFill patternType="none"/>
    </fill>
    <fill>
      <patternFill patternType="gray125"/>
    </fill>
    <fill>
      <patternFill patternType="solid">
        <fgColor theme="4"/>
        <bgColor indexed="64"/>
      </patternFill>
    </fill>
    <fill>
      <patternFill patternType="solid">
        <fgColor theme="1"/>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C000"/>
        <bgColor rgb="FF000000"/>
      </patternFill>
    </fill>
    <fill>
      <patternFill patternType="solid">
        <fgColor rgb="FFFF0000"/>
        <bgColor rgb="FF000000"/>
      </patternFill>
    </fill>
    <fill>
      <patternFill patternType="solid">
        <fgColor rgb="FF00B050"/>
        <bgColor indexed="64"/>
      </patternFill>
    </fill>
    <fill>
      <patternFill patternType="solid">
        <fgColor theme="1" tint="0.14999847407452621"/>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theme="3" tint="-0.249977111117893"/>
        <bgColor indexed="64"/>
      </patternFill>
    </fill>
    <fill>
      <patternFill patternType="solid">
        <fgColor theme="3" tint="0.59999389629810485"/>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indexed="64"/>
      </left>
      <right style="thin">
        <color indexed="64"/>
      </right>
      <top/>
      <bottom style="medium">
        <color indexed="64"/>
      </bottom>
      <diagonal/>
    </border>
    <border>
      <left/>
      <right/>
      <top style="thin">
        <color auto="1"/>
      </top>
      <bottom style="medium">
        <color auto="1"/>
      </bottom>
      <diagonal/>
    </border>
    <border>
      <left style="medium">
        <color indexed="64"/>
      </left>
      <right style="medium">
        <color indexed="64"/>
      </right>
      <top style="medium">
        <color indexed="64"/>
      </top>
      <bottom style="medium">
        <color indexed="64"/>
      </bottom>
      <diagonal/>
    </border>
    <border>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indexed="64"/>
      </right>
      <top/>
      <bottom style="thin">
        <color indexed="64"/>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medium">
        <color indexed="64"/>
      </right>
      <top/>
      <bottom style="medium">
        <color indexed="64"/>
      </bottom>
      <diagonal/>
    </border>
  </borders>
  <cellStyleXfs count="6">
    <xf numFmtId="0" fontId="0" fillId="0" borderId="0"/>
    <xf numFmtId="0" fontId="2" fillId="0" borderId="0"/>
    <xf numFmtId="0" fontId="13" fillId="0" borderId="0"/>
    <xf numFmtId="0" fontId="43" fillId="0" borderId="0" applyNumberFormat="0" applyFill="0" applyBorder="0" applyAlignment="0" applyProtection="0"/>
    <xf numFmtId="9" fontId="48" fillId="0" borderId="0" applyFont="0" applyFill="0" applyBorder="0" applyAlignment="0" applyProtection="0"/>
    <xf numFmtId="0" fontId="30" fillId="0" borderId="0"/>
  </cellStyleXfs>
  <cellXfs count="685">
    <xf numFmtId="0" fontId="0" fillId="0" borderId="0" xfId="0"/>
    <xf numFmtId="0" fontId="0" fillId="0" borderId="1" xfId="0" applyBorder="1" applyAlignment="1">
      <alignment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xf>
    <xf numFmtId="0" fontId="2" fillId="0" borderId="0" xfId="0" applyFont="1"/>
    <xf numFmtId="0" fontId="2" fillId="0" borderId="8" xfId="0" applyFont="1" applyBorder="1"/>
    <xf numFmtId="0" fontId="2" fillId="0" borderId="10" xfId="0" applyFont="1" applyBorder="1"/>
    <xf numFmtId="0" fontId="2" fillId="0" borderId="11" xfId="0" applyFont="1" applyBorder="1"/>
    <xf numFmtId="0" fontId="2" fillId="0" borderId="13" xfId="0" applyFont="1" applyBorder="1"/>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center"/>
    </xf>
    <xf numFmtId="0" fontId="2" fillId="0" borderId="13" xfId="0" applyFont="1" applyBorder="1" applyAlignment="1">
      <alignment vertical="center"/>
    </xf>
    <xf numFmtId="0" fontId="2" fillId="0" borderId="0" xfId="0" applyFont="1" applyAlignment="1">
      <alignment vertical="center"/>
    </xf>
    <xf numFmtId="0" fontId="7" fillId="0" borderId="1" xfId="0" quotePrefix="1" applyFont="1" applyBorder="1" applyAlignment="1">
      <alignment horizontal="center" vertical="center" wrapText="1"/>
    </xf>
    <xf numFmtId="0" fontId="2" fillId="0" borderId="1" xfId="0" applyFont="1" applyBorder="1" applyAlignment="1">
      <alignment horizontal="left" vertical="center" wrapText="1"/>
    </xf>
    <xf numFmtId="0" fontId="7"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20" xfId="0" applyFont="1" applyBorder="1" applyAlignment="1">
      <alignment horizontal="left" vertical="center" wrapText="1"/>
    </xf>
    <xf numFmtId="0" fontId="2" fillId="0" borderId="23" xfId="0" applyFont="1" applyBorder="1" applyAlignment="1">
      <alignment horizontal="left" vertical="center" wrapText="1"/>
    </xf>
    <xf numFmtId="0" fontId="2" fillId="0" borderId="24" xfId="0" applyFont="1" applyBorder="1" applyAlignment="1">
      <alignment horizontal="center" vertical="center" wrapText="1"/>
    </xf>
    <xf numFmtId="0" fontId="2" fillId="0" borderId="26" xfId="0" applyFont="1" applyBorder="1"/>
    <xf numFmtId="0" fontId="2" fillId="0" borderId="27" xfId="0" applyFont="1" applyBorder="1"/>
    <xf numFmtId="0" fontId="2" fillId="0" borderId="28" xfId="0" applyFont="1" applyBorder="1"/>
    <xf numFmtId="0" fontId="2" fillId="0" borderId="1" xfId="0" quotePrefix="1" applyFont="1" applyBorder="1" applyAlignment="1">
      <alignment horizontal="left" vertical="center" wrapText="1"/>
    </xf>
    <xf numFmtId="0" fontId="12" fillId="0" borderId="21" xfId="0" applyFont="1" applyBorder="1" applyAlignment="1">
      <alignment horizontal="left" vertical="center" wrapText="1"/>
    </xf>
    <xf numFmtId="0" fontId="12" fillId="0" borderId="1" xfId="0" applyFont="1" applyBorder="1" applyAlignment="1">
      <alignment horizontal="left" vertical="center" wrapText="1"/>
    </xf>
    <xf numFmtId="0" fontId="14" fillId="0" borderId="0" xfId="2" applyFont="1" applyAlignment="1">
      <alignment horizontal="left" vertical="center"/>
    </xf>
    <xf numFmtId="0" fontId="15" fillId="0" borderId="0" xfId="2" applyFont="1" applyAlignment="1">
      <alignment vertical="center"/>
    </xf>
    <xf numFmtId="0" fontId="13" fillId="0" borderId="0" xfId="2"/>
    <xf numFmtId="0" fontId="13" fillId="0" borderId="0" xfId="2" applyAlignment="1">
      <alignment horizontal="center"/>
    </xf>
    <xf numFmtId="0" fontId="15" fillId="0" borderId="0" xfId="2" applyFont="1" applyAlignment="1">
      <alignment horizontal="left" vertical="center"/>
    </xf>
    <xf numFmtId="0" fontId="2" fillId="0" borderId="0" xfId="2" applyFont="1" applyAlignment="1">
      <alignment horizontal="center"/>
    </xf>
    <xf numFmtId="0" fontId="2" fillId="0" borderId="0" xfId="2" applyFont="1"/>
    <xf numFmtId="0" fontId="1" fillId="0" borderId="0" xfId="2" applyFont="1"/>
    <xf numFmtId="0" fontId="3" fillId="0" borderId="17" xfId="2" applyFont="1" applyBorder="1"/>
    <xf numFmtId="0" fontId="3" fillId="0" borderId="18" xfId="2" applyFont="1" applyBorder="1" applyAlignment="1">
      <alignment horizontal="center"/>
    </xf>
    <xf numFmtId="0" fontId="19" fillId="0" borderId="14" xfId="2" applyFont="1" applyBorder="1" applyAlignment="1">
      <alignment horizontal="center" vertical="center" wrapText="1"/>
    </xf>
    <xf numFmtId="0" fontId="19" fillId="7" borderId="17" xfId="2" applyFont="1" applyFill="1" applyBorder="1" applyAlignment="1">
      <alignment horizontal="center" vertical="center"/>
    </xf>
    <xf numFmtId="0" fontId="19" fillId="6" borderId="18" xfId="2" applyFont="1" applyFill="1" applyBorder="1" applyAlignment="1">
      <alignment horizontal="center" vertical="center"/>
    </xf>
    <xf numFmtId="0" fontId="19" fillId="5" borderId="18" xfId="2" applyFont="1" applyFill="1" applyBorder="1" applyAlignment="1">
      <alignment horizontal="center" vertical="center"/>
    </xf>
    <xf numFmtId="0" fontId="19" fillId="5" borderId="19" xfId="2" applyFont="1" applyFill="1" applyBorder="1" applyAlignment="1">
      <alignment horizontal="center" vertical="center"/>
    </xf>
    <xf numFmtId="0" fontId="2" fillId="0" borderId="0" xfId="2" applyFont="1" applyAlignment="1">
      <alignment vertical="center"/>
    </xf>
    <xf numFmtId="0" fontId="13" fillId="0" borderId="0" xfId="2" applyAlignment="1">
      <alignment vertical="center" wrapText="1"/>
    </xf>
    <xf numFmtId="0" fontId="21" fillId="0" borderId="1" xfId="2" applyFont="1" applyBorder="1" applyAlignment="1">
      <alignment horizontal="center" vertical="center" wrapText="1"/>
    </xf>
    <xf numFmtId="0" fontId="28" fillId="0" borderId="0" xfId="2" applyFont="1" applyAlignment="1">
      <alignment vertical="center" wrapText="1"/>
    </xf>
    <xf numFmtId="0" fontId="19" fillId="8" borderId="20" xfId="2" applyFont="1" applyFill="1" applyBorder="1" applyAlignment="1">
      <alignment horizontal="center" vertical="center"/>
    </xf>
    <xf numFmtId="0" fontId="19" fillId="7" borderId="1" xfId="2" applyFont="1" applyFill="1" applyBorder="1" applyAlignment="1">
      <alignment horizontal="center" vertical="center"/>
    </xf>
    <xf numFmtId="0" fontId="19" fillId="6" borderId="1" xfId="2" applyFont="1" applyFill="1" applyBorder="1" applyAlignment="1">
      <alignment horizontal="center" vertical="center"/>
    </xf>
    <xf numFmtId="0" fontId="19" fillId="5" borderId="1" xfId="2" applyFont="1" applyFill="1" applyBorder="1" applyAlignment="1">
      <alignment horizontal="center" vertical="center"/>
    </xf>
    <xf numFmtId="0" fontId="19" fillId="5" borderId="21" xfId="2" applyFont="1" applyFill="1" applyBorder="1" applyAlignment="1">
      <alignment horizontal="center" vertical="center"/>
    </xf>
    <xf numFmtId="0" fontId="19" fillId="13" borderId="20" xfId="2" applyFont="1" applyFill="1" applyBorder="1" applyAlignment="1">
      <alignment horizontal="center" vertical="center"/>
    </xf>
    <xf numFmtId="0" fontId="19" fillId="8" borderId="1" xfId="2" applyFont="1" applyFill="1" applyBorder="1" applyAlignment="1">
      <alignment horizontal="center" vertical="center"/>
    </xf>
    <xf numFmtId="0" fontId="19" fillId="6" borderId="21" xfId="2" applyFont="1" applyFill="1" applyBorder="1" applyAlignment="1">
      <alignment horizontal="center" vertical="center"/>
    </xf>
    <xf numFmtId="0" fontId="29" fillId="0" borderId="0" xfId="2" applyFont="1" applyAlignment="1">
      <alignment vertical="center" wrapText="1"/>
    </xf>
    <xf numFmtId="0" fontId="31" fillId="0" borderId="0" xfId="2" applyFont="1" applyAlignment="1">
      <alignment vertical="center" wrapText="1"/>
    </xf>
    <xf numFmtId="0" fontId="19" fillId="13" borderId="23" xfId="2" applyFont="1" applyFill="1" applyBorder="1" applyAlignment="1">
      <alignment horizontal="center" vertical="center"/>
    </xf>
    <xf numFmtId="0" fontId="19" fillId="13" borderId="24" xfId="2" applyFont="1" applyFill="1" applyBorder="1" applyAlignment="1">
      <alignment horizontal="center" vertical="center"/>
    </xf>
    <xf numFmtId="0" fontId="19" fillId="8" borderId="24" xfId="2" applyFont="1" applyFill="1" applyBorder="1" applyAlignment="1">
      <alignment horizontal="center" vertical="center"/>
    </xf>
    <xf numFmtId="0" fontId="19" fillId="7" borderId="25" xfId="2" applyFont="1" applyFill="1" applyBorder="1" applyAlignment="1">
      <alignment horizontal="center" vertical="center"/>
    </xf>
    <xf numFmtId="0" fontId="21" fillId="0" borderId="24" xfId="2" applyFont="1" applyBorder="1" applyAlignment="1">
      <alignment horizontal="center" vertical="center" wrapText="1"/>
    </xf>
    <xf numFmtId="0" fontId="19" fillId="0" borderId="3" xfId="2" applyFont="1" applyBorder="1" applyAlignment="1">
      <alignment horizontal="center" vertical="center" wrapText="1"/>
    </xf>
    <xf numFmtId="0" fontId="28" fillId="0" borderId="0" xfId="2" applyFont="1" applyAlignment="1">
      <alignment horizontal="center"/>
    </xf>
    <xf numFmtId="0" fontId="28" fillId="0" borderId="0" xfId="2" applyFont="1"/>
    <xf numFmtId="0" fontId="32" fillId="0" borderId="1" xfId="2" applyFont="1" applyBorder="1" applyAlignment="1">
      <alignment horizontal="center" vertical="center" wrapText="1"/>
    </xf>
    <xf numFmtId="0" fontId="3" fillId="0" borderId="29" xfId="2" applyFont="1" applyBorder="1" applyAlignment="1">
      <alignment horizontal="center"/>
    </xf>
    <xf numFmtId="0" fontId="34" fillId="0" borderId="12" xfId="2" applyFont="1" applyBorder="1" applyAlignment="1">
      <alignment horizontal="center" vertical="center" wrapText="1"/>
    </xf>
    <xf numFmtId="0" fontId="34" fillId="0" borderId="1" xfId="2" applyFont="1" applyBorder="1" applyAlignment="1">
      <alignment horizontal="center" vertical="center" wrapText="1"/>
    </xf>
    <xf numFmtId="0" fontId="35" fillId="0" borderId="1" xfId="2" applyFont="1" applyBorder="1" applyAlignment="1">
      <alignment horizontal="center" vertical="center" wrapText="1"/>
    </xf>
    <xf numFmtId="0" fontId="34" fillId="0" borderId="15" xfId="2" applyFont="1" applyBorder="1" applyAlignment="1">
      <alignment horizontal="center" vertical="center" wrapText="1"/>
    </xf>
    <xf numFmtId="0" fontId="4" fillId="0" borderId="0" xfId="2" applyFont="1" applyAlignment="1">
      <alignment vertical="center"/>
    </xf>
    <xf numFmtId="0" fontId="19" fillId="0" borderId="0" xfId="2" applyFont="1" applyAlignment="1">
      <alignment horizontal="center" vertical="center" wrapText="1"/>
    </xf>
    <xf numFmtId="0" fontId="2" fillId="0" borderId="0" xfId="2" applyFont="1" applyAlignment="1">
      <alignment horizontal="center" vertical="center" wrapText="1"/>
    </xf>
    <xf numFmtId="0" fontId="19" fillId="0" borderId="0" xfId="2" applyFont="1"/>
    <xf numFmtId="0" fontId="34" fillId="0" borderId="34" xfId="2" applyFont="1" applyBorder="1" applyAlignment="1">
      <alignment horizontal="center" vertical="center" wrapText="1"/>
    </xf>
    <xf numFmtId="0" fontId="19" fillId="0" borderId="0" xfId="2" applyFont="1" applyAlignment="1">
      <alignment horizontal="center"/>
    </xf>
    <xf numFmtId="0" fontId="4" fillId="0" borderId="0" xfId="2" applyFont="1" applyAlignment="1">
      <alignment horizontal="center" vertical="center"/>
    </xf>
    <xf numFmtId="0" fontId="38" fillId="0" borderId="35" xfId="2" applyFont="1" applyBorder="1" applyAlignment="1">
      <alignment horizontal="center" vertical="center"/>
    </xf>
    <xf numFmtId="0" fontId="38" fillId="0" borderId="36" xfId="2" applyFont="1" applyBorder="1" applyAlignment="1">
      <alignment horizontal="center" vertical="center"/>
    </xf>
    <xf numFmtId="0" fontId="38" fillId="0" borderId="18" xfId="2" applyFont="1" applyBorder="1" applyAlignment="1">
      <alignment horizontal="center" vertical="center" wrapText="1"/>
    </xf>
    <xf numFmtId="0" fontId="38" fillId="0" borderId="18" xfId="2" applyFont="1" applyBorder="1" applyAlignment="1">
      <alignment horizontal="center" vertical="center"/>
    </xf>
    <xf numFmtId="0" fontId="2" fillId="5" borderId="39" xfId="2" quotePrefix="1" applyFont="1" applyFill="1" applyBorder="1" applyAlignment="1">
      <alignment horizontal="center" vertical="top" wrapText="1"/>
    </xf>
    <xf numFmtId="0" fontId="2" fillId="5" borderId="1" xfId="2" applyFont="1" applyFill="1" applyBorder="1" applyAlignment="1">
      <alignment horizontal="center" vertical="top" wrapText="1"/>
    </xf>
    <xf numFmtId="0" fontId="2" fillId="0" borderId="1" xfId="2" applyFont="1" applyBorder="1" applyAlignment="1">
      <alignment horizontal="center" vertical="top" wrapText="1"/>
    </xf>
    <xf numFmtId="16" fontId="2" fillId="6" borderId="20" xfId="2" quotePrefix="1" applyNumberFormat="1" applyFont="1" applyFill="1" applyBorder="1" applyAlignment="1">
      <alignment horizontal="center" vertical="top" wrapText="1"/>
    </xf>
    <xf numFmtId="0" fontId="2" fillId="6" borderId="1" xfId="2" applyFont="1" applyFill="1" applyBorder="1" applyAlignment="1">
      <alignment horizontal="center" vertical="top" wrapText="1"/>
    </xf>
    <xf numFmtId="0" fontId="2" fillId="7" borderId="20" xfId="2" quotePrefix="1" applyFont="1" applyFill="1" applyBorder="1" applyAlignment="1">
      <alignment horizontal="center" vertical="top" wrapText="1"/>
    </xf>
    <xf numFmtId="0" fontId="2" fillId="7" borderId="1" xfId="2" applyFont="1" applyFill="1" applyBorder="1" applyAlignment="1">
      <alignment horizontal="center" vertical="top" wrapText="1"/>
    </xf>
    <xf numFmtId="0" fontId="2" fillId="8" borderId="22" xfId="2" quotePrefix="1" applyFont="1" applyFill="1" applyBorder="1" applyAlignment="1">
      <alignment horizontal="center" vertical="top" wrapText="1"/>
    </xf>
    <xf numFmtId="0" fontId="2" fillId="8" borderId="2" xfId="2" applyFont="1" applyFill="1" applyBorder="1" applyAlignment="1">
      <alignment horizontal="center" vertical="top" wrapText="1"/>
    </xf>
    <xf numFmtId="0" fontId="2" fillId="0" borderId="2" xfId="2" applyFont="1" applyBorder="1" applyAlignment="1">
      <alignment horizontal="center" vertical="top" wrapText="1"/>
    </xf>
    <xf numFmtId="0" fontId="2" fillId="13" borderId="23" xfId="2" quotePrefix="1" applyFont="1" applyFill="1" applyBorder="1" applyAlignment="1">
      <alignment horizontal="center" vertical="top" wrapText="1"/>
    </xf>
    <xf numFmtId="0" fontId="2" fillId="13" borderId="24" xfId="2" applyFont="1" applyFill="1" applyBorder="1" applyAlignment="1">
      <alignment horizontal="center" vertical="top" wrapText="1"/>
    </xf>
    <xf numFmtId="0" fontId="2" fillId="0" borderId="24" xfId="2" applyFont="1" applyBorder="1" applyAlignment="1">
      <alignment horizontal="center" vertical="top" wrapText="1"/>
    </xf>
    <xf numFmtId="0" fontId="25" fillId="0" borderId="0" xfId="2" applyFont="1" applyAlignment="1">
      <alignment horizontal="center"/>
    </xf>
    <xf numFmtId="0" fontId="25" fillId="0" borderId="0" xfId="2" applyFont="1"/>
    <xf numFmtId="0" fontId="41" fillId="10" borderId="1" xfId="0" quotePrefix="1" applyFont="1" applyFill="1" applyBorder="1" applyAlignment="1">
      <alignment horizontal="center" vertical="center" wrapText="1"/>
    </xf>
    <xf numFmtId="0" fontId="29" fillId="0" borderId="1" xfId="0" quotePrefix="1" applyFont="1" applyBorder="1" applyAlignment="1">
      <alignment horizontal="center" vertical="center" wrapText="1"/>
    </xf>
    <xf numFmtId="0" fontId="0" fillId="0" borderId="1" xfId="0" applyBorder="1" applyAlignment="1">
      <alignment horizontal="center" vertical="center" wrapText="1"/>
    </xf>
    <xf numFmtId="0" fontId="0" fillId="0" borderId="1" xfId="0" quotePrefix="1" applyBorder="1" applyAlignment="1">
      <alignment horizontal="center" vertical="center" wrapText="1"/>
    </xf>
    <xf numFmtId="0" fontId="29" fillId="0" borderId="1" xfId="0" applyFont="1" applyBorder="1" applyAlignment="1">
      <alignment horizontal="center" vertical="center" wrapText="1"/>
    </xf>
    <xf numFmtId="0" fontId="43" fillId="0" borderId="0" xfId="3"/>
    <xf numFmtId="0" fontId="0" fillId="0" borderId="4" xfId="0" applyBorder="1" applyAlignment="1">
      <alignment horizontal="center" vertical="center" wrapText="1"/>
    </xf>
    <xf numFmtId="0" fontId="0" fillId="0" borderId="1" xfId="0" applyBorder="1" applyAlignment="1">
      <alignment horizontal="center" vertical="top" wrapText="1"/>
    </xf>
    <xf numFmtId="0" fontId="0" fillId="0" borderId="0" xfId="0" applyAlignment="1">
      <alignment vertical="top"/>
    </xf>
    <xf numFmtId="0" fontId="43" fillId="0" borderId="0" xfId="3" applyAlignment="1">
      <alignment vertical="top"/>
    </xf>
    <xf numFmtId="0" fontId="0" fillId="0" borderId="0" xfId="0" applyAlignment="1">
      <alignment wrapText="1"/>
    </xf>
    <xf numFmtId="0" fontId="2" fillId="0" borderId="1" xfId="0" quotePrefix="1" applyFont="1" applyBorder="1" applyAlignment="1">
      <alignment horizontal="center" vertical="center" wrapText="1"/>
    </xf>
    <xf numFmtId="0" fontId="7" fillId="0" borderId="1" xfId="0" quotePrefix="1" applyFont="1" applyBorder="1" applyAlignment="1">
      <alignment horizontal="left" vertical="center" wrapText="1"/>
    </xf>
    <xf numFmtId="0" fontId="7" fillId="0" borderId="23" xfId="0" applyFont="1" applyBorder="1" applyAlignment="1">
      <alignment horizontal="left" vertical="center" wrapText="1"/>
    </xf>
    <xf numFmtId="0" fontId="44" fillId="0" borderId="21" xfId="0" applyFont="1" applyBorder="1" applyAlignment="1">
      <alignment horizontal="left" vertical="center" wrapText="1"/>
    </xf>
    <xf numFmtId="0" fontId="3" fillId="0" borderId="9" xfId="0" applyFont="1" applyBorder="1" applyAlignment="1">
      <alignment horizontal="left"/>
    </xf>
    <xf numFmtId="0" fontId="3" fillId="0" borderId="47" xfId="0" applyFont="1" applyBorder="1"/>
    <xf numFmtId="0" fontId="3" fillId="0" borderId="8" xfId="0" applyFont="1" applyBorder="1"/>
    <xf numFmtId="0" fontId="3" fillId="0" borderId="10" xfId="0" applyFont="1" applyBorder="1" applyAlignment="1">
      <alignment vertical="top" wrapText="1"/>
    </xf>
    <xf numFmtId="0" fontId="2" fillId="0" borderId="20" xfId="0" quotePrefix="1" applyFont="1" applyBorder="1" applyAlignment="1">
      <alignment vertical="center" wrapText="1"/>
    </xf>
    <xf numFmtId="0" fontId="2" fillId="0" borderId="23" xfId="0" quotePrefix="1" applyFont="1" applyBorder="1" applyAlignment="1">
      <alignment vertical="center" wrapText="1"/>
    </xf>
    <xf numFmtId="0" fontId="7" fillId="0" borderId="24" xfId="0" quotePrefix="1" applyFont="1" applyBorder="1" applyAlignment="1">
      <alignment horizontal="center" vertical="center" wrapText="1"/>
    </xf>
    <xf numFmtId="0" fontId="2" fillId="0" borderId="20" xfId="0" quotePrefix="1" applyFont="1" applyBorder="1" applyAlignment="1">
      <alignment horizontal="left" vertical="center"/>
    </xf>
    <xf numFmtId="0" fontId="2" fillId="0" borderId="21" xfId="0" quotePrefix="1" applyFont="1" applyBorder="1" applyAlignment="1">
      <alignment horizontal="left" vertical="center" wrapText="1"/>
    </xf>
    <xf numFmtId="0" fontId="2" fillId="0" borderId="23" xfId="0" quotePrefix="1" applyFont="1" applyBorder="1" applyAlignment="1">
      <alignment horizontal="left" vertical="center"/>
    </xf>
    <xf numFmtId="0" fontId="2" fillId="0" borderId="24" xfId="0" quotePrefix="1" applyFont="1" applyBorder="1" applyAlignment="1">
      <alignment horizontal="left" vertical="center" wrapText="1"/>
    </xf>
    <xf numFmtId="0" fontId="2" fillId="0" borderId="25" xfId="0" quotePrefix="1" applyFont="1" applyBorder="1" applyAlignment="1">
      <alignment horizontal="left" vertical="center" wrapText="1"/>
    </xf>
    <xf numFmtId="0" fontId="7" fillId="0" borderId="39" xfId="0" quotePrefix="1" applyFont="1" applyBorder="1" applyAlignment="1">
      <alignment vertical="center" wrapText="1"/>
    </xf>
    <xf numFmtId="0" fontId="7" fillId="0" borderId="3" xfId="0" quotePrefix="1" applyFont="1" applyBorder="1" applyAlignment="1">
      <alignment horizontal="center" vertical="center" wrapText="1"/>
    </xf>
    <xf numFmtId="0" fontId="3" fillId="0" borderId="51" xfId="0" applyFont="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2" fillId="0" borderId="39"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quotePrefix="1" applyFont="1" applyBorder="1" applyAlignment="1">
      <alignment horizontal="center" vertical="center" wrapText="1"/>
    </xf>
    <xf numFmtId="0" fontId="2" fillId="0" borderId="17" xfId="0" applyFont="1" applyBorder="1" applyAlignment="1">
      <alignment horizontal="left" vertical="center" wrapText="1"/>
    </xf>
    <xf numFmtId="0" fontId="2" fillId="0" borderId="9" xfId="0" applyFont="1" applyBorder="1"/>
    <xf numFmtId="0" fontId="2" fillId="0" borderId="0" xfId="0" applyFont="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26" xfId="0" applyFont="1" applyBorder="1" applyAlignment="1">
      <alignment vertical="top" wrapText="1"/>
    </xf>
    <xf numFmtId="0" fontId="2" fillId="0" borderId="27" xfId="0" applyFont="1" applyBorder="1" applyAlignment="1">
      <alignment vertical="top" wrapText="1"/>
    </xf>
    <xf numFmtId="0" fontId="2" fillId="0" borderId="28" xfId="0" applyFont="1" applyBorder="1" applyAlignment="1">
      <alignment vertical="top" wrapText="1"/>
    </xf>
    <xf numFmtId="0" fontId="2" fillId="0" borderId="18" xfId="0" applyFont="1" applyBorder="1" applyAlignment="1">
      <alignment horizontal="center" vertical="center" wrapText="1"/>
    </xf>
    <xf numFmtId="0" fontId="12" fillId="0" borderId="19" xfId="0" applyFont="1" applyBorder="1" applyAlignment="1">
      <alignment horizontal="left" vertical="center" wrapText="1"/>
    </xf>
    <xf numFmtId="0" fontId="2" fillId="0" borderId="23" xfId="0" quotePrefix="1" applyFont="1" applyBorder="1" applyAlignment="1">
      <alignment horizontal="left" vertical="center" wrapText="1"/>
    </xf>
    <xf numFmtId="0" fontId="12" fillId="0" borderId="25" xfId="0" applyFont="1" applyBorder="1" applyAlignment="1">
      <alignment horizontal="left" vertical="center" wrapText="1"/>
    </xf>
    <xf numFmtId="0" fontId="3" fillId="0" borderId="58" xfId="0" applyFont="1" applyBorder="1" applyAlignment="1">
      <alignment horizontal="center" vertical="center"/>
    </xf>
    <xf numFmtId="0" fontId="3" fillId="0" borderId="59" xfId="0" applyFont="1" applyBorder="1" applyAlignment="1">
      <alignment horizontal="center"/>
    </xf>
    <xf numFmtId="0" fontId="2" fillId="4" borderId="60" xfId="0" applyFont="1" applyFill="1" applyBorder="1" applyAlignment="1">
      <alignment horizontal="center" vertical="center" wrapText="1"/>
    </xf>
    <xf numFmtId="0" fontId="2" fillId="4" borderId="11" xfId="0" applyFont="1" applyFill="1" applyBorder="1" applyAlignment="1">
      <alignment horizontal="center" wrapText="1"/>
    </xf>
    <xf numFmtId="0" fontId="3" fillId="0" borderId="57" xfId="0" applyFont="1" applyBorder="1" applyAlignment="1">
      <alignment horizontal="center"/>
    </xf>
    <xf numFmtId="0" fontId="2" fillId="4" borderId="48" xfId="1" applyFill="1" applyBorder="1" applyAlignment="1">
      <alignment horizontal="center" vertical="center" wrapText="1"/>
    </xf>
    <xf numFmtId="0" fontId="2" fillId="0" borderId="11" xfId="0" applyFont="1" applyBorder="1" applyAlignment="1">
      <alignment horizontal="center" vertical="top" wrapText="1"/>
    </xf>
    <xf numFmtId="0" fontId="2" fillId="0" borderId="9" xfId="0" applyFont="1" applyBorder="1" applyAlignment="1">
      <alignment horizontal="left" vertical="top" wrapText="1"/>
    </xf>
    <xf numFmtId="0" fontId="2" fillId="0" borderId="11" xfId="0" applyFont="1" applyBorder="1" applyAlignment="1">
      <alignment vertical="top" wrapText="1"/>
    </xf>
    <xf numFmtId="0" fontId="3" fillId="0" borderId="8" xfId="0" applyFont="1" applyBorder="1" applyAlignment="1">
      <alignment horizontal="left"/>
    </xf>
    <xf numFmtId="0" fontId="3" fillId="0" borderId="51" xfId="0" applyFont="1" applyBorder="1" applyAlignment="1">
      <alignment horizontal="center" vertical="center" wrapText="1"/>
    </xf>
    <xf numFmtId="0" fontId="3" fillId="0" borderId="46" xfId="0" applyFont="1" applyBorder="1" applyAlignment="1">
      <alignment horizontal="center" vertical="center"/>
    </xf>
    <xf numFmtId="0" fontId="2" fillId="0" borderId="1" xfId="0" applyFont="1" applyBorder="1" applyAlignment="1">
      <alignment horizontal="center" vertical="top" wrapText="1"/>
    </xf>
    <xf numFmtId="0" fontId="2" fillId="0" borderId="24" xfId="0" quotePrefix="1" applyFont="1" applyBorder="1" applyAlignment="1">
      <alignment horizontal="center" vertical="center" wrapText="1"/>
    </xf>
    <xf numFmtId="0" fontId="12" fillId="0" borderId="50" xfId="0" applyFont="1" applyBorder="1" applyAlignment="1">
      <alignment horizontal="left" vertical="top" wrapText="1"/>
    </xf>
    <xf numFmtId="0" fontId="12" fillId="0" borderId="21" xfId="0" applyFont="1" applyBorder="1" applyAlignment="1">
      <alignment horizontal="left" vertical="top" wrapText="1"/>
    </xf>
    <xf numFmtId="0" fontId="12" fillId="4" borderId="49" xfId="0" applyFont="1" applyFill="1" applyBorder="1" applyAlignment="1">
      <alignment horizontal="left" vertical="top"/>
    </xf>
    <xf numFmtId="0" fontId="12" fillId="0" borderId="50" xfId="0" applyFont="1" applyBorder="1" applyAlignment="1">
      <alignment horizontal="left" vertical="center" wrapText="1"/>
    </xf>
    <xf numFmtId="0" fontId="12" fillId="0" borderId="19" xfId="0" applyFont="1" applyBorder="1" applyAlignment="1">
      <alignment vertical="top" wrapText="1"/>
    </xf>
    <xf numFmtId="0" fontId="12" fillId="0" borderId="54" xfId="0" applyFont="1" applyBorder="1" applyAlignment="1">
      <alignment vertical="top" wrapText="1"/>
    </xf>
    <xf numFmtId="0" fontId="12" fillId="0" borderId="21" xfId="0" applyFont="1" applyBorder="1" applyAlignment="1">
      <alignment vertical="top" wrapText="1"/>
    </xf>
    <xf numFmtId="0" fontId="12" fillId="0" borderId="25" xfId="0" applyFont="1" applyBorder="1" applyAlignment="1">
      <alignment vertical="top" wrapText="1"/>
    </xf>
    <xf numFmtId="0" fontId="2" fillId="0" borderId="24" xfId="0" applyFont="1" applyBorder="1" applyAlignment="1">
      <alignment horizontal="left" vertical="center" wrapText="1"/>
    </xf>
    <xf numFmtId="0" fontId="2" fillId="0" borderId="20" xfId="0" quotePrefix="1" applyFont="1" applyBorder="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vertical="center" wrapText="1"/>
    </xf>
    <xf numFmtId="0" fontId="2" fillId="0" borderId="8" xfId="0" quotePrefix="1" applyFont="1" applyBorder="1" applyAlignment="1">
      <alignment horizontal="left" vertical="top"/>
    </xf>
    <xf numFmtId="0" fontId="2" fillId="0" borderId="10" xfId="0" applyFont="1" applyBorder="1" applyAlignment="1">
      <alignment horizontal="left" vertical="top" wrapText="1"/>
    </xf>
    <xf numFmtId="0" fontId="2" fillId="0" borderId="11" xfId="0" quotePrefix="1" applyFont="1" applyBorder="1" applyAlignment="1">
      <alignment vertical="top" wrapText="1"/>
    </xf>
    <xf numFmtId="0" fontId="3" fillId="0" borderId="13" xfId="0" applyFont="1" applyBorder="1" applyAlignment="1">
      <alignment vertical="center" wrapText="1"/>
    </xf>
    <xf numFmtId="0" fontId="3" fillId="0" borderId="13" xfId="0" applyFont="1" applyBorder="1" applyAlignment="1">
      <alignment horizontal="center" vertical="center" wrapText="1"/>
    </xf>
    <xf numFmtId="0" fontId="3" fillId="0" borderId="13" xfId="0" applyFont="1" applyBorder="1" applyAlignment="1">
      <alignment horizontal="center" vertical="center"/>
    </xf>
    <xf numFmtId="0" fontId="2" fillId="0" borderId="26" xfId="0" applyFont="1" applyBorder="1" applyAlignment="1">
      <alignment vertical="top"/>
    </xf>
    <xf numFmtId="0" fontId="2" fillId="0" borderId="27" xfId="0" applyFont="1" applyBorder="1" applyAlignment="1">
      <alignment vertical="top"/>
    </xf>
    <xf numFmtId="0" fontId="2" fillId="0" borderId="28" xfId="0" applyFont="1" applyBorder="1" applyAlignment="1">
      <alignment vertical="top"/>
    </xf>
    <xf numFmtId="0" fontId="2" fillId="0" borderId="25" xfId="0" applyFont="1" applyBorder="1" applyAlignment="1">
      <alignment horizontal="left" vertical="center" wrapText="1"/>
    </xf>
    <xf numFmtId="0" fontId="2" fillId="0" borderId="17" xfId="0" applyFont="1" applyBorder="1" applyAlignment="1">
      <alignment vertical="top" wrapText="1"/>
    </xf>
    <xf numFmtId="0" fontId="2" fillId="0" borderId="20" xfId="0" applyFont="1" applyBorder="1" applyAlignment="1">
      <alignment vertical="top" wrapText="1"/>
    </xf>
    <xf numFmtId="0" fontId="12" fillId="0" borderId="25" xfId="0" quotePrefix="1" applyFont="1" applyBorder="1" applyAlignment="1">
      <alignment horizontal="left" vertical="center" wrapText="1"/>
    </xf>
    <xf numFmtId="0" fontId="12" fillId="0" borderId="21" xfId="0" quotePrefix="1" applyFont="1" applyBorder="1" applyAlignment="1">
      <alignment horizontal="left" vertical="center" wrapText="1"/>
    </xf>
    <xf numFmtId="0" fontId="39" fillId="0" borderId="21" xfId="0" quotePrefix="1" applyFont="1" applyBorder="1" applyAlignment="1">
      <alignment horizontal="left" vertical="center" wrapText="1"/>
    </xf>
    <xf numFmtId="0" fontId="39" fillId="0" borderId="21" xfId="0" applyFont="1" applyBorder="1" applyAlignment="1">
      <alignment horizontal="left" vertical="center" wrapText="1"/>
    </xf>
    <xf numFmtId="0" fontId="2" fillId="0" borderId="3" xfId="0" quotePrefix="1" applyFont="1" applyBorder="1" applyAlignment="1">
      <alignment horizontal="center" vertical="center" wrapText="1"/>
    </xf>
    <xf numFmtId="0" fontId="2" fillId="0" borderId="39" xfId="0" quotePrefix="1" applyFont="1" applyBorder="1" applyAlignment="1">
      <alignment horizontal="left" vertical="center" wrapText="1"/>
    </xf>
    <xf numFmtId="0" fontId="2" fillId="0" borderId="3" xfId="0" quotePrefix="1" applyFont="1" applyBorder="1" applyAlignment="1">
      <alignment horizontal="left" vertical="center" wrapText="1"/>
    </xf>
    <xf numFmtId="0" fontId="39" fillId="0" borderId="50" xfId="0" applyFont="1" applyBorder="1" applyAlignment="1">
      <alignment horizontal="left" vertical="center" wrapText="1"/>
    </xf>
    <xf numFmtId="0" fontId="7" fillId="0" borderId="20" xfId="0" applyFont="1" applyBorder="1" applyAlignment="1">
      <alignment horizontal="left" vertical="center" wrapText="1"/>
    </xf>
    <xf numFmtId="0" fontId="7" fillId="0" borderId="24" xfId="0" quotePrefix="1" applyFont="1" applyBorder="1" applyAlignment="1">
      <alignment horizontal="left"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3" fillId="0" borderId="31" xfId="0" applyFont="1" applyBorder="1" applyAlignment="1">
      <alignment horizontal="center" vertical="center" wrapText="1"/>
    </xf>
    <xf numFmtId="0" fontId="3" fillId="0" borderId="61" xfId="0" applyFont="1" applyBorder="1" applyAlignment="1">
      <alignment horizontal="center" vertical="center"/>
    </xf>
    <xf numFmtId="0" fontId="2" fillId="0" borderId="21" xfId="0" applyFont="1" applyBorder="1" applyAlignment="1">
      <alignment horizontal="left" vertical="center" wrapText="1"/>
    </xf>
    <xf numFmtId="0" fontId="46" fillId="0" borderId="1" xfId="0" quotePrefix="1" applyFont="1" applyBorder="1" applyAlignment="1">
      <alignment horizontal="center" vertical="center" wrapText="1"/>
    </xf>
    <xf numFmtId="0" fontId="47" fillId="0" borderId="1" xfId="0" quotePrefix="1"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47" fillId="0" borderId="2" xfId="0" applyFont="1" applyBorder="1" applyAlignment="1">
      <alignment horizontal="center" vertical="center" wrapText="1"/>
    </xf>
    <xf numFmtId="0" fontId="47" fillId="0" borderId="23" xfId="0" applyFont="1" applyBorder="1" applyAlignment="1">
      <alignment horizontal="center" vertical="center" wrapText="1"/>
    </xf>
    <xf numFmtId="0" fontId="3" fillId="0" borderId="56" xfId="0" applyFont="1" applyBorder="1" applyAlignment="1">
      <alignment horizontal="center" vertical="center"/>
    </xf>
    <xf numFmtId="0" fontId="3" fillId="0" borderId="37" xfId="0" applyFont="1" applyBorder="1" applyAlignment="1">
      <alignment horizontal="center" vertical="center"/>
    </xf>
    <xf numFmtId="0" fontId="2" fillId="0" borderId="0" xfId="0" applyFont="1" applyAlignment="1">
      <alignment horizontal="center" vertical="top" wrapText="1"/>
    </xf>
    <xf numFmtId="0" fontId="3" fillId="0" borderId="9" xfId="0" applyFont="1" applyBorder="1"/>
    <xf numFmtId="0" fontId="2" fillId="4" borderId="62" xfId="0" applyFont="1" applyFill="1" applyBorder="1" applyAlignment="1">
      <alignment horizontal="center" vertical="center" wrapText="1"/>
    </xf>
    <xf numFmtId="0" fontId="2" fillId="4" borderId="0" xfId="0" applyFont="1" applyFill="1" applyAlignment="1">
      <alignment horizontal="center" wrapText="1"/>
    </xf>
    <xf numFmtId="0" fontId="3" fillId="0" borderId="15" xfId="0" applyFont="1" applyBorder="1" applyAlignment="1">
      <alignment horizontal="center"/>
    </xf>
    <xf numFmtId="0" fontId="2" fillId="0" borderId="23" xfId="0" applyFont="1" applyBorder="1" applyAlignment="1">
      <alignment vertical="top" wrapText="1"/>
    </xf>
    <xf numFmtId="9" fontId="7" fillId="0" borderId="16" xfId="4" quotePrefix="1" applyFont="1" applyBorder="1" applyAlignment="1">
      <alignment horizontal="center" vertical="center" wrapText="1"/>
    </xf>
    <xf numFmtId="9" fontId="7" fillId="0" borderId="14" xfId="4" quotePrefix="1" applyFont="1" applyBorder="1" applyAlignment="1">
      <alignment horizontal="center" vertical="center" wrapText="1"/>
    </xf>
    <xf numFmtId="9" fontId="7" fillId="0" borderId="30" xfId="4" quotePrefix="1" applyFont="1" applyBorder="1" applyAlignment="1">
      <alignment horizontal="center" vertical="center" wrapText="1"/>
    </xf>
    <xf numFmtId="9" fontId="2" fillId="0" borderId="14" xfId="4" quotePrefix="1" applyFont="1" applyBorder="1" applyAlignment="1">
      <alignment horizontal="left" vertical="center" wrapText="1"/>
    </xf>
    <xf numFmtId="9" fontId="2" fillId="0" borderId="30" xfId="4" quotePrefix="1" applyFont="1" applyBorder="1" applyAlignment="1">
      <alignment horizontal="left" vertical="center" wrapText="1"/>
    </xf>
    <xf numFmtId="9" fontId="7" fillId="0" borderId="29" xfId="4" quotePrefix="1" applyFont="1" applyBorder="1" applyAlignment="1">
      <alignment horizontal="center" vertical="center" wrapText="1"/>
    </xf>
    <xf numFmtId="9" fontId="7" fillId="0" borderId="14" xfId="4" quotePrefix="1" applyFont="1" applyBorder="1" applyAlignment="1">
      <alignment horizontal="left" vertical="center" wrapText="1"/>
    </xf>
    <xf numFmtId="9" fontId="2" fillId="0" borderId="29" xfId="4" applyFont="1" applyBorder="1" applyAlignment="1">
      <alignment horizontal="center" vertical="center" wrapText="1"/>
    </xf>
    <xf numFmtId="9" fontId="2" fillId="0" borderId="14" xfId="4" applyFont="1" applyBorder="1" applyAlignment="1">
      <alignment horizontal="center" vertical="center" wrapText="1"/>
    </xf>
    <xf numFmtId="9" fontId="7" fillId="0" borderId="14" xfId="4" quotePrefix="1" applyFont="1" applyFill="1" applyBorder="1" applyAlignment="1">
      <alignment horizontal="center" vertical="center" wrapText="1"/>
    </xf>
    <xf numFmtId="9" fontId="2" fillId="0" borderId="30" xfId="4" applyFont="1" applyBorder="1" applyAlignment="1">
      <alignment horizontal="center" vertical="center" wrapText="1"/>
    </xf>
    <xf numFmtId="9" fontId="2" fillId="0" borderId="14" xfId="4" applyFont="1" applyBorder="1" applyAlignment="1">
      <alignment horizontal="center" vertical="top" wrapText="1"/>
    </xf>
    <xf numFmtId="9" fontId="2" fillId="0" borderId="30" xfId="4" quotePrefix="1" applyFont="1" applyBorder="1" applyAlignment="1">
      <alignment horizontal="center" vertical="center" wrapText="1"/>
    </xf>
    <xf numFmtId="9" fontId="2" fillId="0" borderId="30" xfId="4" applyFont="1" applyBorder="1" applyAlignment="1">
      <alignment horizontal="left" vertical="center" wrapText="1"/>
    </xf>
    <xf numFmtId="9" fontId="7" fillId="0" borderId="63" xfId="4" quotePrefix="1" applyFont="1" applyBorder="1" applyAlignment="1">
      <alignment horizontal="center" vertical="center" wrapText="1"/>
    </xf>
    <xf numFmtId="9" fontId="7" fillId="0" borderId="1" xfId="4" quotePrefix="1" applyFont="1" applyBorder="1" applyAlignment="1">
      <alignment horizontal="center" vertical="center" wrapText="1"/>
    </xf>
    <xf numFmtId="9" fontId="2" fillId="0" borderId="14" xfId="4" quotePrefix="1" applyFont="1" applyBorder="1" applyAlignment="1">
      <alignment horizontal="center" vertical="center" wrapText="1"/>
    </xf>
    <xf numFmtId="9" fontId="2" fillId="0" borderId="16" xfId="4" quotePrefix="1" applyFont="1" applyBorder="1" applyAlignment="1">
      <alignment horizontal="left" vertical="center" wrapText="1"/>
    </xf>
    <xf numFmtId="9" fontId="2" fillId="0" borderId="16" xfId="4" quotePrefix="1" applyFont="1" applyBorder="1" applyAlignment="1">
      <alignment horizontal="center" vertical="center" wrapText="1"/>
    </xf>
    <xf numFmtId="9" fontId="2" fillId="0" borderId="63" xfId="4" applyFont="1" applyBorder="1" applyAlignment="1">
      <alignment horizontal="center" vertical="center" wrapText="1"/>
    </xf>
    <xf numFmtId="9" fontId="7" fillId="0" borderId="30" xfId="4" quotePrefix="1" applyFont="1" applyBorder="1" applyAlignment="1">
      <alignment horizontal="left" vertical="center" wrapText="1"/>
    </xf>
    <xf numFmtId="0" fontId="7" fillId="0" borderId="30" xfId="0" applyFont="1" applyBorder="1" applyAlignment="1">
      <alignment horizontal="left" vertical="center" wrapText="1"/>
    </xf>
    <xf numFmtId="9" fontId="7" fillId="0" borderId="30" xfId="4" applyFont="1" applyBorder="1" applyAlignment="1">
      <alignment horizontal="left" vertical="center" wrapText="1"/>
    </xf>
    <xf numFmtId="9" fontId="7" fillId="0" borderId="14" xfId="4" applyFont="1" applyBorder="1" applyAlignment="1">
      <alignment horizontal="left" vertical="center" wrapText="1"/>
    </xf>
    <xf numFmtId="0" fontId="50" fillId="0" borderId="0" xfId="0" applyFont="1"/>
    <xf numFmtId="0" fontId="53" fillId="16" borderId="1" xfId="0" applyFont="1" applyFill="1" applyBorder="1" applyAlignment="1">
      <alignment horizontal="center" vertical="center" wrapText="1"/>
    </xf>
    <xf numFmtId="0" fontId="54" fillId="0" borderId="0" xfId="0" applyFont="1" applyAlignment="1">
      <alignment horizontal="center"/>
    </xf>
    <xf numFmtId="0" fontId="55" fillId="0" borderId="1" xfId="0" applyFont="1" applyBorder="1" applyAlignment="1">
      <alignment horizontal="center" vertical="center"/>
    </xf>
    <xf numFmtId="0" fontId="0" fillId="0" borderId="1" xfId="0" applyBorder="1" applyAlignment="1">
      <alignment horizontal="left" vertical="center"/>
    </xf>
    <xf numFmtId="0" fontId="55" fillId="0" borderId="1" xfId="0" applyFont="1" applyBorder="1" applyAlignment="1">
      <alignment vertical="center" wrapText="1"/>
    </xf>
    <xf numFmtId="0" fontId="55" fillId="0" borderId="1" xfId="0" applyFont="1" applyBorder="1" applyAlignment="1">
      <alignment vertical="center"/>
    </xf>
    <xf numFmtId="0" fontId="55" fillId="0" borderId="1" xfId="0" applyFont="1" applyBorder="1" applyAlignment="1">
      <alignment horizontal="center" vertical="center" wrapText="1"/>
    </xf>
    <xf numFmtId="0" fontId="57" fillId="0" borderId="0" xfId="0" applyFont="1"/>
    <xf numFmtId="0" fontId="29" fillId="0" borderId="1" xfId="3" applyFont="1" applyFill="1" applyBorder="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9" fontId="40" fillId="3" borderId="1" xfId="4" applyFont="1" applyFill="1" applyBorder="1" applyAlignment="1">
      <alignment horizontal="center" vertical="center" wrapText="1"/>
    </xf>
    <xf numFmtId="9" fontId="40" fillId="5" borderId="1" xfId="4" applyFont="1" applyFill="1" applyBorder="1" applyAlignment="1">
      <alignment horizontal="center" vertical="center" wrapText="1"/>
    </xf>
    <xf numFmtId="9" fontId="1" fillId="6" borderId="1" xfId="4" applyFont="1" applyFill="1" applyBorder="1" applyAlignment="1">
      <alignment horizontal="center" vertical="center" wrapText="1"/>
    </xf>
    <xf numFmtId="9" fontId="42" fillId="7" borderId="1" xfId="4" applyFont="1" applyFill="1" applyBorder="1" applyAlignment="1">
      <alignment horizontal="center" vertical="center" wrapText="1"/>
    </xf>
    <xf numFmtId="9" fontId="42" fillId="8" borderId="1" xfId="4" applyFont="1" applyFill="1" applyBorder="1" applyAlignment="1">
      <alignment horizontal="center" vertical="center" wrapText="1"/>
    </xf>
    <xf numFmtId="0" fontId="30" fillId="0" borderId="0" xfId="5"/>
    <xf numFmtId="0" fontId="21" fillId="10" borderId="1" xfId="5" applyFont="1" applyFill="1" applyBorder="1" applyAlignment="1">
      <alignment horizontal="center" vertical="center" wrapText="1"/>
    </xf>
    <xf numFmtId="0" fontId="21" fillId="0" borderId="0" xfId="5" applyFont="1" applyAlignment="1">
      <alignment horizontal="left" vertical="center"/>
    </xf>
    <xf numFmtId="0" fontId="30" fillId="0" borderId="0" xfId="5" applyAlignment="1">
      <alignment vertical="center"/>
    </xf>
    <xf numFmtId="0" fontId="30" fillId="10" borderId="1" xfId="5" applyFill="1" applyBorder="1"/>
    <xf numFmtId="0" fontId="30" fillId="10" borderId="1" xfId="5" applyFill="1" applyBorder="1" applyAlignment="1">
      <alignment horizontal="center" vertical="center" wrapText="1"/>
    </xf>
    <xf numFmtId="0" fontId="30" fillId="10" borderId="3" xfId="5" applyFill="1" applyBorder="1" applyAlignment="1">
      <alignment horizontal="center" vertical="center" wrapText="1"/>
    </xf>
    <xf numFmtId="0" fontId="30" fillId="8" borderId="1" xfId="5" applyFill="1" applyBorder="1" applyAlignment="1">
      <alignment vertical="center" wrapText="1"/>
    </xf>
    <xf numFmtId="1" fontId="21" fillId="7" borderId="1" xfId="5" applyNumberFormat="1" applyFont="1" applyFill="1" applyBorder="1" applyAlignment="1" applyProtection="1">
      <alignment horizontal="center" vertical="center" wrapText="1"/>
      <protection locked="0"/>
    </xf>
    <xf numFmtId="1" fontId="21" fillId="8" borderId="1" xfId="5" applyNumberFormat="1" applyFont="1" applyFill="1" applyBorder="1" applyAlignment="1" applyProtection="1">
      <alignment horizontal="center" vertical="center" wrapText="1"/>
      <protection locked="0"/>
    </xf>
    <xf numFmtId="9" fontId="21" fillId="0" borderId="1" xfId="5" applyNumberFormat="1" applyFont="1" applyBorder="1" applyAlignment="1">
      <alignment horizontal="center" vertical="center" wrapText="1"/>
    </xf>
    <xf numFmtId="0" fontId="30" fillId="7" borderId="1" xfId="5" applyFill="1" applyBorder="1" applyAlignment="1" applyProtection="1">
      <alignment horizontal="left" vertical="center" wrapText="1"/>
      <protection locked="0"/>
    </xf>
    <xf numFmtId="0" fontId="30" fillId="8" borderId="1" xfId="0" applyFont="1" applyFill="1" applyBorder="1" applyAlignment="1">
      <alignment vertical="center" wrapText="1"/>
    </xf>
    <xf numFmtId="0" fontId="30" fillId="8" borderId="1" xfId="5" applyFill="1" applyBorder="1" applyAlignment="1">
      <alignment vertical="center"/>
    </xf>
    <xf numFmtId="0" fontId="30" fillId="7" borderId="1" xfId="5" applyFill="1" applyBorder="1" applyAlignment="1" applyProtection="1">
      <alignment horizontal="left" vertical="center"/>
      <protection locked="0"/>
    </xf>
    <xf numFmtId="0" fontId="30" fillId="0" borderId="62" xfId="5" applyBorder="1" applyAlignment="1">
      <alignment vertical="top"/>
    </xf>
    <xf numFmtId="9" fontId="30" fillId="0" borderId="0" xfId="5" applyNumberFormat="1"/>
    <xf numFmtId="0" fontId="60" fillId="0" borderId="0" xfId="5" applyFont="1"/>
    <xf numFmtId="0" fontId="30" fillId="0" borderId="1" xfId="5" applyBorder="1" applyAlignment="1">
      <alignment vertical="center"/>
    </xf>
    <xf numFmtId="0" fontId="61" fillId="0" borderId="0" xfId="5" applyFont="1"/>
    <xf numFmtId="0" fontId="61" fillId="0" borderId="0" xfId="5" applyFont="1" applyAlignment="1">
      <alignment horizontal="center" vertical="center" wrapText="1"/>
    </xf>
    <xf numFmtId="0" fontId="63" fillId="0" borderId="0" xfId="5" applyFont="1" applyAlignment="1">
      <alignment horizontal="center" vertical="center" wrapText="1"/>
    </xf>
    <xf numFmtId="9" fontId="64" fillId="0" borderId="0" xfId="5" applyNumberFormat="1" applyFont="1" applyAlignment="1">
      <alignment horizontal="center" vertical="center" wrapText="1"/>
    </xf>
    <xf numFmtId="9" fontId="63" fillId="0" borderId="0" xfId="4" applyFont="1" applyFill="1" applyBorder="1" applyAlignment="1" applyProtection="1">
      <alignment horizontal="left" vertical="center" wrapText="1"/>
      <protection locked="0"/>
    </xf>
    <xf numFmtId="9" fontId="63" fillId="0" borderId="0" xfId="4" applyFont="1" applyFill="1" applyBorder="1" applyAlignment="1" applyProtection="1">
      <alignment horizontal="left" vertical="center"/>
      <protection locked="0"/>
    </xf>
    <xf numFmtId="0" fontId="61" fillId="0" borderId="0" xfId="5" applyFont="1" applyAlignment="1" applyProtection="1">
      <alignment horizontal="left" vertical="center" wrapText="1"/>
      <protection locked="0"/>
    </xf>
    <xf numFmtId="9" fontId="21" fillId="0" borderId="0" xfId="5" applyNumberFormat="1" applyFont="1" applyAlignment="1">
      <alignment horizontal="center" vertical="center" wrapText="1"/>
    </xf>
    <xf numFmtId="0" fontId="63" fillId="0" borderId="0" xfId="5" applyFont="1" applyAlignment="1" applyProtection="1">
      <alignment horizontal="left" vertical="center" wrapText="1"/>
      <protection locked="0"/>
    </xf>
    <xf numFmtId="0" fontId="30" fillId="0" borderId="0" xfId="5" applyAlignment="1" applyProtection="1">
      <alignment horizontal="left" vertical="center" wrapText="1"/>
      <protection locked="0"/>
    </xf>
    <xf numFmtId="0" fontId="30" fillId="0" borderId="0" xfId="5" applyAlignment="1" applyProtection="1">
      <alignment horizontal="left" vertical="center"/>
      <protection locked="0"/>
    </xf>
    <xf numFmtId="0" fontId="30" fillId="0" borderId="0" xfId="5" applyAlignment="1">
      <alignment horizontal="center" vertical="center"/>
    </xf>
    <xf numFmtId="0" fontId="30" fillId="0" borderId="11" xfId="5" applyBorder="1" applyAlignment="1">
      <alignment horizontal="center" vertical="center"/>
    </xf>
    <xf numFmtId="0" fontId="30" fillId="0" borderId="13" xfId="5" applyBorder="1" applyAlignment="1">
      <alignment horizontal="center" vertical="center"/>
    </xf>
    <xf numFmtId="0" fontId="21" fillId="0" borderId="8" xfId="5" applyFont="1" applyBorder="1" applyAlignment="1">
      <alignment horizontal="center" vertical="center"/>
    </xf>
    <xf numFmtId="0" fontId="21" fillId="0" borderId="9" xfId="5" applyFont="1" applyBorder="1" applyAlignment="1">
      <alignment horizontal="center" vertical="center"/>
    </xf>
    <xf numFmtId="0" fontId="21" fillId="0" borderId="10" xfId="5" applyFont="1" applyBorder="1" applyAlignment="1">
      <alignment horizontal="center" vertical="center"/>
    </xf>
    <xf numFmtId="0" fontId="67" fillId="0" borderId="11" xfId="5" applyFont="1" applyBorder="1" applyAlignment="1">
      <alignment horizontal="center" vertical="center"/>
    </xf>
    <xf numFmtId="0" fontId="67" fillId="0" borderId="0" xfId="5" applyFont="1" applyAlignment="1">
      <alignment vertical="center"/>
    </xf>
    <xf numFmtId="0" fontId="69" fillId="0" borderId="0" xfId="5" applyFont="1" applyAlignment="1">
      <alignment horizontal="center" vertical="center"/>
    </xf>
    <xf numFmtId="0" fontId="67" fillId="0" borderId="13" xfId="5" applyFont="1" applyBorder="1" applyAlignment="1">
      <alignment vertical="center"/>
    </xf>
    <xf numFmtId="0" fontId="21" fillId="0" borderId="11" xfId="5" applyFont="1" applyBorder="1" applyAlignment="1">
      <alignment horizontal="center" vertical="center"/>
    </xf>
    <xf numFmtId="0" fontId="21" fillId="0" borderId="0" xfId="5" applyFont="1" applyAlignment="1">
      <alignment horizontal="center" vertical="center"/>
    </xf>
    <xf numFmtId="0" fontId="21" fillId="0" borderId="13" xfId="5" applyFont="1" applyBorder="1" applyAlignment="1">
      <alignment horizontal="center" vertical="center"/>
    </xf>
    <xf numFmtId="9" fontId="21" fillId="0" borderId="0" xfId="5" applyNumberFormat="1" applyFont="1" applyAlignment="1">
      <alignment horizontal="center" vertical="center"/>
    </xf>
    <xf numFmtId="0" fontId="7" fillId="0" borderId="0" xfId="5" applyFont="1" applyAlignment="1">
      <alignment vertical="center"/>
    </xf>
    <xf numFmtId="0" fontId="21" fillId="0" borderId="0" xfId="5" applyFont="1" applyAlignment="1">
      <alignment vertical="center"/>
    </xf>
    <xf numFmtId="0" fontId="7" fillId="0" borderId="0" xfId="5" applyFont="1" applyAlignment="1">
      <alignment horizontal="left" vertical="center"/>
    </xf>
    <xf numFmtId="9" fontId="30" fillId="0" borderId="0" xfId="5" applyNumberFormat="1" applyAlignment="1">
      <alignment horizontal="right" vertical="center"/>
    </xf>
    <xf numFmtId="0" fontId="7" fillId="0" borderId="0" xfId="5" applyFont="1" applyAlignment="1">
      <alignment horizontal="right" vertical="center"/>
    </xf>
    <xf numFmtId="0" fontId="7" fillId="0" borderId="0" xfId="5" applyFont="1" applyAlignment="1">
      <alignment horizontal="center" vertical="center"/>
    </xf>
    <xf numFmtId="0" fontId="30" fillId="0" borderId="11" xfId="5" applyBorder="1" applyAlignment="1">
      <alignment vertical="center"/>
    </xf>
    <xf numFmtId="0" fontId="30" fillId="0" borderId="13" xfId="5" applyBorder="1" applyAlignment="1">
      <alignment vertical="center"/>
    </xf>
    <xf numFmtId="0" fontId="30" fillId="0" borderId="26" xfId="5" applyBorder="1" applyAlignment="1">
      <alignment vertical="center"/>
    </xf>
    <xf numFmtId="0" fontId="30" fillId="0" borderId="27" xfId="5" applyBorder="1" applyAlignment="1">
      <alignment vertical="center"/>
    </xf>
    <xf numFmtId="0" fontId="30" fillId="0" borderId="28" xfId="5" applyBorder="1" applyAlignment="1">
      <alignment vertical="center"/>
    </xf>
    <xf numFmtId="0" fontId="30" fillId="0" borderId="0" xfId="5" applyAlignment="1">
      <alignment horizontal="right" vertical="center"/>
    </xf>
    <xf numFmtId="9" fontId="26" fillId="0" borderId="1" xfId="4" applyFont="1" applyFill="1" applyBorder="1" applyAlignment="1" applyProtection="1">
      <alignment horizontal="center" vertical="center" wrapText="1"/>
      <protection locked="0"/>
    </xf>
    <xf numFmtId="9" fontId="26" fillId="0" borderId="1" xfId="4" applyFont="1" applyBorder="1" applyAlignment="1" applyProtection="1">
      <alignment horizontal="center" vertical="center"/>
    </xf>
    <xf numFmtId="0" fontId="62" fillId="0" borderId="0" xfId="5" applyFont="1" applyAlignment="1">
      <alignment horizontal="center" vertical="center" wrapText="1"/>
    </xf>
    <xf numFmtId="1" fontId="70" fillId="0" borderId="0" xfId="5" applyNumberFormat="1" applyFont="1" applyAlignment="1" applyProtection="1">
      <alignment vertical="center" wrapText="1"/>
      <protection locked="0"/>
    </xf>
    <xf numFmtId="1" fontId="24" fillId="0" borderId="0" xfId="5" applyNumberFormat="1" applyFont="1" applyAlignment="1" applyProtection="1">
      <alignment vertical="center" wrapText="1"/>
      <protection locked="0"/>
    </xf>
    <xf numFmtId="0" fontId="62" fillId="10" borderId="1" xfId="5" applyFont="1" applyFill="1" applyBorder="1" applyAlignment="1">
      <alignment horizontal="center" vertical="center" wrapText="1"/>
    </xf>
    <xf numFmtId="0" fontId="30" fillId="0" borderId="14" xfId="5" applyBorder="1" applyAlignment="1">
      <alignment vertical="center" wrapText="1"/>
    </xf>
    <xf numFmtId="0" fontId="30" fillId="0" borderId="14" xfId="5" quotePrefix="1" applyBorder="1" applyAlignment="1">
      <alignment vertical="center" wrapText="1"/>
    </xf>
    <xf numFmtId="0" fontId="30" fillId="0" borderId="14" xfId="5" applyBorder="1" applyAlignment="1">
      <alignment wrapText="1"/>
    </xf>
    <xf numFmtId="0" fontId="21" fillId="10" borderId="2" xfId="5" applyFont="1" applyFill="1" applyBorder="1" applyAlignment="1">
      <alignment horizontal="center" vertical="center"/>
    </xf>
    <xf numFmtId="0" fontId="21" fillId="10" borderId="63" xfId="5" applyFont="1" applyFill="1" applyBorder="1" applyAlignment="1">
      <alignment horizontal="center" vertical="center"/>
    </xf>
    <xf numFmtId="0" fontId="1" fillId="0" borderId="0" xfId="0" applyFont="1" applyAlignment="1">
      <alignment horizontal="center"/>
    </xf>
    <xf numFmtId="9" fontId="1" fillId="0" borderId="0" xfId="0" applyNumberFormat="1" applyFont="1" applyAlignment="1">
      <alignment horizontal="center"/>
    </xf>
    <xf numFmtId="0" fontId="0" fillId="0" borderId="1" xfId="0" quotePrefix="1" applyBorder="1" applyAlignment="1">
      <alignment wrapText="1"/>
    </xf>
    <xf numFmtId="0" fontId="41" fillId="15" borderId="1" xfId="0" applyFont="1" applyFill="1" applyBorder="1" applyAlignment="1">
      <alignment horizontal="center" vertical="center"/>
    </xf>
    <xf numFmtId="0" fontId="56" fillId="7" borderId="21" xfId="0" applyFont="1" applyFill="1" applyBorder="1" applyAlignment="1">
      <alignment vertical="center" wrapText="1"/>
    </xf>
    <xf numFmtId="0" fontId="58" fillId="7" borderId="21" xfId="0" applyFont="1" applyFill="1" applyBorder="1" applyAlignment="1">
      <alignment vertical="center" wrapText="1"/>
    </xf>
    <xf numFmtId="0" fontId="58" fillId="7" borderId="21" xfId="0" applyFont="1" applyFill="1" applyBorder="1" applyAlignment="1">
      <alignment vertical="center"/>
    </xf>
    <xf numFmtId="0" fontId="0" fillId="7" borderId="1" xfId="0" applyFill="1" applyBorder="1" applyAlignment="1">
      <alignment vertical="center"/>
    </xf>
    <xf numFmtId="0" fontId="51" fillId="0" borderId="0" xfId="0" applyFont="1" applyAlignment="1">
      <alignment horizontal="left" vertical="center"/>
    </xf>
    <xf numFmtId="0" fontId="51" fillId="0" borderId="0" xfId="0" applyFont="1" applyAlignment="1">
      <alignment horizontal="center" vertical="center"/>
    </xf>
    <xf numFmtId="0" fontId="51" fillId="0" borderId="0" xfId="0" applyFont="1" applyAlignment="1">
      <alignment vertical="center"/>
    </xf>
    <xf numFmtId="0" fontId="2" fillId="0" borderId="68" xfId="0" applyFont="1" applyBorder="1"/>
    <xf numFmtId="0" fontId="2" fillId="0" borderId="18" xfId="0" applyFont="1" applyBorder="1" applyAlignment="1">
      <alignment horizontal="center"/>
    </xf>
    <xf numFmtId="0" fontId="2" fillId="0" borderId="69" xfId="0" applyFont="1" applyBorder="1"/>
    <xf numFmtId="0" fontId="2" fillId="0" borderId="68" xfId="0" applyFont="1" applyBorder="1" applyAlignment="1">
      <alignment horizontal="center"/>
    </xf>
    <xf numFmtId="0" fontId="2" fillId="0" borderId="69" xfId="0" applyFont="1" applyBorder="1" applyAlignment="1">
      <alignment horizontal="center"/>
    </xf>
    <xf numFmtId="0" fontId="2" fillId="0" borderId="18" xfId="0" applyFont="1" applyBorder="1"/>
    <xf numFmtId="0" fontId="2" fillId="0" borderId="1" xfId="0" applyFont="1" applyBorder="1"/>
    <xf numFmtId="0" fontId="2" fillId="0" borderId="1" xfId="0" applyFont="1" applyBorder="1" applyAlignment="1">
      <alignment horizontal="center"/>
    </xf>
    <xf numFmtId="0" fontId="2" fillId="0" borderId="24" xfId="0" applyFont="1" applyBorder="1"/>
    <xf numFmtId="0" fontId="2" fillId="0" borderId="68" xfId="0" applyFont="1" applyBorder="1" applyAlignment="1">
      <alignment horizontal="left" vertical="top" wrapText="1"/>
    </xf>
    <xf numFmtId="0" fontId="2" fillId="0" borderId="69" xfId="0" applyFont="1" applyBorder="1" applyAlignment="1">
      <alignment horizontal="left" vertical="top" wrapText="1"/>
    </xf>
    <xf numFmtId="0" fontId="71" fillId="0" borderId="68" xfId="0" applyFont="1" applyBorder="1" applyAlignment="1">
      <alignment horizontal="center" vertical="top"/>
    </xf>
    <xf numFmtId="0" fontId="71" fillId="0" borderId="69" xfId="0" applyFont="1" applyBorder="1" applyAlignment="1">
      <alignment horizontal="center" vertical="top"/>
    </xf>
    <xf numFmtId="0" fontId="3" fillId="0" borderId="11" xfId="0" applyFont="1" applyBorder="1" applyAlignment="1">
      <alignment horizontal="center"/>
    </xf>
    <xf numFmtId="0" fontId="3" fillId="0" borderId="0" xfId="0" applyFont="1" applyAlignment="1">
      <alignment horizontal="center"/>
    </xf>
    <xf numFmtId="0" fontId="3" fillId="0" borderId="49" xfId="0" applyFont="1" applyBorder="1" applyAlignment="1">
      <alignment horizontal="center"/>
    </xf>
    <xf numFmtId="0" fontId="3" fillId="0" borderId="13" xfId="0" applyFont="1" applyBorder="1" applyAlignment="1">
      <alignment horizontal="center"/>
    </xf>
    <xf numFmtId="0" fontId="2" fillId="0" borderId="0" xfId="0" applyFont="1" applyAlignment="1">
      <alignment horizontal="center"/>
    </xf>
    <xf numFmtId="0" fontId="3" fillId="0" borderId="35" xfId="0" applyFont="1" applyBorder="1" applyAlignment="1">
      <alignment horizontal="center"/>
    </xf>
    <xf numFmtId="0" fontId="2" fillId="0" borderId="27" xfId="0" applyFont="1" applyBorder="1" applyAlignment="1">
      <alignment horizontal="center"/>
    </xf>
    <xf numFmtId="0" fontId="72" fillId="0" borderId="0" xfId="0" applyFont="1" applyAlignment="1">
      <alignment horizontal="left" vertical="center"/>
    </xf>
    <xf numFmtId="0" fontId="73" fillId="0" borderId="0" xfId="0" applyFont="1" applyAlignment="1">
      <alignment horizontal="left" vertical="center"/>
    </xf>
    <xf numFmtId="0" fontId="2" fillId="0" borderId="74" xfId="0" applyFont="1" applyBorder="1"/>
    <xf numFmtId="0" fontId="2" fillId="0" borderId="75" xfId="0" applyFont="1" applyBorder="1"/>
    <xf numFmtId="0" fontId="2" fillId="0" borderId="76" xfId="0" applyFont="1" applyBorder="1"/>
    <xf numFmtId="0" fontId="44" fillId="4" borderId="49" xfId="0" applyFont="1" applyFill="1" applyBorder="1" applyAlignment="1">
      <alignment horizontal="left" vertical="top"/>
    </xf>
    <xf numFmtId="0" fontId="44" fillId="0" borderId="50" xfId="0" applyFont="1" applyBorder="1" applyAlignment="1">
      <alignment horizontal="left" vertical="top" wrapText="1"/>
    </xf>
    <xf numFmtId="0" fontId="44" fillId="0" borderId="21" xfId="0" applyFont="1" applyBorder="1" applyAlignment="1">
      <alignment horizontal="left" vertical="top" wrapText="1"/>
    </xf>
    <xf numFmtId="0" fontId="44" fillId="4" borderId="25" xfId="0" applyFont="1" applyFill="1" applyBorder="1" applyAlignment="1">
      <alignment horizontal="left" vertical="top" wrapText="1"/>
    </xf>
    <xf numFmtId="0" fontId="44" fillId="0" borderId="50" xfId="0" applyFont="1" applyBorder="1" applyAlignment="1">
      <alignment horizontal="left" vertical="center" wrapText="1"/>
    </xf>
    <xf numFmtId="0" fontId="44" fillId="0" borderId="21" xfId="0" applyFont="1" applyBorder="1" applyAlignment="1">
      <alignment vertical="top" wrapText="1"/>
    </xf>
    <xf numFmtId="0" fontId="44" fillId="0" borderId="25" xfId="0" applyFont="1" applyBorder="1" applyAlignment="1">
      <alignment vertical="top" wrapText="1"/>
    </xf>
    <xf numFmtId="0" fontId="44" fillId="0" borderId="19" xfId="0" applyFont="1" applyBorder="1" applyAlignment="1">
      <alignment horizontal="left" vertical="center" wrapText="1"/>
    </xf>
    <xf numFmtId="0" fontId="44" fillId="0" borderId="25" xfId="0" applyFont="1" applyBorder="1" applyAlignment="1">
      <alignment horizontal="left" vertical="center" wrapText="1"/>
    </xf>
    <xf numFmtId="0" fontId="39" fillId="0" borderId="21" xfId="0" applyFont="1" applyBorder="1" applyAlignment="1">
      <alignment vertical="top" wrapText="1"/>
    </xf>
    <xf numFmtId="0" fontId="39" fillId="0" borderId="25" xfId="0" applyFont="1" applyBorder="1" applyAlignment="1">
      <alignment vertical="top" wrapText="1"/>
    </xf>
    <xf numFmtId="0" fontId="39" fillId="0" borderId="25" xfId="0" quotePrefix="1" applyFont="1" applyBorder="1" applyAlignment="1">
      <alignment horizontal="left" vertical="center" wrapText="1"/>
    </xf>
    <xf numFmtId="0" fontId="39" fillId="0" borderId="19" xfId="0" applyFont="1" applyBorder="1" applyAlignment="1">
      <alignment horizontal="left" vertical="center" wrapText="1"/>
    </xf>
    <xf numFmtId="0" fontId="39" fillId="4" borderId="49" xfId="0" applyFont="1" applyFill="1" applyBorder="1" applyAlignment="1">
      <alignment horizontal="left" vertical="top"/>
    </xf>
    <xf numFmtId="0" fontId="39" fillId="0" borderId="54" xfId="0" applyFont="1" applyBorder="1" applyAlignment="1">
      <alignment vertical="top" wrapText="1"/>
    </xf>
    <xf numFmtId="0" fontId="39" fillId="0" borderId="19" xfId="0" applyFont="1" applyBorder="1" applyAlignment="1">
      <alignment vertical="top" wrapText="1"/>
    </xf>
    <xf numFmtId="0" fontId="39" fillId="0" borderId="25" xfId="0" applyFont="1" applyBorder="1" applyAlignment="1">
      <alignment horizontal="left" vertical="center" wrapText="1"/>
    </xf>
    <xf numFmtId="9" fontId="2" fillId="0" borderId="63" xfId="4" quotePrefix="1" applyFont="1" applyBorder="1" applyAlignment="1">
      <alignment horizontal="center" vertical="center" wrapText="1"/>
    </xf>
    <xf numFmtId="9" fontId="2" fillId="0" borderId="14" xfId="4" quotePrefix="1" applyFont="1" applyFill="1" applyBorder="1" applyAlignment="1">
      <alignment horizontal="center" vertical="center" wrapText="1"/>
    </xf>
    <xf numFmtId="9" fontId="2" fillId="0" borderId="29" xfId="4" quotePrefix="1" applyFont="1" applyBorder="1" applyAlignment="1">
      <alignment horizontal="center" vertical="center" wrapText="1"/>
    </xf>
    <xf numFmtId="0" fontId="39" fillId="0" borderId="21" xfId="0" applyFont="1" applyBorder="1" applyAlignment="1">
      <alignment horizontal="left" vertical="top" wrapText="1"/>
    </xf>
    <xf numFmtId="0" fontId="39" fillId="4" borderId="25" xfId="0" applyFont="1" applyFill="1" applyBorder="1" applyAlignment="1">
      <alignment horizontal="left" vertical="top" wrapText="1"/>
    </xf>
    <xf numFmtId="0" fontId="2" fillId="0" borderId="0" xfId="0" applyFont="1" applyAlignment="1">
      <alignment vertical="top"/>
    </xf>
    <xf numFmtId="0" fontId="39" fillId="0" borderId="19" xfId="0" applyFont="1" applyBorder="1" applyAlignment="1">
      <alignment vertical="center" wrapText="1"/>
    </xf>
    <xf numFmtId="0" fontId="39" fillId="0" borderId="50" xfId="0" applyFont="1" applyBorder="1" applyAlignment="1">
      <alignment horizontal="left" vertical="top" wrapText="1"/>
    </xf>
    <xf numFmtId="0" fontId="39" fillId="0" borderId="29" xfId="0" applyFont="1" applyBorder="1" applyAlignment="1">
      <alignment vertical="top" wrapText="1"/>
    </xf>
    <xf numFmtId="0" fontId="39" fillId="0" borderId="14" xfId="0" applyFont="1" applyBorder="1" applyAlignment="1">
      <alignment vertical="top" wrapText="1"/>
    </xf>
    <xf numFmtId="0" fontId="39" fillId="0" borderId="30" xfId="0" applyFont="1" applyBorder="1" applyAlignment="1">
      <alignment vertical="top" wrapText="1"/>
    </xf>
    <xf numFmtId="0" fontId="2" fillId="0" borderId="18" xfId="0" quotePrefix="1" applyFont="1" applyBorder="1" applyAlignment="1">
      <alignment horizontal="center" vertical="center" wrapText="1"/>
    </xf>
    <xf numFmtId="0" fontId="39" fillId="0" borderId="50" xfId="0" quotePrefix="1" applyFont="1" applyBorder="1" applyAlignment="1">
      <alignment horizontal="left" vertical="top" wrapText="1"/>
    </xf>
    <xf numFmtId="0" fontId="2" fillId="0" borderId="65" xfId="0" applyFont="1" applyBorder="1" applyAlignment="1">
      <alignment horizontal="center"/>
    </xf>
    <xf numFmtId="0" fontId="2" fillId="0" borderId="66" xfId="0" applyFont="1" applyBorder="1" applyAlignment="1">
      <alignment horizontal="center"/>
    </xf>
    <xf numFmtId="0" fontId="2" fillId="0" borderId="67" xfId="0" applyFont="1" applyBorder="1" applyAlignment="1">
      <alignment horizontal="center"/>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2" fillId="0" borderId="17" xfId="0" applyFont="1" applyBorder="1" applyAlignment="1">
      <alignment horizontal="center"/>
    </xf>
    <xf numFmtId="0" fontId="2" fillId="0" borderId="18" xfId="0" applyFont="1" applyBorder="1" applyAlignment="1">
      <alignment horizontal="center"/>
    </xf>
    <xf numFmtId="0" fontId="2" fillId="0" borderId="19" xfId="0" applyFont="1" applyBorder="1" applyAlignment="1">
      <alignment horizontal="center"/>
    </xf>
    <xf numFmtId="0" fontId="2" fillId="0" borderId="23"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64" xfId="0" applyFont="1" applyBorder="1" applyAlignment="1">
      <alignment horizontal="center"/>
    </xf>
    <xf numFmtId="0" fontId="3" fillId="0" borderId="46" xfId="0" applyFont="1" applyBorder="1" applyAlignment="1">
      <alignment horizontal="left"/>
    </xf>
    <xf numFmtId="0" fontId="3" fillId="0" borderId="37" xfId="0" applyFont="1" applyBorder="1" applyAlignment="1">
      <alignment horizontal="left"/>
    </xf>
    <xf numFmtId="0" fontId="3" fillId="0" borderId="36" xfId="0" applyFont="1" applyBorder="1" applyAlignment="1">
      <alignment horizontal="left"/>
    </xf>
    <xf numFmtId="0" fontId="2" fillId="0" borderId="18" xfId="0" applyFont="1" applyBorder="1" applyAlignment="1">
      <alignment horizontal="left"/>
    </xf>
    <xf numFmtId="0" fontId="2" fillId="0" borderId="61" xfId="0" applyFont="1" applyBorder="1" applyAlignment="1">
      <alignment horizontal="center"/>
    </xf>
    <xf numFmtId="0" fontId="2" fillId="0" borderId="72" xfId="0" applyFont="1" applyBorder="1" applyAlignment="1">
      <alignment horizontal="center"/>
    </xf>
    <xf numFmtId="0" fontId="3" fillId="0" borderId="29" xfId="0" applyFont="1" applyBorder="1" applyAlignment="1">
      <alignment horizontal="left"/>
    </xf>
    <xf numFmtId="0" fontId="2" fillId="0" borderId="19" xfId="0" applyFont="1" applyBorder="1" applyAlignment="1">
      <alignment horizontal="left"/>
    </xf>
    <xf numFmtId="0" fontId="3" fillId="0" borderId="57" xfId="0" applyFont="1" applyBorder="1" applyAlignment="1">
      <alignment horizontal="left"/>
    </xf>
    <xf numFmtId="0" fontId="3" fillId="0" borderId="15" xfId="0" applyFont="1" applyBorder="1" applyAlignment="1">
      <alignment horizontal="left"/>
    </xf>
    <xf numFmtId="0" fontId="3" fillId="0" borderId="6" xfId="0" applyFont="1" applyBorder="1" applyAlignment="1">
      <alignment horizontal="left"/>
    </xf>
    <xf numFmtId="0" fontId="2" fillId="0" borderId="1" xfId="0" applyFont="1" applyBorder="1" applyAlignment="1">
      <alignment horizontal="left"/>
    </xf>
    <xf numFmtId="0" fontId="3" fillId="0" borderId="14" xfId="0" applyFont="1" applyBorder="1" applyAlignment="1">
      <alignment horizontal="left"/>
    </xf>
    <xf numFmtId="0" fontId="2" fillId="0" borderId="21" xfId="0" applyFont="1" applyBorder="1" applyAlignment="1">
      <alignment horizontal="left"/>
    </xf>
    <xf numFmtId="0" fontId="3" fillId="0" borderId="70" xfId="0" applyFont="1" applyBorder="1" applyAlignment="1">
      <alignment horizontal="left"/>
    </xf>
    <xf numFmtId="0" fontId="3" fillId="0" borderId="34" xfId="0" applyFont="1" applyBorder="1" applyAlignment="1">
      <alignment horizontal="left"/>
    </xf>
    <xf numFmtId="0" fontId="3" fillId="0" borderId="71" xfId="0" applyFont="1" applyBorder="1" applyAlignment="1">
      <alignment horizontal="left"/>
    </xf>
    <xf numFmtId="0" fontId="2" fillId="0" borderId="24" xfId="0" applyFont="1" applyBorder="1" applyAlignment="1">
      <alignment horizontal="left"/>
    </xf>
    <xf numFmtId="0" fontId="2" fillId="0" borderId="30" xfId="0" applyFont="1" applyBorder="1" applyAlignment="1">
      <alignment horizontal="center"/>
    </xf>
    <xf numFmtId="0" fontId="2" fillId="0" borderId="34" xfId="0" applyFont="1" applyBorder="1" applyAlignment="1">
      <alignment horizontal="center"/>
    </xf>
    <xf numFmtId="0" fontId="2" fillId="0" borderId="42" xfId="0" applyFont="1" applyBorder="1" applyAlignment="1">
      <alignment horizontal="center"/>
    </xf>
    <xf numFmtId="0" fontId="25" fillId="0" borderId="57" xfId="0" applyFont="1" applyBorder="1" applyAlignment="1">
      <alignment horizontal="center"/>
    </xf>
    <xf numFmtId="0" fontId="2" fillId="0" borderId="1" xfId="0" applyFont="1" applyBorder="1" applyAlignment="1">
      <alignment horizontal="left" vertical="center"/>
    </xf>
    <xf numFmtId="0" fontId="38" fillId="0" borderId="51" xfId="0" applyFont="1" applyBorder="1" applyAlignment="1">
      <alignment horizontal="center"/>
    </xf>
    <xf numFmtId="0" fontId="38" fillId="0" borderId="52" xfId="0" applyFont="1" applyBorder="1" applyAlignment="1">
      <alignment horizontal="center"/>
    </xf>
    <xf numFmtId="0" fontId="38" fillId="0" borderId="53" xfId="0" applyFont="1" applyBorder="1" applyAlignment="1">
      <alignment horizontal="center"/>
    </xf>
    <xf numFmtId="0" fontId="2" fillId="0" borderId="39" xfId="0" applyFont="1" applyBorder="1" applyAlignment="1">
      <alignment horizontal="left" vertical="top" wrapText="1"/>
    </xf>
    <xf numFmtId="0" fontId="2" fillId="0" borderId="3" xfId="0" applyFont="1" applyBorder="1" applyAlignment="1">
      <alignment horizontal="left" vertical="top" wrapText="1"/>
    </xf>
    <xf numFmtId="0" fontId="2" fillId="0" borderId="50" xfId="0" applyFont="1" applyBorder="1" applyAlignment="1">
      <alignment horizontal="left" vertical="top" wrapText="1"/>
    </xf>
    <xf numFmtId="0" fontId="2" fillId="0" borderId="20" xfId="0" applyFont="1" applyBorder="1" applyAlignment="1">
      <alignment horizontal="left" vertical="top" wrapText="1"/>
    </xf>
    <xf numFmtId="0" fontId="2" fillId="0" borderId="1" xfId="0" applyFont="1" applyBorder="1" applyAlignment="1">
      <alignment horizontal="left" vertical="top" wrapText="1"/>
    </xf>
    <xf numFmtId="0" fontId="2" fillId="0" borderId="21" xfId="0" applyFont="1" applyBorder="1" applyAlignment="1">
      <alignment horizontal="left" vertical="top" wrapText="1"/>
    </xf>
    <xf numFmtId="0" fontId="2" fillId="0" borderId="23" xfId="0" applyFont="1" applyBorder="1" applyAlignment="1">
      <alignment horizontal="left" vertical="top"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75" fillId="0" borderId="39" xfId="0" applyFont="1" applyBorder="1" applyAlignment="1">
      <alignment horizontal="center" vertical="top" wrapText="1"/>
    </xf>
    <xf numFmtId="0" fontId="75" fillId="0" borderId="3" xfId="0" applyFont="1" applyBorder="1" applyAlignment="1">
      <alignment horizontal="center" vertical="top" wrapText="1"/>
    </xf>
    <xf numFmtId="0" fontId="75" fillId="0" borderId="50" xfId="0" applyFont="1" applyBorder="1" applyAlignment="1">
      <alignment horizontal="center" vertical="top" wrapText="1"/>
    </xf>
    <xf numFmtId="0" fontId="75" fillId="0" borderId="20" xfId="0" applyFont="1" applyBorder="1" applyAlignment="1">
      <alignment horizontal="center" vertical="top" wrapText="1"/>
    </xf>
    <xf numFmtId="0" fontId="75" fillId="0" borderId="1" xfId="0" applyFont="1" applyBorder="1" applyAlignment="1">
      <alignment horizontal="center" vertical="top" wrapText="1"/>
    </xf>
    <xf numFmtId="0" fontId="75" fillId="0" borderId="21" xfId="0" applyFont="1" applyBorder="1" applyAlignment="1">
      <alignment horizontal="center" vertical="top" wrapText="1"/>
    </xf>
    <xf numFmtId="0" fontId="75" fillId="0" borderId="23" xfId="0" applyFont="1" applyBorder="1" applyAlignment="1">
      <alignment horizontal="center" vertical="top" wrapText="1"/>
    </xf>
    <xf numFmtId="0" fontId="75" fillId="0" borderId="24" xfId="0" applyFont="1" applyBorder="1" applyAlignment="1">
      <alignment horizontal="center" vertical="top" wrapText="1"/>
    </xf>
    <xf numFmtId="0" fontId="75" fillId="0" borderId="25" xfId="0" applyFont="1" applyBorder="1" applyAlignment="1">
      <alignment horizontal="center" vertical="top" wrapText="1"/>
    </xf>
    <xf numFmtId="0" fontId="3" fillId="0" borderId="33" xfId="0" applyFont="1" applyBorder="1" applyAlignment="1">
      <alignment horizontal="center"/>
    </xf>
    <xf numFmtId="0" fontId="3" fillId="0" borderId="72" xfId="0" applyFont="1" applyBorder="1" applyAlignment="1">
      <alignment horizontal="center"/>
    </xf>
    <xf numFmtId="0" fontId="3" fillId="0" borderId="77" xfId="0" applyFont="1" applyBorder="1" applyAlignment="1">
      <alignment horizontal="center"/>
    </xf>
    <xf numFmtId="0" fontId="2" fillId="0" borderId="3" xfId="0" applyFont="1" applyBorder="1" applyAlignment="1">
      <alignment horizontal="left" vertical="center"/>
    </xf>
    <xf numFmtId="0" fontId="25" fillId="0" borderId="70" xfId="0" applyFont="1" applyBorder="1" applyAlignment="1">
      <alignment horizontal="center"/>
    </xf>
    <xf numFmtId="0" fontId="2" fillId="0" borderId="24" xfId="0" applyFont="1" applyBorder="1" applyAlignment="1">
      <alignment horizontal="left" vertical="center"/>
    </xf>
    <xf numFmtId="0" fontId="74" fillId="0" borderId="8" xfId="0" applyFont="1" applyBorder="1" applyAlignment="1">
      <alignment horizontal="center"/>
    </xf>
    <xf numFmtId="0" fontId="74" fillId="0" borderId="9" xfId="0" applyFont="1" applyBorder="1" applyAlignment="1">
      <alignment horizontal="center"/>
    </xf>
    <xf numFmtId="0" fontId="74" fillId="0" borderId="10" xfId="0" applyFont="1" applyBorder="1" applyAlignment="1">
      <alignment horizontal="center"/>
    </xf>
    <xf numFmtId="0" fontId="3" fillId="0" borderId="43" xfId="0" applyFont="1" applyBorder="1" applyAlignment="1">
      <alignment horizontal="center" vertical="center"/>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73" fillId="0" borderId="73" xfId="0" quotePrefix="1" applyFont="1" applyBorder="1" applyAlignment="1">
      <alignment horizontal="left" vertical="center"/>
    </xf>
    <xf numFmtId="0" fontId="73" fillId="0" borderId="12" xfId="0" applyFont="1" applyBorder="1" applyAlignment="1">
      <alignment horizontal="left" vertical="center"/>
    </xf>
    <xf numFmtId="0" fontId="73" fillId="0" borderId="7" xfId="0" applyFont="1" applyBorder="1" applyAlignment="1">
      <alignment horizontal="left" vertical="center"/>
    </xf>
    <xf numFmtId="0" fontId="73" fillId="0" borderId="16" xfId="0" quotePrefix="1" applyFont="1" applyBorder="1" applyAlignment="1">
      <alignment horizontal="left" vertical="center"/>
    </xf>
    <xf numFmtId="0" fontId="73" fillId="0" borderId="12" xfId="0" quotePrefix="1" applyFont="1" applyBorder="1" applyAlignment="1">
      <alignment horizontal="left" vertical="center"/>
    </xf>
    <xf numFmtId="0" fontId="73" fillId="0" borderId="40" xfId="0" quotePrefix="1" applyFont="1" applyBorder="1" applyAlignment="1">
      <alignment horizontal="left" vertical="center"/>
    </xf>
    <xf numFmtId="0" fontId="73" fillId="0" borderId="57" xfId="0" quotePrefix="1" applyFont="1" applyBorder="1" applyAlignment="1">
      <alignment horizontal="left" vertical="center"/>
    </xf>
    <xf numFmtId="0" fontId="73" fillId="0" borderId="15" xfId="0" applyFont="1" applyBorder="1" applyAlignment="1">
      <alignment horizontal="left" vertical="center"/>
    </xf>
    <xf numFmtId="0" fontId="73" fillId="0" borderId="6" xfId="0" applyFont="1" applyBorder="1" applyAlignment="1">
      <alignment horizontal="left" vertical="center"/>
    </xf>
    <xf numFmtId="0" fontId="73" fillId="0" borderId="14" xfId="0" quotePrefix="1" applyFont="1" applyBorder="1" applyAlignment="1">
      <alignment horizontal="left" vertical="center"/>
    </xf>
    <xf numFmtId="0" fontId="73" fillId="0" borderId="15" xfId="0" quotePrefix="1" applyFont="1" applyBorder="1" applyAlignment="1">
      <alignment horizontal="left" vertical="center"/>
    </xf>
    <xf numFmtId="0" fontId="73" fillId="0" borderId="41" xfId="0" quotePrefix="1" applyFont="1" applyBorder="1" applyAlignment="1">
      <alignment horizontal="left" vertical="center"/>
    </xf>
    <xf numFmtId="0" fontId="73" fillId="0" borderId="70" xfId="0" applyFont="1" applyBorder="1" applyAlignment="1">
      <alignment horizontal="left" vertical="center"/>
    </xf>
    <xf numFmtId="0" fontId="73" fillId="0" borderId="34" xfId="0" applyFont="1" applyBorder="1" applyAlignment="1">
      <alignment horizontal="left" vertical="center"/>
    </xf>
    <xf numFmtId="0" fontId="73" fillId="0" borderId="71" xfId="0" applyFont="1" applyBorder="1" applyAlignment="1">
      <alignment horizontal="left" vertical="center"/>
    </xf>
    <xf numFmtId="0" fontId="73" fillId="0" borderId="30" xfId="0" quotePrefix="1" applyFont="1" applyBorder="1" applyAlignment="1">
      <alignment horizontal="left" vertical="center"/>
    </xf>
    <xf numFmtId="0" fontId="73" fillId="0" borderId="34" xfId="0" quotePrefix="1" applyFont="1" applyBorder="1" applyAlignment="1">
      <alignment horizontal="left" vertical="center"/>
    </xf>
    <xf numFmtId="0" fontId="73" fillId="0" borderId="42" xfId="0" quotePrefix="1" applyFont="1" applyBorder="1" applyAlignment="1">
      <alignment horizontal="left" vertical="center"/>
    </xf>
    <xf numFmtId="0" fontId="3" fillId="0" borderId="51" xfId="0" applyFont="1" applyBorder="1" applyAlignment="1">
      <alignment horizontal="center"/>
    </xf>
    <xf numFmtId="0" fontId="3" fillId="0" borderId="52" xfId="0" applyFont="1" applyBorder="1" applyAlignment="1">
      <alignment horizontal="center"/>
    </xf>
    <xf numFmtId="0" fontId="3" fillId="0" borderId="53" xfId="0" applyFont="1" applyBorder="1" applyAlignment="1">
      <alignment horizontal="center"/>
    </xf>
    <xf numFmtId="0" fontId="2" fillId="0" borderId="51" xfId="0" applyFont="1" applyBorder="1" applyAlignment="1">
      <alignment horizontal="center"/>
    </xf>
    <xf numFmtId="0" fontId="2" fillId="0" borderId="52" xfId="0" applyFont="1" applyBorder="1" applyAlignment="1">
      <alignment horizontal="center"/>
    </xf>
    <xf numFmtId="0" fontId="2" fillId="0" borderId="53"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0" xfId="0" applyFont="1" applyAlignment="1">
      <alignment horizontal="center"/>
    </xf>
    <xf numFmtId="0" fontId="2" fillId="0" borderId="13"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73" fillId="0" borderId="0" xfId="0" applyFont="1" applyAlignment="1">
      <alignment horizontal="center" vertical="center"/>
    </xf>
    <xf numFmtId="0" fontId="74" fillId="0" borderId="43" xfId="0" applyFont="1" applyBorder="1" applyAlignment="1">
      <alignment horizontal="center"/>
    </xf>
    <xf numFmtId="0" fontId="74" fillId="0" borderId="44" xfId="0" applyFont="1" applyBorder="1" applyAlignment="1">
      <alignment horizontal="center"/>
    </xf>
    <xf numFmtId="0" fontId="74" fillId="0" borderId="45" xfId="0" applyFont="1" applyBorder="1" applyAlignment="1">
      <alignment horizontal="center"/>
    </xf>
    <xf numFmtId="0" fontId="2" fillId="0" borderId="30" xfId="2" applyFont="1" applyBorder="1" applyAlignment="1">
      <alignment horizontal="left" vertical="top" wrapText="1"/>
    </xf>
    <xf numFmtId="0" fontId="2" fillId="0" borderId="34" xfId="2" applyFont="1" applyBorder="1" applyAlignment="1">
      <alignment horizontal="left" vertical="top" wrapText="1"/>
    </xf>
    <xf numFmtId="0" fontId="2" fillId="0" borderId="42" xfId="2" applyFont="1" applyBorder="1" applyAlignment="1">
      <alignment horizontal="left" vertical="top" wrapText="1"/>
    </xf>
    <xf numFmtId="0" fontId="17" fillId="0" borderId="27" xfId="2" applyFont="1" applyBorder="1" applyAlignment="1">
      <alignment horizontal="center"/>
    </xf>
    <xf numFmtId="0" fontId="17" fillId="0" borderId="0" xfId="2" applyFont="1" applyAlignment="1">
      <alignment horizontal="center"/>
    </xf>
    <xf numFmtId="0" fontId="38" fillId="0" borderId="29" xfId="2" applyFont="1" applyBorder="1" applyAlignment="1">
      <alignment horizontal="center" vertical="center"/>
    </xf>
    <xf numFmtId="0" fontId="38" fillId="0" borderId="37" xfId="2" applyFont="1" applyBorder="1" applyAlignment="1">
      <alignment horizontal="center" vertical="center"/>
    </xf>
    <xf numFmtId="0" fontId="38" fillId="0" borderId="38" xfId="2" applyFont="1" applyBorder="1" applyAlignment="1">
      <alignment horizontal="center" vertical="center"/>
    </xf>
    <xf numFmtId="0" fontId="2" fillId="0" borderId="16" xfId="2" applyFont="1" applyBorder="1" applyAlignment="1">
      <alignment horizontal="left" vertical="top" wrapText="1"/>
    </xf>
    <xf numFmtId="0" fontId="2" fillId="0" borderId="12" xfId="2" applyFont="1" applyBorder="1" applyAlignment="1">
      <alignment horizontal="left" vertical="top" wrapText="1"/>
    </xf>
    <xf numFmtId="0" fontId="2" fillId="0" borderId="40" xfId="2" applyFont="1" applyBorder="1" applyAlignment="1">
      <alignment horizontal="left" vertical="top" wrapText="1"/>
    </xf>
    <xf numFmtId="0" fontId="2" fillId="0" borderId="14" xfId="2" applyFont="1" applyBorder="1" applyAlignment="1">
      <alignment horizontal="left" vertical="top" wrapText="1"/>
    </xf>
    <xf numFmtId="0" fontId="2" fillId="0" borderId="15" xfId="2" applyFont="1" applyBorder="1" applyAlignment="1">
      <alignment horizontal="left" vertical="top" wrapText="1"/>
    </xf>
    <xf numFmtId="0" fontId="2" fillId="0" borderId="41" xfId="2" applyFont="1" applyBorder="1" applyAlignment="1">
      <alignment horizontal="left" vertical="top" wrapText="1"/>
    </xf>
    <xf numFmtId="0" fontId="4" fillId="0" borderId="1" xfId="2" applyFont="1" applyBorder="1" applyAlignment="1">
      <alignment horizontal="center" vertical="center"/>
    </xf>
    <xf numFmtId="0" fontId="20" fillId="0" borderId="31" xfId="2" applyFont="1" applyBorder="1" applyAlignment="1">
      <alignment horizontal="center" vertical="center" textRotation="90" wrapText="1"/>
    </xf>
    <xf numFmtId="0" fontId="20" fillId="0" borderId="32" xfId="2" applyFont="1" applyBorder="1" applyAlignment="1">
      <alignment horizontal="center" vertical="center" textRotation="90" wrapText="1"/>
    </xf>
    <xf numFmtId="0" fontId="20" fillId="0" borderId="33" xfId="2" applyFont="1" applyBorder="1" applyAlignment="1">
      <alignment horizontal="center" vertical="center" textRotation="90" wrapText="1"/>
    </xf>
    <xf numFmtId="0" fontId="3" fillId="0" borderId="1" xfId="2" applyFont="1" applyBorder="1" applyAlignment="1">
      <alignment horizontal="center"/>
    </xf>
    <xf numFmtId="0" fontId="2" fillId="0" borderId="1" xfId="2" applyFont="1" applyBorder="1" applyAlignment="1">
      <alignment horizontal="center" vertical="center" wrapText="1"/>
    </xf>
    <xf numFmtId="0" fontId="11" fillId="0" borderId="1" xfId="2" applyFont="1" applyBorder="1" applyAlignment="1">
      <alignment horizontal="center" vertical="center" wrapText="1"/>
    </xf>
    <xf numFmtId="0" fontId="30" fillId="0" borderId="24" xfId="2" quotePrefix="1" applyFont="1" applyBorder="1" applyAlignment="1">
      <alignment horizontal="left" vertical="top" wrapText="1"/>
    </xf>
    <xf numFmtId="0" fontId="30" fillId="0" borderId="25" xfId="2" applyFont="1" applyBorder="1" applyAlignment="1">
      <alignment horizontal="left" vertical="top" wrapText="1"/>
    </xf>
    <xf numFmtId="0" fontId="30" fillId="0" borderId="1" xfId="2" quotePrefix="1" applyFont="1" applyBorder="1" applyAlignment="1">
      <alignment horizontal="left" vertical="top" wrapText="1"/>
    </xf>
    <xf numFmtId="0" fontId="30" fillId="0" borderId="1" xfId="2" applyFont="1" applyBorder="1" applyAlignment="1">
      <alignment horizontal="left" vertical="top" wrapText="1"/>
    </xf>
    <xf numFmtId="0" fontId="25" fillId="0" borderId="1" xfId="2" quotePrefix="1" applyFont="1" applyBorder="1" applyAlignment="1">
      <alignment horizontal="left" vertical="top" wrapText="1"/>
    </xf>
    <xf numFmtId="0" fontId="25" fillId="0" borderId="1" xfId="2" applyFont="1" applyBorder="1" applyAlignment="1">
      <alignment horizontal="left" vertical="top" wrapText="1"/>
    </xf>
    <xf numFmtId="0" fontId="30" fillId="0" borderId="14" xfId="2" applyFont="1" applyBorder="1" applyAlignment="1">
      <alignment horizontal="left" vertical="top" wrapText="1"/>
    </xf>
    <xf numFmtId="0" fontId="30" fillId="0" borderId="21" xfId="2" applyFont="1" applyBorder="1" applyAlignment="1">
      <alignment horizontal="left" vertical="top" wrapText="1"/>
    </xf>
    <xf numFmtId="0" fontId="30" fillId="0" borderId="24" xfId="2" applyFont="1" applyBorder="1" applyAlignment="1">
      <alignment horizontal="left" vertical="top" wrapText="1"/>
    </xf>
    <xf numFmtId="0" fontId="25" fillId="0" borderId="24" xfId="2" quotePrefix="1" applyFont="1" applyBorder="1" applyAlignment="1">
      <alignment horizontal="left" vertical="top" wrapText="1"/>
    </xf>
    <xf numFmtId="0" fontId="25" fillId="0" borderId="24" xfId="2" applyFont="1" applyBorder="1" applyAlignment="1">
      <alignment horizontal="left" vertical="top" wrapText="1"/>
    </xf>
    <xf numFmtId="0" fontId="30" fillId="0" borderId="30" xfId="2" applyFont="1" applyBorder="1" applyAlignment="1">
      <alignment horizontal="left" vertical="top" wrapText="1"/>
    </xf>
    <xf numFmtId="0" fontId="25" fillId="0" borderId="21" xfId="2" applyFont="1" applyBorder="1" applyAlignment="1">
      <alignment horizontal="left" vertical="top" wrapText="1"/>
    </xf>
    <xf numFmtId="0" fontId="25" fillId="0" borderId="14" xfId="2" applyFont="1" applyBorder="1" applyAlignment="1">
      <alignment horizontal="left" vertical="top" wrapText="1"/>
    </xf>
    <xf numFmtId="0" fontId="18" fillId="0" borderId="18" xfId="2" applyFont="1" applyBorder="1" applyAlignment="1">
      <alignment horizontal="center" vertical="center"/>
    </xf>
    <xf numFmtId="0" fontId="18" fillId="0" borderId="29" xfId="2" applyFont="1" applyBorder="1" applyAlignment="1">
      <alignment horizontal="center" vertical="center"/>
    </xf>
    <xf numFmtId="0" fontId="18" fillId="0" borderId="19" xfId="2" applyFont="1" applyBorder="1" applyAlignment="1">
      <alignment horizontal="center" vertical="center"/>
    </xf>
    <xf numFmtId="0" fontId="17" fillId="0" borderId="1" xfId="2" applyFont="1" applyBorder="1" applyAlignment="1">
      <alignment horizontal="center" vertical="center" textRotation="90" wrapText="1"/>
    </xf>
    <xf numFmtId="0" fontId="20" fillId="0" borderId="20" xfId="2" applyFont="1" applyBorder="1" applyAlignment="1">
      <alignment horizontal="center" vertical="center" textRotation="90" wrapText="1"/>
    </xf>
    <xf numFmtId="0" fontId="20" fillId="0" borderId="23" xfId="2" applyFont="1" applyBorder="1" applyAlignment="1">
      <alignment horizontal="center" vertical="center" textRotation="90" wrapText="1"/>
    </xf>
    <xf numFmtId="0" fontId="22" fillId="0" borderId="1" xfId="2" quotePrefix="1" applyFont="1" applyBorder="1" applyAlignment="1">
      <alignment horizontal="left" vertical="top" wrapText="1"/>
    </xf>
    <xf numFmtId="0" fontId="16" fillId="0" borderId="1" xfId="2" applyFont="1" applyBorder="1" applyAlignment="1">
      <alignment horizontal="center" vertical="center"/>
    </xf>
    <xf numFmtId="0" fontId="17" fillId="0" borderId="2" xfId="2" applyFont="1" applyBorder="1" applyAlignment="1">
      <alignment horizontal="center" vertical="center"/>
    </xf>
    <xf numFmtId="0" fontId="41" fillId="15" borderId="1" xfId="0" applyFont="1" applyFill="1" applyBorder="1" applyAlignment="1">
      <alignment horizontal="center" vertical="center"/>
    </xf>
    <xf numFmtId="0" fontId="41" fillId="15" borderId="2" xfId="0" applyFont="1" applyFill="1" applyBorder="1" applyAlignment="1">
      <alignment horizontal="center" vertical="center"/>
    </xf>
    <xf numFmtId="0" fontId="41" fillId="15" borderId="3"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41" fillId="15" borderId="1" xfId="0" applyFont="1" applyFill="1" applyBorder="1" applyAlignment="1">
      <alignment horizontal="center" vertical="center" wrapText="1"/>
    </xf>
    <xf numFmtId="0" fontId="4" fillId="0" borderId="9" xfId="0" applyFont="1" applyBorder="1" applyAlignment="1">
      <alignment horizontal="center" vertical="center"/>
    </xf>
    <xf numFmtId="0" fontId="4" fillId="0" borderId="0" xfId="0" applyFont="1" applyAlignment="1">
      <alignment horizontal="center" vertical="center"/>
    </xf>
    <xf numFmtId="0" fontId="3" fillId="0" borderId="11" xfId="0" applyFont="1" applyBorder="1" applyAlignment="1">
      <alignment horizontal="center" vertical="top" wrapText="1"/>
    </xf>
    <xf numFmtId="0" fontId="3" fillId="0" borderId="0" xfId="0" applyFont="1" applyAlignment="1">
      <alignment horizontal="center" vertical="top" wrapText="1"/>
    </xf>
    <xf numFmtId="0" fontId="3" fillId="0" borderId="13" xfId="0" applyFont="1" applyBorder="1" applyAlignment="1">
      <alignment horizontal="center" vertical="top" wrapText="1"/>
    </xf>
    <xf numFmtId="0" fontId="5" fillId="2" borderId="43" xfId="0" applyFont="1" applyFill="1" applyBorder="1" applyAlignment="1">
      <alignment horizontal="center"/>
    </xf>
    <xf numFmtId="0" fontId="5" fillId="2" borderId="44" xfId="0" applyFont="1" applyFill="1" applyBorder="1" applyAlignment="1">
      <alignment horizontal="center"/>
    </xf>
    <xf numFmtId="0" fontId="5" fillId="2" borderId="45" xfId="0" applyFont="1" applyFill="1" applyBorder="1" applyAlignment="1">
      <alignment horizontal="center"/>
    </xf>
    <xf numFmtId="0" fontId="5" fillId="14" borderId="43" xfId="0" applyFont="1" applyFill="1" applyBorder="1" applyAlignment="1">
      <alignment horizontal="center"/>
    </xf>
    <xf numFmtId="0" fontId="5" fillId="14" borderId="44" xfId="0" applyFont="1" applyFill="1" applyBorder="1" applyAlignment="1">
      <alignment horizontal="center"/>
    </xf>
    <xf numFmtId="0" fontId="5" fillId="14" borderId="45" xfId="0" applyFont="1" applyFill="1" applyBorder="1" applyAlignment="1">
      <alignment horizontal="center"/>
    </xf>
    <xf numFmtId="0" fontId="3" fillId="0" borderId="8" xfId="0" applyFont="1" applyBorder="1" applyAlignment="1">
      <alignment horizontal="left"/>
    </xf>
    <xf numFmtId="0" fontId="3" fillId="0" borderId="9" xfId="0" applyFont="1" applyBorder="1" applyAlignment="1">
      <alignment horizontal="left"/>
    </xf>
    <xf numFmtId="0" fontId="3" fillId="0" borderId="10" xfId="0" applyFont="1" applyBorder="1" applyAlignment="1">
      <alignment horizontal="left"/>
    </xf>
    <xf numFmtId="0" fontId="44" fillId="4" borderId="11" xfId="0" applyFont="1" applyFill="1" applyBorder="1" applyAlignment="1">
      <alignment horizontal="left" vertical="top" wrapText="1"/>
    </xf>
    <xf numFmtId="0" fontId="12" fillId="4" borderId="0" xfId="0" applyFont="1" applyFill="1" applyAlignment="1">
      <alignment horizontal="left" vertical="top" wrapText="1"/>
    </xf>
    <xf numFmtId="0" fontId="12" fillId="4" borderId="13" xfId="0" applyFont="1" applyFill="1" applyBorder="1" applyAlignment="1">
      <alignment horizontal="left" vertical="top" wrapText="1"/>
    </xf>
    <xf numFmtId="0" fontId="12" fillId="4" borderId="11" xfId="0" applyFont="1" applyFill="1" applyBorder="1" applyAlignment="1">
      <alignment horizontal="left" vertical="top" wrapText="1"/>
    </xf>
    <xf numFmtId="0" fontId="12" fillId="4" borderId="26" xfId="0" applyFont="1" applyFill="1" applyBorder="1" applyAlignment="1">
      <alignment horizontal="left" vertical="top" wrapText="1"/>
    </xf>
    <xf numFmtId="0" fontId="12" fillId="4" borderId="27" xfId="0" applyFont="1" applyFill="1" applyBorder="1" applyAlignment="1">
      <alignment horizontal="left" vertical="top" wrapText="1"/>
    </xf>
    <xf numFmtId="0" fontId="12" fillId="4" borderId="28" xfId="0" applyFont="1" applyFill="1" applyBorder="1" applyAlignment="1">
      <alignment horizontal="left" vertical="top" wrapText="1"/>
    </xf>
    <xf numFmtId="0" fontId="44" fillId="4" borderId="26" xfId="0" applyFont="1" applyFill="1" applyBorder="1" applyAlignment="1">
      <alignment horizontal="left" vertical="top" wrapText="1"/>
    </xf>
    <xf numFmtId="0" fontId="44" fillId="4" borderId="27" xfId="0" applyFont="1" applyFill="1" applyBorder="1" applyAlignment="1">
      <alignment horizontal="left" vertical="top" wrapText="1"/>
    </xf>
    <xf numFmtId="0" fontId="44" fillId="4" borderId="28" xfId="0" applyFont="1" applyFill="1" applyBorder="1" applyAlignment="1">
      <alignment horizontal="left" vertical="top" wrapText="1"/>
    </xf>
    <xf numFmtId="0" fontId="12" fillId="4" borderId="48" xfId="0" applyFont="1" applyFill="1" applyBorder="1" applyAlignment="1">
      <alignment horizontal="left" vertical="top" wrapText="1"/>
    </xf>
    <xf numFmtId="0" fontId="12" fillId="4" borderId="49" xfId="0" applyFont="1" applyFill="1" applyBorder="1" applyAlignment="1">
      <alignment horizontal="left" vertical="top" wrapText="1"/>
    </xf>
    <xf numFmtId="0" fontId="10" fillId="0" borderId="11" xfId="0" quotePrefix="1" applyFont="1" applyBorder="1" applyAlignment="1">
      <alignment horizontal="left" vertical="top" wrapText="1"/>
    </xf>
    <xf numFmtId="0" fontId="10" fillId="0" borderId="0" xfId="0" applyFont="1" applyAlignment="1">
      <alignment horizontal="left" vertical="top" wrapText="1"/>
    </xf>
    <xf numFmtId="0" fontId="10" fillId="0" borderId="13" xfId="0" applyFont="1" applyBorder="1" applyAlignment="1">
      <alignment horizontal="left" vertical="top" wrapText="1"/>
    </xf>
    <xf numFmtId="0" fontId="10" fillId="0" borderId="11" xfId="0" applyFont="1" applyBorder="1" applyAlignment="1">
      <alignment horizontal="left" vertical="top" wrapText="1"/>
    </xf>
    <xf numFmtId="0" fontId="10" fillId="0" borderId="26" xfId="0" applyFont="1" applyBorder="1" applyAlignment="1">
      <alignment horizontal="left" vertical="top" wrapText="1"/>
    </xf>
    <xf numFmtId="0" fontId="10" fillId="0" borderId="27" xfId="0" applyFont="1" applyBorder="1" applyAlignment="1">
      <alignment horizontal="left" vertical="top" wrapText="1"/>
    </xf>
    <xf numFmtId="0" fontId="10" fillId="0" borderId="28" xfId="0" applyFont="1" applyBorder="1" applyAlignment="1">
      <alignment horizontal="left" vertical="top" wrapText="1"/>
    </xf>
    <xf numFmtId="0" fontId="3" fillId="15" borderId="26" xfId="0" applyFont="1" applyFill="1" applyBorder="1" applyAlignment="1">
      <alignment horizontal="left" vertical="center"/>
    </xf>
    <xf numFmtId="0" fontId="3" fillId="15" borderId="27" xfId="0" applyFont="1" applyFill="1" applyBorder="1" applyAlignment="1">
      <alignment horizontal="left" vertical="center"/>
    </xf>
    <xf numFmtId="0" fontId="3" fillId="15" borderId="28" xfId="0" applyFont="1" applyFill="1" applyBorder="1" applyAlignment="1">
      <alignment horizontal="left" vertical="center"/>
    </xf>
    <xf numFmtId="0" fontId="12" fillId="0" borderId="43" xfId="0" applyFont="1" applyBorder="1" applyAlignment="1">
      <alignment horizontal="left" vertical="top"/>
    </xf>
    <xf numFmtId="0" fontId="12" fillId="0" borderId="44" xfId="0" applyFont="1" applyBorder="1" applyAlignment="1">
      <alignment horizontal="left" vertical="top"/>
    </xf>
    <xf numFmtId="0" fontId="12" fillId="0" borderId="45" xfId="0" applyFont="1" applyBorder="1" applyAlignment="1">
      <alignment horizontal="left" vertical="top"/>
    </xf>
    <xf numFmtId="0" fontId="3" fillId="9" borderId="43" xfId="0" applyFont="1" applyFill="1" applyBorder="1" applyAlignment="1">
      <alignment horizontal="center" vertical="center"/>
    </xf>
    <xf numFmtId="0" fontId="3" fillId="9" borderId="44" xfId="0" applyFont="1" applyFill="1" applyBorder="1" applyAlignment="1">
      <alignment horizontal="center" vertical="center"/>
    </xf>
    <xf numFmtId="0" fontId="3" fillId="9" borderId="45" xfId="0" applyFont="1" applyFill="1" applyBorder="1" applyAlignment="1">
      <alignment horizontal="center" vertical="center"/>
    </xf>
    <xf numFmtId="0" fontId="3" fillId="10" borderId="43" xfId="0" applyFont="1" applyFill="1" applyBorder="1" applyAlignment="1">
      <alignment horizontal="center" vertical="center"/>
    </xf>
    <xf numFmtId="0" fontId="3" fillId="10" borderId="44" xfId="0" applyFont="1" applyFill="1" applyBorder="1" applyAlignment="1">
      <alignment horizontal="center" vertical="center"/>
    </xf>
    <xf numFmtId="0" fontId="3" fillId="10" borderId="45" xfId="0" applyFont="1" applyFill="1" applyBorder="1" applyAlignment="1">
      <alignment horizontal="center" vertical="center"/>
    </xf>
    <xf numFmtId="0" fontId="3" fillId="10" borderId="43" xfId="0" applyFont="1" applyFill="1" applyBorder="1" applyAlignment="1">
      <alignment horizontal="center" vertical="center" wrapText="1"/>
    </xf>
    <xf numFmtId="0" fontId="3" fillId="10" borderId="44" xfId="0" applyFont="1" applyFill="1" applyBorder="1" applyAlignment="1">
      <alignment horizontal="center" vertical="center" wrapText="1"/>
    </xf>
    <xf numFmtId="0" fontId="3" fillId="10" borderId="45" xfId="0" applyFont="1" applyFill="1" applyBorder="1" applyAlignment="1">
      <alignment horizontal="center" vertical="center" wrapText="1"/>
    </xf>
    <xf numFmtId="0" fontId="45" fillId="0" borderId="1" xfId="0" applyFont="1" applyBorder="1" applyAlignment="1">
      <alignment horizontal="center" vertical="top" wrapText="1"/>
    </xf>
    <xf numFmtId="0" fontId="45" fillId="0" borderId="21" xfId="0" applyFont="1" applyBorder="1" applyAlignment="1">
      <alignment horizontal="center" vertical="top" wrapText="1"/>
    </xf>
    <xf numFmtId="0" fontId="3" fillId="10" borderId="26" xfId="0" applyFont="1" applyFill="1" applyBorder="1" applyAlignment="1">
      <alignment horizontal="center" vertical="center"/>
    </xf>
    <xf numFmtId="0" fontId="3" fillId="10" borderId="27" xfId="0" applyFont="1" applyFill="1" applyBorder="1" applyAlignment="1">
      <alignment horizontal="center" vertical="center"/>
    </xf>
    <xf numFmtId="0" fontId="3" fillId="10" borderId="28" xfId="0" applyFont="1" applyFill="1" applyBorder="1" applyAlignment="1">
      <alignment horizontal="center" vertical="center"/>
    </xf>
    <xf numFmtId="0" fontId="12" fillId="0" borderId="43" xfId="0" applyFont="1" applyBorder="1" applyAlignment="1">
      <alignment horizontal="left" vertical="top" wrapText="1"/>
    </xf>
    <xf numFmtId="0" fontId="12" fillId="0" borderId="44" xfId="0" applyFont="1" applyBorder="1" applyAlignment="1">
      <alignment horizontal="left" vertical="top" wrapText="1"/>
    </xf>
    <xf numFmtId="0" fontId="12" fillId="0" borderId="45" xfId="0" applyFont="1" applyBorder="1" applyAlignment="1">
      <alignment horizontal="left" vertical="top" wrapText="1"/>
    </xf>
    <xf numFmtId="0" fontId="2" fillId="0" borderId="43" xfId="0" applyFont="1" applyBorder="1" applyAlignment="1">
      <alignment horizontal="center" vertical="center"/>
    </xf>
    <xf numFmtId="0" fontId="2" fillId="0" borderId="44" xfId="0" applyFont="1" applyBorder="1" applyAlignment="1">
      <alignment horizontal="center" vertical="center"/>
    </xf>
    <xf numFmtId="0" fontId="2" fillId="0" borderId="55" xfId="0" applyFont="1" applyBorder="1" applyAlignment="1">
      <alignment horizontal="center" vertical="center"/>
    </xf>
    <xf numFmtId="0" fontId="2" fillId="0" borderId="56" xfId="0" applyFont="1" applyBorder="1" applyAlignment="1">
      <alignment horizontal="center" vertical="center"/>
    </xf>
    <xf numFmtId="0" fontId="2" fillId="0" borderId="45" xfId="0" applyFont="1" applyBorder="1" applyAlignment="1">
      <alignment horizontal="center" vertical="center"/>
    </xf>
    <xf numFmtId="0" fontId="45" fillId="0" borderId="24" xfId="0" applyFont="1" applyBorder="1" applyAlignment="1">
      <alignment horizontal="center" vertical="top" wrapText="1"/>
    </xf>
    <xf numFmtId="0" fontId="45" fillId="0" borderId="25" xfId="0" applyFont="1" applyBorder="1" applyAlignment="1">
      <alignment horizontal="center" vertical="top" wrapText="1"/>
    </xf>
    <xf numFmtId="0" fontId="3" fillId="0" borderId="51" xfId="0" applyFont="1" applyBorder="1" applyAlignment="1">
      <alignment horizontal="center" vertical="top" wrapText="1"/>
    </xf>
    <xf numFmtId="0" fontId="3" fillId="0" borderId="52" xfId="0" applyFont="1" applyBorder="1" applyAlignment="1">
      <alignment horizontal="center" vertical="top" wrapText="1"/>
    </xf>
    <xf numFmtId="0" fontId="2" fillId="0" borderId="52" xfId="0" applyFont="1" applyBorder="1" applyAlignment="1">
      <alignment horizontal="center" vertical="top" wrapText="1"/>
    </xf>
    <xf numFmtId="0" fontId="2" fillId="0" borderId="56" xfId="0" applyFont="1" applyBorder="1" applyAlignment="1">
      <alignment horizontal="center" vertical="top" wrapText="1"/>
    </xf>
    <xf numFmtId="0" fontId="2" fillId="0" borderId="53" xfId="0" applyFont="1" applyBorder="1" applyAlignment="1">
      <alignment horizontal="center" vertical="top"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51" xfId="0" applyFont="1" applyBorder="1" applyAlignment="1">
      <alignment horizontal="center" vertical="center" wrapText="1"/>
    </xf>
    <xf numFmtId="0" fontId="3" fillId="0" borderId="52" xfId="0" applyFont="1" applyBorder="1" applyAlignment="1">
      <alignment horizontal="center" vertical="center" wrapText="1"/>
    </xf>
    <xf numFmtId="0" fontId="3" fillId="0" borderId="56" xfId="0" applyFont="1" applyBorder="1" applyAlignment="1">
      <alignment horizontal="center" vertical="center" wrapText="1"/>
    </xf>
    <xf numFmtId="0" fontId="3" fillId="0" borderId="53" xfId="0" applyFont="1" applyBorder="1" applyAlignment="1">
      <alignment horizontal="center" vertical="center" wrapText="1"/>
    </xf>
    <xf numFmtId="0" fontId="5" fillId="2" borderId="9" xfId="0" applyFont="1" applyFill="1" applyBorder="1" applyAlignment="1">
      <alignment horizont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7" fillId="11" borderId="6" xfId="1" applyFont="1" applyFill="1" applyBorder="1" applyAlignment="1">
      <alignment horizontal="center" vertical="center" wrapText="1"/>
    </xf>
    <xf numFmtId="0" fontId="7" fillId="11" borderId="1" xfId="1" applyFont="1" applyFill="1" applyBorder="1" applyAlignment="1">
      <alignment horizontal="center" vertical="center" wrapText="1"/>
    </xf>
    <xf numFmtId="0" fontId="7" fillId="12" borderId="6" xfId="1" applyFont="1" applyFill="1" applyBorder="1" applyAlignment="1">
      <alignment horizontal="center" vertical="center" wrapText="1"/>
    </xf>
    <xf numFmtId="0" fontId="7" fillId="12" borderId="1" xfId="1" applyFont="1" applyFill="1" applyBorder="1" applyAlignment="1">
      <alignment horizontal="center" vertical="center" wrapText="1"/>
    </xf>
    <xf numFmtId="0" fontId="3" fillId="0" borderId="6" xfId="0" applyFont="1" applyBorder="1" applyAlignment="1">
      <alignment horizontal="center"/>
    </xf>
    <xf numFmtId="0" fontId="3" fillId="0" borderId="1" xfId="0" applyFont="1" applyBorder="1" applyAlignment="1">
      <alignment horizontal="center"/>
    </xf>
    <xf numFmtId="0" fontId="9" fillId="8" borderId="6" xfId="1" applyFont="1" applyFill="1" applyBorder="1" applyAlignment="1" applyProtection="1">
      <alignment horizontal="center" vertical="center" wrapText="1"/>
      <protection locked="0"/>
    </xf>
    <xf numFmtId="0" fontId="9" fillId="8" borderId="1" xfId="1" applyFont="1" applyFill="1" applyBorder="1" applyAlignment="1" applyProtection="1">
      <alignment horizontal="center" vertical="center" wrapText="1"/>
      <protection locked="0"/>
    </xf>
    <xf numFmtId="0" fontId="2" fillId="6" borderId="4" xfId="0" applyFont="1" applyFill="1" applyBorder="1" applyAlignment="1">
      <alignment horizontal="center" vertical="center"/>
    </xf>
    <xf numFmtId="0" fontId="2" fillId="6" borderId="2" xfId="0" applyFont="1" applyFill="1" applyBorder="1" applyAlignment="1">
      <alignment horizontal="center" vertical="center"/>
    </xf>
    <xf numFmtId="0" fontId="3" fillId="0" borderId="46"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0" borderId="43" xfId="0" applyFont="1" applyBorder="1" applyAlignment="1">
      <alignment horizontal="center" vertical="center" wrapText="1"/>
    </xf>
    <xf numFmtId="0" fontId="39" fillId="4" borderId="11" xfId="0" applyFont="1" applyFill="1" applyBorder="1" applyAlignment="1">
      <alignment horizontal="left" vertical="top" wrapText="1"/>
    </xf>
    <xf numFmtId="0" fontId="39" fillId="4" borderId="0" xfId="0" applyFont="1" applyFill="1" applyAlignment="1">
      <alignment horizontal="left" vertical="top" wrapText="1"/>
    </xf>
    <xf numFmtId="0" fontId="39" fillId="4" borderId="13" xfId="0" applyFont="1" applyFill="1" applyBorder="1" applyAlignment="1">
      <alignment horizontal="left" vertical="top" wrapText="1"/>
    </xf>
    <xf numFmtId="0" fontId="39" fillId="4" borderId="26" xfId="0" applyFont="1" applyFill="1" applyBorder="1" applyAlignment="1">
      <alignment horizontal="left" vertical="top" wrapText="1"/>
    </xf>
    <xf numFmtId="0" fontId="39" fillId="4" borderId="27" xfId="0" applyFont="1" applyFill="1" applyBorder="1" applyAlignment="1">
      <alignment horizontal="left" vertical="top" wrapText="1"/>
    </xf>
    <xf numFmtId="0" fontId="39" fillId="4" borderId="28" xfId="0" applyFont="1" applyFill="1" applyBorder="1" applyAlignment="1">
      <alignment horizontal="left" vertical="top" wrapText="1"/>
    </xf>
    <xf numFmtId="0" fontId="39" fillId="4" borderId="48" xfId="0" applyFont="1" applyFill="1" applyBorder="1" applyAlignment="1">
      <alignment horizontal="left" vertical="top" wrapText="1"/>
    </xf>
    <xf numFmtId="0" fontId="39" fillId="4" borderId="49" xfId="0" applyFont="1" applyFill="1" applyBorder="1" applyAlignment="1">
      <alignment horizontal="left" vertical="top" wrapText="1"/>
    </xf>
    <xf numFmtId="0" fontId="49" fillId="0" borderId="0" xfId="0" applyFont="1" applyAlignment="1">
      <alignment horizontal="center"/>
    </xf>
    <xf numFmtId="0" fontId="30" fillId="0" borderId="2" xfId="5" applyBorder="1" applyAlignment="1">
      <alignment horizontal="center" vertical="center"/>
    </xf>
    <xf numFmtId="0" fontId="30" fillId="0" borderId="64" xfId="5" applyBorder="1" applyAlignment="1">
      <alignment horizontal="center" vertical="center"/>
    </xf>
    <xf numFmtId="0" fontId="30" fillId="0" borderId="3" xfId="5" applyBorder="1" applyAlignment="1">
      <alignment horizontal="center" vertical="center"/>
    </xf>
    <xf numFmtId="0" fontId="30" fillId="0" borderId="5" xfId="5" applyBorder="1" applyAlignment="1">
      <alignment horizontal="center" vertical="center"/>
    </xf>
    <xf numFmtId="0" fontId="60" fillId="0" borderId="0" xfId="5" applyFont="1" applyAlignment="1">
      <alignment horizontal="center"/>
    </xf>
    <xf numFmtId="0" fontId="30" fillId="0" borderId="1" xfId="5" applyBorder="1" applyAlignment="1">
      <alignment horizontal="center" vertical="center"/>
    </xf>
    <xf numFmtId="0" fontId="21" fillId="10" borderId="2" xfId="5" applyFont="1" applyFill="1" applyBorder="1" applyAlignment="1">
      <alignment horizontal="center" vertical="center" wrapText="1"/>
    </xf>
    <xf numFmtId="0" fontId="21" fillId="10" borderId="3" xfId="5" applyFont="1" applyFill="1" applyBorder="1" applyAlignment="1">
      <alignment horizontal="center" vertical="center" wrapText="1"/>
    </xf>
    <xf numFmtId="0" fontId="21" fillId="10" borderId="1" xfId="5" applyFont="1" applyFill="1" applyBorder="1" applyAlignment="1">
      <alignment horizontal="center" vertical="center" wrapText="1"/>
    </xf>
    <xf numFmtId="0" fontId="65" fillId="17" borderId="43" xfId="5" applyFont="1" applyFill="1" applyBorder="1" applyAlignment="1">
      <alignment horizontal="center" vertical="center"/>
    </xf>
    <xf numFmtId="0" fontId="65" fillId="17" borderId="44" xfId="5" applyFont="1" applyFill="1" applyBorder="1" applyAlignment="1">
      <alignment horizontal="center" vertical="center"/>
    </xf>
    <xf numFmtId="0" fontId="65" fillId="17" borderId="45" xfId="5" applyFont="1" applyFill="1" applyBorder="1" applyAlignment="1">
      <alignment horizontal="center" vertical="center"/>
    </xf>
    <xf numFmtId="0" fontId="66" fillId="18" borderId="8" xfId="5" applyFont="1" applyFill="1" applyBorder="1" applyAlignment="1">
      <alignment horizontal="center" vertical="center"/>
    </xf>
    <xf numFmtId="0" fontId="66" fillId="18" borderId="9" xfId="5" applyFont="1" applyFill="1" applyBorder="1" applyAlignment="1">
      <alignment horizontal="center" vertical="center"/>
    </xf>
    <xf numFmtId="0" fontId="66" fillId="18" borderId="10" xfId="5" applyFont="1" applyFill="1" applyBorder="1" applyAlignment="1">
      <alignment horizontal="center" vertical="center"/>
    </xf>
    <xf numFmtId="0" fontId="68" fillId="10" borderId="0" xfId="5" applyFont="1" applyFill="1" applyAlignment="1">
      <alignment horizontal="center" vertical="center"/>
    </xf>
    <xf numFmtId="0" fontId="66" fillId="18" borderId="43" xfId="5" applyFont="1" applyFill="1" applyBorder="1" applyAlignment="1">
      <alignment horizontal="center" vertical="center"/>
    </xf>
    <xf numFmtId="0" fontId="66" fillId="18" borderId="44" xfId="5" applyFont="1" applyFill="1" applyBorder="1" applyAlignment="1">
      <alignment horizontal="center" vertical="center"/>
    </xf>
    <xf numFmtId="0" fontId="66" fillId="18" borderId="45" xfId="5" applyFont="1" applyFill="1" applyBorder="1" applyAlignment="1">
      <alignment horizontal="center" vertical="center"/>
    </xf>
    <xf numFmtId="0" fontId="53" fillId="16" borderId="1" xfId="0" applyFont="1" applyFill="1" applyBorder="1" applyAlignment="1">
      <alignment horizontal="center" vertical="center" wrapText="1"/>
    </xf>
    <xf numFmtId="0" fontId="49" fillId="0" borderId="0" xfId="0" applyFont="1" applyAlignment="1">
      <alignment horizontal="center" vertical="center"/>
    </xf>
    <xf numFmtId="0" fontId="51" fillId="0" borderId="0" xfId="0" applyFont="1" applyAlignment="1">
      <alignment horizontal="left" vertical="center"/>
    </xf>
    <xf numFmtId="164" fontId="51" fillId="0" borderId="0" xfId="0" applyNumberFormat="1" applyFont="1" applyAlignment="1">
      <alignment horizontal="center" vertical="center"/>
    </xf>
    <xf numFmtId="0" fontId="52" fillId="0" borderId="0" xfId="0" applyFont="1" applyAlignment="1">
      <alignment horizontal="left" vertical="center" wrapText="1"/>
    </xf>
    <xf numFmtId="0" fontId="52" fillId="0" borderId="0" xfId="0" applyFont="1" applyAlignment="1">
      <alignment horizontal="left" vertical="center"/>
    </xf>
  </cellXfs>
  <cellStyles count="6">
    <cellStyle name="Hipertaut" xfId="3" builtinId="8"/>
    <cellStyle name="Normal" xfId="0" builtinId="0"/>
    <cellStyle name="Normal 2" xfId="1" xr:uid="{E5F36C8B-E888-4862-A0BF-8ED59E635321}"/>
    <cellStyle name="Normal 3" xfId="5" xr:uid="{9BD1AD4E-866D-4BF9-8ECB-5A4BD5E17345}"/>
    <cellStyle name="Normal 4" xfId="2" xr:uid="{706C29EC-328D-4962-9BD4-60D245B86052}"/>
    <cellStyle name="Persen" xfId="4" builtinId="5"/>
  </cellStyles>
  <dxfs count="1159">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auto="1"/>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patternType="none">
          <bgColor auto="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patternType="none">
          <bgColor auto="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patternType="none">
          <bgColor auto="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patternType="none">
          <bgColor auto="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FF00"/>
        </patternFill>
      </fill>
    </dxf>
    <dxf>
      <fill>
        <patternFill>
          <bgColor rgb="FF00B050"/>
        </patternFill>
      </fill>
    </dxf>
    <dxf>
      <fill>
        <patternFill>
          <bgColor rgb="FFFFC000"/>
        </patternFill>
      </fill>
    </dxf>
    <dxf>
      <font>
        <color theme="0"/>
      </font>
      <fill>
        <patternFill>
          <bgColor theme="1"/>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ont>
        <color theme="0"/>
      </font>
      <fill>
        <patternFill>
          <bgColor theme="1"/>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FF0000"/>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theme="0"/>
      </font>
      <fill>
        <patternFill>
          <bgColor theme="1"/>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ont>
        <color auto="1"/>
      </font>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microsoft.com/office/2007/relationships/hdphoto" Target="../media/hdphoto1.wdp"/><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17</xdr:col>
      <xdr:colOff>127000</xdr:colOff>
      <xdr:row>2</xdr:row>
      <xdr:rowOff>80435</xdr:rowOff>
    </xdr:from>
    <xdr:to>
      <xdr:col>19</xdr:col>
      <xdr:colOff>512234</xdr:colOff>
      <xdr:row>3</xdr:row>
      <xdr:rowOff>215901</xdr:rowOff>
    </xdr:to>
    <xdr:pic>
      <xdr:nvPicPr>
        <xdr:cNvPr id="2" name="Picture 3" descr="PT Pertamina Patra Niaga | LinkedIn">
          <a:extLst>
            <a:ext uri="{FF2B5EF4-FFF2-40B4-BE49-F238E27FC236}">
              <a16:creationId xmlns:a16="http://schemas.microsoft.com/office/drawing/2014/main" id="{965AFD67-1758-4F86-947E-D7D174A917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31636" b="30165"/>
        <a:stretch>
          <a:fillRect/>
        </a:stretch>
      </xdr:blipFill>
      <xdr:spPr bwMode="auto">
        <a:xfrm>
          <a:off x="6283960" y="232835"/>
          <a:ext cx="1025314" cy="425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428871</xdr:colOff>
      <xdr:row>64</xdr:row>
      <xdr:rowOff>69850</xdr:rowOff>
    </xdr:from>
    <xdr:to>
      <xdr:col>9</xdr:col>
      <xdr:colOff>533911</xdr:colOff>
      <xdr:row>70</xdr:row>
      <xdr:rowOff>500</xdr:rowOff>
    </xdr:to>
    <xdr:pic>
      <xdr:nvPicPr>
        <xdr:cNvPr id="4" name="Picture 3">
          <a:extLst>
            <a:ext uri="{FF2B5EF4-FFF2-40B4-BE49-F238E27FC236}">
              <a16:creationId xmlns:a16="http://schemas.microsoft.com/office/drawing/2014/main" id="{1C2D2D66-4AA5-167E-481A-B8338535B0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59371" y="8978900"/>
          <a:ext cx="1032140" cy="1013325"/>
        </a:xfrm>
        <a:prstGeom prst="rect">
          <a:avLst/>
        </a:prstGeom>
      </xdr:spPr>
    </xdr:pic>
    <xdr:clientData/>
  </xdr:twoCellAnchor>
  <xdr:twoCellAnchor editAs="oneCell">
    <xdr:from>
      <xdr:col>3</xdr:col>
      <xdr:colOff>368299</xdr:colOff>
      <xdr:row>55</xdr:row>
      <xdr:rowOff>171912</xdr:rowOff>
    </xdr:from>
    <xdr:to>
      <xdr:col>5</xdr:col>
      <xdr:colOff>38610</xdr:colOff>
      <xdr:row>63</xdr:row>
      <xdr:rowOff>86225</xdr:rowOff>
    </xdr:to>
    <xdr:pic>
      <xdr:nvPicPr>
        <xdr:cNvPr id="6" name="Picture 5">
          <a:extLst>
            <a:ext uri="{FF2B5EF4-FFF2-40B4-BE49-F238E27FC236}">
              <a16:creationId xmlns:a16="http://schemas.microsoft.com/office/drawing/2014/main" id="{A702DC17-6F3E-6558-6FF9-5B10668404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38199" y="7588712"/>
          <a:ext cx="1245111" cy="1222413"/>
        </a:xfrm>
        <a:prstGeom prst="rect">
          <a:avLst/>
        </a:prstGeom>
      </xdr:spPr>
    </xdr:pic>
    <xdr:clientData/>
  </xdr:twoCellAnchor>
  <xdr:twoCellAnchor editAs="oneCell">
    <xdr:from>
      <xdr:col>15</xdr:col>
      <xdr:colOff>108500</xdr:colOff>
      <xdr:row>55</xdr:row>
      <xdr:rowOff>64338</xdr:rowOff>
    </xdr:from>
    <xdr:to>
      <xdr:col>19</xdr:col>
      <xdr:colOff>311150</xdr:colOff>
      <xdr:row>63</xdr:row>
      <xdr:rowOff>75394</xdr:rowOff>
    </xdr:to>
    <xdr:pic>
      <xdr:nvPicPr>
        <xdr:cNvPr id="8" name="Picture 7">
          <a:extLst>
            <a:ext uri="{FF2B5EF4-FFF2-40B4-BE49-F238E27FC236}">
              <a16:creationId xmlns:a16="http://schemas.microsoft.com/office/drawing/2014/main" id="{E5EC9A02-0CE1-3A17-AB21-A91D7299A9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09200" y="7481138"/>
          <a:ext cx="1485350" cy="1319156"/>
        </a:xfrm>
        <a:prstGeom prst="rect">
          <a:avLst/>
        </a:prstGeom>
      </xdr:spPr>
    </xdr:pic>
    <xdr:clientData/>
  </xdr:twoCellAnchor>
  <xdr:twoCellAnchor editAs="oneCell">
    <xdr:from>
      <xdr:col>7</xdr:col>
      <xdr:colOff>609600</xdr:colOff>
      <xdr:row>56</xdr:row>
      <xdr:rowOff>107232</xdr:rowOff>
    </xdr:from>
    <xdr:to>
      <xdr:col>11</xdr:col>
      <xdr:colOff>38099</xdr:colOff>
      <xdr:row>61</xdr:row>
      <xdr:rowOff>85726</xdr:rowOff>
    </xdr:to>
    <xdr:pic>
      <xdr:nvPicPr>
        <xdr:cNvPr id="10" name="Picture 9">
          <a:extLst>
            <a:ext uri="{FF2B5EF4-FFF2-40B4-BE49-F238E27FC236}">
              <a16:creationId xmlns:a16="http://schemas.microsoft.com/office/drawing/2014/main" id="{95D4C554-4A85-6F79-BED5-C78D2DF50A14}"/>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3340100" y="7708182"/>
          <a:ext cx="1003299" cy="880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2161763</xdr:colOff>
      <xdr:row>29</xdr:row>
      <xdr:rowOff>16566</xdr:rowOff>
    </xdr:from>
    <xdr:to>
      <xdr:col>6</xdr:col>
      <xdr:colOff>272841</xdr:colOff>
      <xdr:row>32</xdr:row>
      <xdr:rowOff>1</xdr:rowOff>
    </xdr:to>
    <xdr:sp macro="" textlink="">
      <xdr:nvSpPr>
        <xdr:cNvPr id="2" name="Down Arrow 1">
          <a:extLst>
            <a:ext uri="{FF2B5EF4-FFF2-40B4-BE49-F238E27FC236}">
              <a16:creationId xmlns:a16="http://schemas.microsoft.com/office/drawing/2014/main" id="{4D49B0BF-211E-47E2-96A3-74544489C68F}"/>
            </a:ext>
          </a:extLst>
        </xdr:cNvPr>
        <xdr:cNvSpPr/>
      </xdr:nvSpPr>
      <xdr:spPr>
        <a:xfrm>
          <a:off x="7160483" y="10703616"/>
          <a:ext cx="1018108" cy="50921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086F8211-053E-466C-800E-91F444B80980}"/>
            </a:ext>
          </a:extLst>
        </xdr:cNvPr>
        <xdr:cNvSpPr/>
      </xdr:nvSpPr>
      <xdr:spPr>
        <a:xfrm>
          <a:off x="7175863" y="2620100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A956BE4B-95A6-414F-9AC2-86B0996A665E}"/>
            </a:ext>
          </a:extLst>
        </xdr:cNvPr>
        <xdr:cNvSpPr/>
      </xdr:nvSpPr>
      <xdr:spPr>
        <a:xfrm>
          <a:off x="7174049" y="27584582"/>
          <a:ext cx="1018108" cy="51629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115455</xdr:colOff>
      <xdr:row>78</xdr:row>
      <xdr:rowOff>92365</xdr:rowOff>
    </xdr:from>
    <xdr:to>
      <xdr:col>2</xdr:col>
      <xdr:colOff>2367396</xdr:colOff>
      <xdr:row>95</xdr:row>
      <xdr:rowOff>109603</xdr:rowOff>
    </xdr:to>
    <xdr:pic>
      <xdr:nvPicPr>
        <xdr:cNvPr id="5" name="Picture 4">
          <a:extLst>
            <a:ext uri="{FF2B5EF4-FFF2-40B4-BE49-F238E27FC236}">
              <a16:creationId xmlns:a16="http://schemas.microsoft.com/office/drawing/2014/main" id="{FDF0E410-F8DE-E8C3-C85A-63257AEB9E0D}"/>
            </a:ext>
          </a:extLst>
        </xdr:cNvPr>
        <xdr:cNvPicPr>
          <a:picLocks noChangeAspect="1"/>
        </xdr:cNvPicPr>
      </xdr:nvPicPr>
      <xdr:blipFill>
        <a:blip xmlns:r="http://schemas.openxmlformats.org/officeDocument/2006/relationships" r:embed="rId1"/>
        <a:stretch>
          <a:fillRect/>
        </a:stretch>
      </xdr:blipFill>
      <xdr:spPr>
        <a:xfrm>
          <a:off x="1258455" y="24199274"/>
          <a:ext cx="2309091" cy="3353874"/>
        </a:xfrm>
        <a:prstGeom prst="rect">
          <a:avLst/>
        </a:prstGeom>
      </xdr:spPr>
    </xdr:pic>
    <xdr:clientData/>
  </xdr:twoCellAnchor>
  <xdr:twoCellAnchor editAs="oneCell">
    <xdr:from>
      <xdr:col>3</xdr:col>
      <xdr:colOff>46181</xdr:colOff>
      <xdr:row>78</xdr:row>
      <xdr:rowOff>92364</xdr:rowOff>
    </xdr:from>
    <xdr:to>
      <xdr:col>5</xdr:col>
      <xdr:colOff>1567460</xdr:colOff>
      <xdr:row>88</xdr:row>
      <xdr:rowOff>69273</xdr:rowOff>
    </xdr:to>
    <xdr:pic>
      <xdr:nvPicPr>
        <xdr:cNvPr id="6" name="Picture 5">
          <a:extLst>
            <a:ext uri="{FF2B5EF4-FFF2-40B4-BE49-F238E27FC236}">
              <a16:creationId xmlns:a16="http://schemas.microsoft.com/office/drawing/2014/main" id="{6C6AD52C-2E90-44CC-BC9F-1CE1E4631E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71454" y="24199273"/>
          <a:ext cx="3922733" cy="19396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2161763</xdr:colOff>
      <xdr:row>27</xdr:row>
      <xdr:rowOff>16566</xdr:rowOff>
    </xdr:from>
    <xdr:to>
      <xdr:col>6</xdr:col>
      <xdr:colOff>272841</xdr:colOff>
      <xdr:row>30</xdr:row>
      <xdr:rowOff>1</xdr:rowOff>
    </xdr:to>
    <xdr:sp macro="" textlink="">
      <xdr:nvSpPr>
        <xdr:cNvPr id="2" name="Down Arrow 1">
          <a:extLst>
            <a:ext uri="{FF2B5EF4-FFF2-40B4-BE49-F238E27FC236}">
              <a16:creationId xmlns:a16="http://schemas.microsoft.com/office/drawing/2014/main" id="{EC1AC50B-8F03-4041-B41E-C86308205170}"/>
            </a:ext>
          </a:extLst>
        </xdr:cNvPr>
        <xdr:cNvSpPr/>
      </xdr:nvSpPr>
      <xdr:spPr>
        <a:xfrm>
          <a:off x="7160483" y="996447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53</xdr:row>
      <xdr:rowOff>45358</xdr:rowOff>
    </xdr:from>
    <xdr:to>
      <xdr:col>6</xdr:col>
      <xdr:colOff>288221</xdr:colOff>
      <xdr:row>55</xdr:row>
      <xdr:rowOff>173936</xdr:rowOff>
    </xdr:to>
    <xdr:sp macro="" textlink="">
      <xdr:nvSpPr>
        <xdr:cNvPr id="3" name="Down Arrow 1">
          <a:extLst>
            <a:ext uri="{FF2B5EF4-FFF2-40B4-BE49-F238E27FC236}">
              <a16:creationId xmlns:a16="http://schemas.microsoft.com/office/drawing/2014/main" id="{8AE4F418-8E59-4609-AF6C-9032C1023399}"/>
            </a:ext>
          </a:extLst>
        </xdr:cNvPr>
        <xdr:cNvSpPr/>
      </xdr:nvSpPr>
      <xdr:spPr>
        <a:xfrm>
          <a:off x="7175863" y="1949159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59</xdr:row>
      <xdr:rowOff>34472</xdr:rowOff>
    </xdr:from>
    <xdr:to>
      <xdr:col>6</xdr:col>
      <xdr:colOff>286407</xdr:colOff>
      <xdr:row>61</xdr:row>
      <xdr:rowOff>181193</xdr:rowOff>
    </xdr:to>
    <xdr:sp macro="" textlink="">
      <xdr:nvSpPr>
        <xdr:cNvPr id="4" name="Down Arrow 1">
          <a:extLst>
            <a:ext uri="{FF2B5EF4-FFF2-40B4-BE49-F238E27FC236}">
              <a16:creationId xmlns:a16="http://schemas.microsoft.com/office/drawing/2014/main" id="{B1723C9E-DB38-4182-BE08-BF042134B86D}"/>
            </a:ext>
          </a:extLst>
        </xdr:cNvPr>
        <xdr:cNvSpPr/>
      </xdr:nvSpPr>
      <xdr:spPr>
        <a:xfrm>
          <a:off x="7174049" y="2087517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111126</xdr:colOff>
      <xdr:row>77</xdr:row>
      <xdr:rowOff>15876</xdr:rowOff>
    </xdr:from>
    <xdr:to>
      <xdr:col>3</xdr:col>
      <xdr:colOff>238126</xdr:colOff>
      <xdr:row>96</xdr:row>
      <xdr:rowOff>177868</xdr:rowOff>
    </xdr:to>
    <xdr:pic>
      <xdr:nvPicPr>
        <xdr:cNvPr id="5" name="Picture 4">
          <a:extLst>
            <a:ext uri="{FF2B5EF4-FFF2-40B4-BE49-F238E27FC236}">
              <a16:creationId xmlns:a16="http://schemas.microsoft.com/office/drawing/2014/main" id="{B675F3D0-BE14-D5D2-4963-1A9171F2288B}"/>
            </a:ext>
          </a:extLst>
        </xdr:cNvPr>
        <xdr:cNvPicPr>
          <a:picLocks noChangeAspect="1"/>
        </xdr:cNvPicPr>
      </xdr:nvPicPr>
      <xdr:blipFill>
        <a:blip xmlns:r="http://schemas.openxmlformats.org/officeDocument/2006/relationships" r:embed="rId1"/>
        <a:stretch>
          <a:fillRect/>
        </a:stretch>
      </xdr:blipFill>
      <xdr:spPr>
        <a:xfrm>
          <a:off x="1254126" y="23479126"/>
          <a:ext cx="2603500" cy="3781492"/>
        </a:xfrm>
        <a:prstGeom prst="rect">
          <a:avLst/>
        </a:prstGeom>
      </xdr:spPr>
    </xdr:pic>
    <xdr:clientData/>
  </xdr:twoCellAnchor>
  <xdr:twoCellAnchor editAs="oneCell">
    <xdr:from>
      <xdr:col>3</xdr:col>
      <xdr:colOff>492124</xdr:colOff>
      <xdr:row>77</xdr:row>
      <xdr:rowOff>127001</xdr:rowOff>
    </xdr:from>
    <xdr:to>
      <xdr:col>5</xdr:col>
      <xdr:colOff>1698625</xdr:colOff>
      <xdr:row>87</xdr:row>
      <xdr:rowOff>11701</xdr:rowOff>
    </xdr:to>
    <xdr:pic>
      <xdr:nvPicPr>
        <xdr:cNvPr id="6" name="Picture 5">
          <a:extLst>
            <a:ext uri="{FF2B5EF4-FFF2-40B4-BE49-F238E27FC236}">
              <a16:creationId xmlns:a16="http://schemas.microsoft.com/office/drawing/2014/main" id="{E9300B76-AEAD-4698-8B10-06C408C823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11624" y="23590251"/>
          <a:ext cx="3619501" cy="1789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2161763</xdr:colOff>
      <xdr:row>28</xdr:row>
      <xdr:rowOff>16566</xdr:rowOff>
    </xdr:from>
    <xdr:to>
      <xdr:col>6</xdr:col>
      <xdr:colOff>272841</xdr:colOff>
      <xdr:row>31</xdr:row>
      <xdr:rowOff>1</xdr:rowOff>
    </xdr:to>
    <xdr:sp macro="" textlink="">
      <xdr:nvSpPr>
        <xdr:cNvPr id="2" name="Down Arrow 1">
          <a:extLst>
            <a:ext uri="{FF2B5EF4-FFF2-40B4-BE49-F238E27FC236}">
              <a16:creationId xmlns:a16="http://schemas.microsoft.com/office/drawing/2014/main" id="{90B19E88-1E47-418F-B232-F1171AA1041A}"/>
            </a:ext>
          </a:extLst>
        </xdr:cNvPr>
        <xdr:cNvSpPr/>
      </xdr:nvSpPr>
      <xdr:spPr>
        <a:xfrm>
          <a:off x="7160483" y="896244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54</xdr:row>
      <xdr:rowOff>45358</xdr:rowOff>
    </xdr:from>
    <xdr:to>
      <xdr:col>6</xdr:col>
      <xdr:colOff>288221</xdr:colOff>
      <xdr:row>56</xdr:row>
      <xdr:rowOff>173936</xdr:rowOff>
    </xdr:to>
    <xdr:sp macro="" textlink="">
      <xdr:nvSpPr>
        <xdr:cNvPr id="3" name="Down Arrow 1">
          <a:extLst>
            <a:ext uri="{FF2B5EF4-FFF2-40B4-BE49-F238E27FC236}">
              <a16:creationId xmlns:a16="http://schemas.microsoft.com/office/drawing/2014/main" id="{61B60962-3A32-436F-94A1-DCB0D8F288B8}"/>
            </a:ext>
          </a:extLst>
        </xdr:cNvPr>
        <xdr:cNvSpPr/>
      </xdr:nvSpPr>
      <xdr:spPr>
        <a:xfrm>
          <a:off x="7175863" y="1848956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60</xdr:row>
      <xdr:rowOff>34472</xdr:rowOff>
    </xdr:from>
    <xdr:to>
      <xdr:col>6</xdr:col>
      <xdr:colOff>286407</xdr:colOff>
      <xdr:row>62</xdr:row>
      <xdr:rowOff>181193</xdr:rowOff>
    </xdr:to>
    <xdr:sp macro="" textlink="">
      <xdr:nvSpPr>
        <xdr:cNvPr id="4" name="Down Arrow 1">
          <a:extLst>
            <a:ext uri="{FF2B5EF4-FFF2-40B4-BE49-F238E27FC236}">
              <a16:creationId xmlns:a16="http://schemas.microsoft.com/office/drawing/2014/main" id="{BE5F5FC9-7340-4FF8-A19D-4D820A942A7B}"/>
            </a:ext>
          </a:extLst>
        </xdr:cNvPr>
        <xdr:cNvSpPr/>
      </xdr:nvSpPr>
      <xdr:spPr>
        <a:xfrm>
          <a:off x="7174049" y="1987314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78</xdr:row>
      <xdr:rowOff>0</xdr:rowOff>
    </xdr:from>
    <xdr:to>
      <xdr:col>3</xdr:col>
      <xdr:colOff>41320</xdr:colOff>
      <xdr:row>97</xdr:row>
      <xdr:rowOff>52917</xdr:rowOff>
    </xdr:to>
    <xdr:pic>
      <xdr:nvPicPr>
        <xdr:cNvPr id="5" name="Picture 4">
          <a:extLst>
            <a:ext uri="{FF2B5EF4-FFF2-40B4-BE49-F238E27FC236}">
              <a16:creationId xmlns:a16="http://schemas.microsoft.com/office/drawing/2014/main" id="{DF1A53FF-0E0B-2A7F-9D01-EE9BF160DF20}"/>
            </a:ext>
          </a:extLst>
        </xdr:cNvPr>
        <xdr:cNvPicPr>
          <a:picLocks noChangeAspect="1"/>
        </xdr:cNvPicPr>
      </xdr:nvPicPr>
      <xdr:blipFill>
        <a:blip xmlns:r="http://schemas.openxmlformats.org/officeDocument/2006/relationships" r:embed="rId1"/>
        <a:stretch>
          <a:fillRect/>
        </a:stretch>
      </xdr:blipFill>
      <xdr:spPr>
        <a:xfrm>
          <a:off x="1143000" y="23368000"/>
          <a:ext cx="2528403" cy="3672417"/>
        </a:xfrm>
        <a:prstGeom prst="rect">
          <a:avLst/>
        </a:prstGeom>
      </xdr:spPr>
    </xdr:pic>
    <xdr:clientData/>
  </xdr:twoCellAnchor>
  <xdr:twoCellAnchor editAs="oneCell">
    <xdr:from>
      <xdr:col>3</xdr:col>
      <xdr:colOff>243416</xdr:colOff>
      <xdr:row>78</xdr:row>
      <xdr:rowOff>42333</xdr:rowOff>
    </xdr:from>
    <xdr:to>
      <xdr:col>5</xdr:col>
      <xdr:colOff>1811287</xdr:colOff>
      <xdr:row>88</xdr:row>
      <xdr:rowOff>95250</xdr:rowOff>
    </xdr:to>
    <xdr:pic>
      <xdr:nvPicPr>
        <xdr:cNvPr id="6" name="Picture 5">
          <a:extLst>
            <a:ext uri="{FF2B5EF4-FFF2-40B4-BE49-F238E27FC236}">
              <a16:creationId xmlns:a16="http://schemas.microsoft.com/office/drawing/2014/main" id="{54E48B59-54A9-4038-B8DF-B1AF9FCBAF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73499" y="23410333"/>
          <a:ext cx="3959705" cy="19579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53C2FB4B-9FD1-476C-A658-BA7D13BA284B}"/>
            </a:ext>
          </a:extLst>
        </xdr:cNvPr>
        <xdr:cNvSpPr/>
      </xdr:nvSpPr>
      <xdr:spPr>
        <a:xfrm>
          <a:off x="7160483" y="898911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DB298F72-EE0A-4D6E-8747-EB19BB76579C}"/>
            </a:ext>
          </a:extLst>
        </xdr:cNvPr>
        <xdr:cNvSpPr/>
      </xdr:nvSpPr>
      <xdr:spPr>
        <a:xfrm>
          <a:off x="7175863" y="1851623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DA9DE59C-352C-4201-B38A-73C5B49C862D}"/>
            </a:ext>
          </a:extLst>
        </xdr:cNvPr>
        <xdr:cNvSpPr/>
      </xdr:nvSpPr>
      <xdr:spPr>
        <a:xfrm>
          <a:off x="7174049" y="1989981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116416</xdr:colOff>
      <xdr:row>75</xdr:row>
      <xdr:rowOff>95250</xdr:rowOff>
    </xdr:from>
    <xdr:to>
      <xdr:col>2</xdr:col>
      <xdr:colOff>2369608</xdr:colOff>
      <xdr:row>93</xdr:row>
      <xdr:rowOff>63445</xdr:rowOff>
    </xdr:to>
    <xdr:pic>
      <xdr:nvPicPr>
        <xdr:cNvPr id="5" name="Picture 4">
          <a:extLst>
            <a:ext uri="{FF2B5EF4-FFF2-40B4-BE49-F238E27FC236}">
              <a16:creationId xmlns:a16="http://schemas.microsoft.com/office/drawing/2014/main" id="{9F9D87A2-4B77-C0D2-F003-F71AA5018FD3}"/>
            </a:ext>
          </a:extLst>
        </xdr:cNvPr>
        <xdr:cNvPicPr>
          <a:picLocks noChangeAspect="1"/>
        </xdr:cNvPicPr>
      </xdr:nvPicPr>
      <xdr:blipFill>
        <a:blip xmlns:r="http://schemas.openxmlformats.org/officeDocument/2006/relationships" r:embed="rId1"/>
        <a:stretch>
          <a:fillRect/>
        </a:stretch>
      </xdr:blipFill>
      <xdr:spPr>
        <a:xfrm>
          <a:off x="1259416" y="21907500"/>
          <a:ext cx="2338917" cy="3397195"/>
        </a:xfrm>
        <a:prstGeom prst="rect">
          <a:avLst/>
        </a:prstGeom>
      </xdr:spPr>
    </xdr:pic>
    <xdr:clientData/>
  </xdr:twoCellAnchor>
  <xdr:twoCellAnchor editAs="oneCell">
    <xdr:from>
      <xdr:col>3</xdr:col>
      <xdr:colOff>0</xdr:colOff>
      <xdr:row>76</xdr:row>
      <xdr:rowOff>0</xdr:rowOff>
    </xdr:from>
    <xdr:to>
      <xdr:col>5</xdr:col>
      <xdr:colOff>583294</xdr:colOff>
      <xdr:row>83</xdr:row>
      <xdr:rowOff>137583</xdr:rowOff>
    </xdr:to>
    <xdr:pic>
      <xdr:nvPicPr>
        <xdr:cNvPr id="6" name="Picture 5">
          <a:extLst>
            <a:ext uri="{FF2B5EF4-FFF2-40B4-BE49-F238E27FC236}">
              <a16:creationId xmlns:a16="http://schemas.microsoft.com/office/drawing/2014/main" id="{E77302E9-87C9-4BA7-B1FE-B2295BF2A7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30083" y="22002750"/>
          <a:ext cx="2975128" cy="14710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2161763</xdr:colOff>
      <xdr:row>32</xdr:row>
      <xdr:rowOff>16566</xdr:rowOff>
    </xdr:from>
    <xdr:to>
      <xdr:col>6</xdr:col>
      <xdr:colOff>272841</xdr:colOff>
      <xdr:row>35</xdr:row>
      <xdr:rowOff>1</xdr:rowOff>
    </xdr:to>
    <xdr:sp macro="" textlink="">
      <xdr:nvSpPr>
        <xdr:cNvPr id="2" name="Down Arrow 1">
          <a:extLst>
            <a:ext uri="{FF2B5EF4-FFF2-40B4-BE49-F238E27FC236}">
              <a16:creationId xmlns:a16="http://schemas.microsoft.com/office/drawing/2014/main" id="{DF1DAA82-E073-4F0B-A029-D5275F71C8E2}"/>
            </a:ext>
          </a:extLst>
        </xdr:cNvPr>
        <xdr:cNvSpPr/>
      </xdr:nvSpPr>
      <xdr:spPr>
        <a:xfrm>
          <a:off x="7160483" y="791088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58</xdr:row>
      <xdr:rowOff>45358</xdr:rowOff>
    </xdr:from>
    <xdr:to>
      <xdr:col>6</xdr:col>
      <xdr:colOff>288221</xdr:colOff>
      <xdr:row>60</xdr:row>
      <xdr:rowOff>173936</xdr:rowOff>
    </xdr:to>
    <xdr:sp macro="" textlink="">
      <xdr:nvSpPr>
        <xdr:cNvPr id="3" name="Down Arrow 1">
          <a:extLst>
            <a:ext uri="{FF2B5EF4-FFF2-40B4-BE49-F238E27FC236}">
              <a16:creationId xmlns:a16="http://schemas.microsoft.com/office/drawing/2014/main" id="{C8D4C172-7422-4F66-8599-DF354DD6CE00}"/>
            </a:ext>
          </a:extLst>
        </xdr:cNvPr>
        <xdr:cNvSpPr/>
      </xdr:nvSpPr>
      <xdr:spPr>
        <a:xfrm>
          <a:off x="7175863" y="1743800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64</xdr:row>
      <xdr:rowOff>34472</xdr:rowOff>
    </xdr:from>
    <xdr:to>
      <xdr:col>6</xdr:col>
      <xdr:colOff>286407</xdr:colOff>
      <xdr:row>66</xdr:row>
      <xdr:rowOff>181193</xdr:rowOff>
    </xdr:to>
    <xdr:sp macro="" textlink="">
      <xdr:nvSpPr>
        <xdr:cNvPr id="4" name="Down Arrow 1">
          <a:extLst>
            <a:ext uri="{FF2B5EF4-FFF2-40B4-BE49-F238E27FC236}">
              <a16:creationId xmlns:a16="http://schemas.microsoft.com/office/drawing/2014/main" id="{81537EC6-6DDD-48F5-8502-0E4FF385717F}"/>
            </a:ext>
          </a:extLst>
        </xdr:cNvPr>
        <xdr:cNvSpPr/>
      </xdr:nvSpPr>
      <xdr:spPr>
        <a:xfrm>
          <a:off x="7174049" y="1882158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169333</xdr:colOff>
      <xdr:row>81</xdr:row>
      <xdr:rowOff>95250</xdr:rowOff>
    </xdr:from>
    <xdr:to>
      <xdr:col>2</xdr:col>
      <xdr:colOff>2254250</xdr:colOff>
      <xdr:row>97</xdr:row>
      <xdr:rowOff>75519</xdr:rowOff>
    </xdr:to>
    <xdr:pic>
      <xdr:nvPicPr>
        <xdr:cNvPr id="5" name="Picture 4">
          <a:extLst>
            <a:ext uri="{FF2B5EF4-FFF2-40B4-BE49-F238E27FC236}">
              <a16:creationId xmlns:a16="http://schemas.microsoft.com/office/drawing/2014/main" id="{9A0C678B-94DC-1683-16F8-FF1A7378119F}"/>
            </a:ext>
          </a:extLst>
        </xdr:cNvPr>
        <xdr:cNvPicPr>
          <a:picLocks noChangeAspect="1"/>
        </xdr:cNvPicPr>
      </xdr:nvPicPr>
      <xdr:blipFill>
        <a:blip xmlns:r="http://schemas.openxmlformats.org/officeDocument/2006/relationships" r:embed="rId1"/>
        <a:stretch>
          <a:fillRect/>
        </a:stretch>
      </xdr:blipFill>
      <xdr:spPr>
        <a:xfrm>
          <a:off x="1312333" y="25664583"/>
          <a:ext cx="2084917" cy="3028269"/>
        </a:xfrm>
        <a:prstGeom prst="rect">
          <a:avLst/>
        </a:prstGeom>
      </xdr:spPr>
    </xdr:pic>
    <xdr:clientData/>
  </xdr:twoCellAnchor>
  <xdr:twoCellAnchor editAs="oneCell">
    <xdr:from>
      <xdr:col>2</xdr:col>
      <xdr:colOff>2381250</xdr:colOff>
      <xdr:row>81</xdr:row>
      <xdr:rowOff>179916</xdr:rowOff>
    </xdr:from>
    <xdr:to>
      <xdr:col>5</xdr:col>
      <xdr:colOff>541675</xdr:colOff>
      <xdr:row>89</xdr:row>
      <xdr:rowOff>158750</xdr:rowOff>
    </xdr:to>
    <xdr:pic>
      <xdr:nvPicPr>
        <xdr:cNvPr id="6" name="Picture 5">
          <a:extLst>
            <a:ext uri="{FF2B5EF4-FFF2-40B4-BE49-F238E27FC236}">
              <a16:creationId xmlns:a16="http://schemas.microsoft.com/office/drawing/2014/main" id="{D726F0AF-404C-444E-AEBE-B4A5089BB7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24250" y="25749249"/>
          <a:ext cx="3039342" cy="150283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A7016C87-712F-4DC3-9F8C-5B66799D0804}"/>
            </a:ext>
          </a:extLst>
        </xdr:cNvPr>
        <xdr:cNvSpPr/>
      </xdr:nvSpPr>
      <xdr:spPr>
        <a:xfrm>
          <a:off x="7160483" y="1031880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787FC226-631C-44A7-91DA-E955F10EB9B8}"/>
            </a:ext>
          </a:extLst>
        </xdr:cNvPr>
        <xdr:cNvSpPr/>
      </xdr:nvSpPr>
      <xdr:spPr>
        <a:xfrm>
          <a:off x="7175863" y="1984592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F7F8AB18-574E-4A58-B4D3-6B7F5E1D816E}"/>
            </a:ext>
          </a:extLst>
        </xdr:cNvPr>
        <xdr:cNvSpPr/>
      </xdr:nvSpPr>
      <xdr:spPr>
        <a:xfrm>
          <a:off x="7174049" y="2122950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74083</xdr:colOff>
      <xdr:row>75</xdr:row>
      <xdr:rowOff>10583</xdr:rowOff>
    </xdr:from>
    <xdr:to>
      <xdr:col>2</xdr:col>
      <xdr:colOff>1905000</xdr:colOff>
      <xdr:row>88</xdr:row>
      <xdr:rowOff>164822</xdr:rowOff>
    </xdr:to>
    <xdr:pic>
      <xdr:nvPicPr>
        <xdr:cNvPr id="5" name="Picture 4">
          <a:extLst>
            <a:ext uri="{FF2B5EF4-FFF2-40B4-BE49-F238E27FC236}">
              <a16:creationId xmlns:a16="http://schemas.microsoft.com/office/drawing/2014/main" id="{D2F8B7B7-5902-494B-3BF2-7F81466C319D}"/>
            </a:ext>
          </a:extLst>
        </xdr:cNvPr>
        <xdr:cNvPicPr>
          <a:picLocks noChangeAspect="1"/>
        </xdr:cNvPicPr>
      </xdr:nvPicPr>
      <xdr:blipFill>
        <a:blip xmlns:r="http://schemas.openxmlformats.org/officeDocument/2006/relationships" r:embed="rId1"/>
        <a:stretch>
          <a:fillRect/>
        </a:stretch>
      </xdr:blipFill>
      <xdr:spPr>
        <a:xfrm>
          <a:off x="1217083" y="22976416"/>
          <a:ext cx="1830917" cy="2630739"/>
        </a:xfrm>
        <a:prstGeom prst="rect">
          <a:avLst/>
        </a:prstGeom>
      </xdr:spPr>
    </xdr:pic>
    <xdr:clientData/>
  </xdr:twoCellAnchor>
  <xdr:twoCellAnchor editAs="oneCell">
    <xdr:from>
      <xdr:col>2</xdr:col>
      <xdr:colOff>2190750</xdr:colOff>
      <xdr:row>75</xdr:row>
      <xdr:rowOff>105833</xdr:rowOff>
    </xdr:from>
    <xdr:to>
      <xdr:col>5</xdr:col>
      <xdr:colOff>650827</xdr:colOff>
      <xdr:row>84</xdr:row>
      <xdr:rowOff>42333</xdr:rowOff>
    </xdr:to>
    <xdr:pic>
      <xdr:nvPicPr>
        <xdr:cNvPr id="6" name="Picture 5">
          <a:extLst>
            <a:ext uri="{FF2B5EF4-FFF2-40B4-BE49-F238E27FC236}">
              <a16:creationId xmlns:a16="http://schemas.microsoft.com/office/drawing/2014/main" id="{D28C6915-B272-4737-8407-F375680BE9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33750" y="23188083"/>
          <a:ext cx="3338994" cy="165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4B08B879-B3A8-48F9-A39E-681A5C25800B}"/>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AE65C521-397A-4491-9A51-54D41BEBC549}"/>
            </a:ext>
          </a:extLst>
        </xdr:cNvPr>
        <xdr:cNvSpPr/>
      </xdr:nvSpPr>
      <xdr:spPr>
        <a:xfrm>
          <a:off x="7175863" y="1802474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6F9A2BDE-17FB-4089-B7CA-5FA4951A6F2E}"/>
            </a:ext>
          </a:extLst>
        </xdr:cNvPr>
        <xdr:cNvSpPr/>
      </xdr:nvSpPr>
      <xdr:spPr>
        <a:xfrm>
          <a:off x="7174049" y="1940832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2161763</xdr:colOff>
      <xdr:row>32</xdr:row>
      <xdr:rowOff>16566</xdr:rowOff>
    </xdr:from>
    <xdr:to>
      <xdr:col>6</xdr:col>
      <xdr:colOff>272841</xdr:colOff>
      <xdr:row>35</xdr:row>
      <xdr:rowOff>1</xdr:rowOff>
    </xdr:to>
    <xdr:sp macro="" textlink="">
      <xdr:nvSpPr>
        <xdr:cNvPr id="2" name="Down Arrow 1">
          <a:extLst>
            <a:ext uri="{FF2B5EF4-FFF2-40B4-BE49-F238E27FC236}">
              <a16:creationId xmlns:a16="http://schemas.microsoft.com/office/drawing/2014/main" id="{879500A5-9475-47FD-A7F8-B07456FB5694}"/>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58</xdr:row>
      <xdr:rowOff>45358</xdr:rowOff>
    </xdr:from>
    <xdr:to>
      <xdr:col>6</xdr:col>
      <xdr:colOff>288221</xdr:colOff>
      <xdr:row>60</xdr:row>
      <xdr:rowOff>173936</xdr:rowOff>
    </xdr:to>
    <xdr:sp macro="" textlink="">
      <xdr:nvSpPr>
        <xdr:cNvPr id="3" name="Down Arrow 1">
          <a:extLst>
            <a:ext uri="{FF2B5EF4-FFF2-40B4-BE49-F238E27FC236}">
              <a16:creationId xmlns:a16="http://schemas.microsoft.com/office/drawing/2014/main" id="{017E9DA7-0F28-4474-8FF6-336C2ECD0C81}"/>
            </a:ext>
          </a:extLst>
        </xdr:cNvPr>
        <xdr:cNvSpPr/>
      </xdr:nvSpPr>
      <xdr:spPr>
        <a:xfrm>
          <a:off x="7175863" y="1802474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64</xdr:row>
      <xdr:rowOff>34472</xdr:rowOff>
    </xdr:from>
    <xdr:to>
      <xdr:col>6</xdr:col>
      <xdr:colOff>286407</xdr:colOff>
      <xdr:row>66</xdr:row>
      <xdr:rowOff>181193</xdr:rowOff>
    </xdr:to>
    <xdr:sp macro="" textlink="">
      <xdr:nvSpPr>
        <xdr:cNvPr id="4" name="Down Arrow 1">
          <a:extLst>
            <a:ext uri="{FF2B5EF4-FFF2-40B4-BE49-F238E27FC236}">
              <a16:creationId xmlns:a16="http://schemas.microsoft.com/office/drawing/2014/main" id="{3275A3B2-9135-4ADC-9A37-44F956A1311A}"/>
            </a:ext>
          </a:extLst>
        </xdr:cNvPr>
        <xdr:cNvSpPr/>
      </xdr:nvSpPr>
      <xdr:spPr>
        <a:xfrm>
          <a:off x="7174049" y="1940832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4CAABE6B-D60F-44BF-9B38-B7264B5347EC}"/>
            </a:ext>
          </a:extLst>
        </xdr:cNvPr>
        <xdr:cNvSpPr/>
      </xdr:nvSpPr>
      <xdr:spPr>
        <a:xfrm>
          <a:off x="7160483" y="996447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56</xdr:row>
      <xdr:rowOff>45358</xdr:rowOff>
    </xdr:from>
    <xdr:to>
      <xdr:col>6</xdr:col>
      <xdr:colOff>288221</xdr:colOff>
      <xdr:row>58</xdr:row>
      <xdr:rowOff>173936</xdr:rowOff>
    </xdr:to>
    <xdr:sp macro="" textlink="">
      <xdr:nvSpPr>
        <xdr:cNvPr id="3" name="Down Arrow 1">
          <a:extLst>
            <a:ext uri="{FF2B5EF4-FFF2-40B4-BE49-F238E27FC236}">
              <a16:creationId xmlns:a16="http://schemas.microsoft.com/office/drawing/2014/main" id="{B737ED8F-2496-47E3-889C-68826E391BA6}"/>
            </a:ext>
          </a:extLst>
        </xdr:cNvPr>
        <xdr:cNvSpPr/>
      </xdr:nvSpPr>
      <xdr:spPr>
        <a:xfrm>
          <a:off x="7175863" y="1967066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62</xdr:row>
      <xdr:rowOff>34472</xdr:rowOff>
    </xdr:from>
    <xdr:to>
      <xdr:col>6</xdr:col>
      <xdr:colOff>286407</xdr:colOff>
      <xdr:row>64</xdr:row>
      <xdr:rowOff>181193</xdr:rowOff>
    </xdr:to>
    <xdr:sp macro="" textlink="">
      <xdr:nvSpPr>
        <xdr:cNvPr id="4" name="Down Arrow 1">
          <a:extLst>
            <a:ext uri="{FF2B5EF4-FFF2-40B4-BE49-F238E27FC236}">
              <a16:creationId xmlns:a16="http://schemas.microsoft.com/office/drawing/2014/main" id="{E735F7CD-8F2B-4216-A066-A609F38265AC}"/>
            </a:ext>
          </a:extLst>
        </xdr:cNvPr>
        <xdr:cNvSpPr/>
      </xdr:nvSpPr>
      <xdr:spPr>
        <a:xfrm>
          <a:off x="7174049" y="2105424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52050</xdr:colOff>
      <xdr:row>79</xdr:row>
      <xdr:rowOff>62460</xdr:rowOff>
    </xdr:from>
    <xdr:to>
      <xdr:col>2</xdr:col>
      <xdr:colOff>1811312</xdr:colOff>
      <xdr:row>92</xdr:row>
      <xdr:rowOff>183554</xdr:rowOff>
    </xdr:to>
    <xdr:pic>
      <xdr:nvPicPr>
        <xdr:cNvPr id="5" name="Picture 4">
          <a:extLst>
            <a:ext uri="{FF2B5EF4-FFF2-40B4-BE49-F238E27FC236}">
              <a16:creationId xmlns:a16="http://schemas.microsoft.com/office/drawing/2014/main" id="{8D3552A9-EFF7-A971-9FA5-1E1BBB224878}"/>
            </a:ext>
          </a:extLst>
        </xdr:cNvPr>
        <xdr:cNvPicPr>
          <a:picLocks noChangeAspect="1"/>
        </xdr:cNvPicPr>
      </xdr:nvPicPr>
      <xdr:blipFill>
        <a:blip xmlns:r="http://schemas.openxmlformats.org/officeDocument/2006/relationships" r:embed="rId1"/>
        <a:stretch>
          <a:fillRect/>
        </a:stretch>
      </xdr:blipFill>
      <xdr:spPr>
        <a:xfrm>
          <a:off x="1197132" y="25181394"/>
          <a:ext cx="1759262" cy="2556996"/>
        </a:xfrm>
        <a:prstGeom prst="rect">
          <a:avLst/>
        </a:prstGeom>
      </xdr:spPr>
    </xdr:pic>
    <xdr:clientData/>
  </xdr:twoCellAnchor>
  <xdr:twoCellAnchor editAs="oneCell">
    <xdr:from>
      <xdr:col>2</xdr:col>
      <xdr:colOff>1811312</xdr:colOff>
      <xdr:row>79</xdr:row>
      <xdr:rowOff>52050</xdr:rowOff>
    </xdr:from>
    <xdr:to>
      <xdr:col>3</xdr:col>
      <xdr:colOff>1094879</xdr:colOff>
      <xdr:row>92</xdr:row>
      <xdr:rowOff>156148</xdr:rowOff>
    </xdr:to>
    <xdr:pic>
      <xdr:nvPicPr>
        <xdr:cNvPr id="6" name="Picture 5">
          <a:extLst>
            <a:ext uri="{FF2B5EF4-FFF2-40B4-BE49-F238E27FC236}">
              <a16:creationId xmlns:a16="http://schemas.microsoft.com/office/drawing/2014/main" id="{D9136274-F04E-C6FE-BC18-3ECE535D022E}"/>
            </a:ext>
          </a:extLst>
        </xdr:cNvPr>
        <xdr:cNvPicPr>
          <a:picLocks noChangeAspect="1"/>
        </xdr:cNvPicPr>
      </xdr:nvPicPr>
      <xdr:blipFill>
        <a:blip xmlns:r="http://schemas.openxmlformats.org/officeDocument/2006/relationships" r:embed="rId2"/>
        <a:stretch>
          <a:fillRect/>
        </a:stretch>
      </xdr:blipFill>
      <xdr:spPr>
        <a:xfrm>
          <a:off x="2956394" y="25170984"/>
          <a:ext cx="1771518" cy="254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CDBEEBC6-7807-4577-AB27-D766A182F994}"/>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1AB16E28-A266-428D-B902-A1B5CB124758}"/>
            </a:ext>
          </a:extLst>
        </xdr:cNvPr>
        <xdr:cNvSpPr/>
      </xdr:nvSpPr>
      <xdr:spPr>
        <a:xfrm>
          <a:off x="7175863" y="1963637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266E7AD4-403D-46CF-97DD-EB67AE12F523}"/>
            </a:ext>
          </a:extLst>
        </xdr:cNvPr>
        <xdr:cNvSpPr/>
      </xdr:nvSpPr>
      <xdr:spPr>
        <a:xfrm>
          <a:off x="7174049" y="2101995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4077A1CF-8D7A-49D8-BDD2-1FCB478085C7}"/>
            </a:ext>
          </a:extLst>
        </xdr:cNvPr>
        <xdr:cNvSpPr/>
      </xdr:nvSpPr>
      <xdr:spPr>
        <a:xfrm>
          <a:off x="7160483" y="805185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152059A7-9A53-4571-A855-22A1711D2648}"/>
            </a:ext>
          </a:extLst>
        </xdr:cNvPr>
        <xdr:cNvSpPr/>
      </xdr:nvSpPr>
      <xdr:spPr>
        <a:xfrm>
          <a:off x="7175863" y="1919060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374B50BD-93F8-4991-A1A5-EA289FDB5B63}"/>
            </a:ext>
          </a:extLst>
        </xdr:cNvPr>
        <xdr:cNvSpPr/>
      </xdr:nvSpPr>
      <xdr:spPr>
        <a:xfrm>
          <a:off x="7174049" y="2057418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B88C371C-2953-44C8-8175-CCB172CFA2D8}"/>
            </a:ext>
          </a:extLst>
        </xdr:cNvPr>
        <xdr:cNvSpPr/>
      </xdr:nvSpPr>
      <xdr:spPr>
        <a:xfrm>
          <a:off x="7160483" y="84595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FFEA426C-362D-469E-A739-DAAC9F580BB1}"/>
            </a:ext>
          </a:extLst>
        </xdr:cNvPr>
        <xdr:cNvSpPr/>
      </xdr:nvSpPr>
      <xdr:spPr>
        <a:xfrm>
          <a:off x="7175863" y="1959827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AFB003D5-AD41-46EC-85FF-5B08DAEE9330}"/>
            </a:ext>
          </a:extLst>
        </xdr:cNvPr>
        <xdr:cNvSpPr/>
      </xdr:nvSpPr>
      <xdr:spPr>
        <a:xfrm>
          <a:off x="7174049" y="2098185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2161763</xdr:colOff>
      <xdr:row>27</xdr:row>
      <xdr:rowOff>16566</xdr:rowOff>
    </xdr:from>
    <xdr:to>
      <xdr:col>6</xdr:col>
      <xdr:colOff>272841</xdr:colOff>
      <xdr:row>30</xdr:row>
      <xdr:rowOff>1</xdr:rowOff>
    </xdr:to>
    <xdr:sp macro="" textlink="">
      <xdr:nvSpPr>
        <xdr:cNvPr id="2" name="Down Arrow 1">
          <a:extLst>
            <a:ext uri="{FF2B5EF4-FFF2-40B4-BE49-F238E27FC236}">
              <a16:creationId xmlns:a16="http://schemas.microsoft.com/office/drawing/2014/main" id="{A9998F81-059E-4BE7-AB19-BC060EA4D73D}"/>
            </a:ext>
          </a:extLst>
        </xdr:cNvPr>
        <xdr:cNvSpPr/>
      </xdr:nvSpPr>
      <xdr:spPr>
        <a:xfrm>
          <a:off x="7160483" y="78880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57</xdr:row>
      <xdr:rowOff>45358</xdr:rowOff>
    </xdr:from>
    <xdr:to>
      <xdr:col>6</xdr:col>
      <xdr:colOff>288221</xdr:colOff>
      <xdr:row>59</xdr:row>
      <xdr:rowOff>173936</xdr:rowOff>
    </xdr:to>
    <xdr:sp macro="" textlink="">
      <xdr:nvSpPr>
        <xdr:cNvPr id="3" name="Down Arrow 1">
          <a:extLst>
            <a:ext uri="{FF2B5EF4-FFF2-40B4-BE49-F238E27FC236}">
              <a16:creationId xmlns:a16="http://schemas.microsoft.com/office/drawing/2014/main" id="{A4235AEE-3987-4D37-B11E-9D7844F7E9C5}"/>
            </a:ext>
          </a:extLst>
        </xdr:cNvPr>
        <xdr:cNvSpPr/>
      </xdr:nvSpPr>
      <xdr:spPr>
        <a:xfrm>
          <a:off x="7175863" y="1902677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63</xdr:row>
      <xdr:rowOff>34472</xdr:rowOff>
    </xdr:from>
    <xdr:to>
      <xdr:col>6</xdr:col>
      <xdr:colOff>286407</xdr:colOff>
      <xdr:row>65</xdr:row>
      <xdr:rowOff>181193</xdr:rowOff>
    </xdr:to>
    <xdr:sp macro="" textlink="">
      <xdr:nvSpPr>
        <xdr:cNvPr id="4" name="Down Arrow 1">
          <a:extLst>
            <a:ext uri="{FF2B5EF4-FFF2-40B4-BE49-F238E27FC236}">
              <a16:creationId xmlns:a16="http://schemas.microsoft.com/office/drawing/2014/main" id="{DC73231B-DF19-488A-A02D-2ED86D9371D0}"/>
            </a:ext>
          </a:extLst>
        </xdr:cNvPr>
        <xdr:cNvSpPr/>
      </xdr:nvSpPr>
      <xdr:spPr>
        <a:xfrm>
          <a:off x="7174049" y="2041035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033EF018-0E61-4420-95EC-B5FC50E18EFA}"/>
            </a:ext>
          </a:extLst>
        </xdr:cNvPr>
        <xdr:cNvSpPr/>
      </xdr:nvSpPr>
      <xdr:spPr>
        <a:xfrm>
          <a:off x="7160483" y="930534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F43B6A57-32E7-4C14-994B-EDF88333526E}"/>
            </a:ext>
          </a:extLst>
        </xdr:cNvPr>
        <xdr:cNvSpPr/>
      </xdr:nvSpPr>
      <xdr:spPr>
        <a:xfrm>
          <a:off x="7175863" y="2044409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569F8358-7F86-4FB1-A10E-394CD358EAFD}"/>
            </a:ext>
          </a:extLst>
        </xdr:cNvPr>
        <xdr:cNvSpPr/>
      </xdr:nvSpPr>
      <xdr:spPr>
        <a:xfrm>
          <a:off x="7174049" y="2182767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2161763</xdr:colOff>
      <xdr:row>25</xdr:row>
      <xdr:rowOff>16566</xdr:rowOff>
    </xdr:from>
    <xdr:to>
      <xdr:col>6</xdr:col>
      <xdr:colOff>272841</xdr:colOff>
      <xdr:row>28</xdr:row>
      <xdr:rowOff>1</xdr:rowOff>
    </xdr:to>
    <xdr:sp macro="" textlink="">
      <xdr:nvSpPr>
        <xdr:cNvPr id="2" name="Down Arrow 1">
          <a:extLst>
            <a:ext uri="{FF2B5EF4-FFF2-40B4-BE49-F238E27FC236}">
              <a16:creationId xmlns:a16="http://schemas.microsoft.com/office/drawing/2014/main" id="{1EA4E47D-94B1-4387-A936-87B3D91BE593}"/>
            </a:ext>
          </a:extLst>
        </xdr:cNvPr>
        <xdr:cNvSpPr/>
      </xdr:nvSpPr>
      <xdr:spPr>
        <a:xfrm>
          <a:off x="7160483" y="78880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3B3A3BF3-C4C1-4937-BA6F-2254DF572C7B}"/>
            </a:ext>
          </a:extLst>
        </xdr:cNvPr>
        <xdr:cNvSpPr/>
      </xdr:nvSpPr>
      <xdr:spPr>
        <a:xfrm>
          <a:off x="7175863" y="1902677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7BCC2D46-B2A5-48EE-AE69-0F6AAF84AF92}"/>
            </a:ext>
          </a:extLst>
        </xdr:cNvPr>
        <xdr:cNvSpPr/>
      </xdr:nvSpPr>
      <xdr:spPr>
        <a:xfrm>
          <a:off x="7174049" y="2041035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2161763</xdr:colOff>
      <xdr:row>29</xdr:row>
      <xdr:rowOff>16566</xdr:rowOff>
    </xdr:from>
    <xdr:to>
      <xdr:col>6</xdr:col>
      <xdr:colOff>272841</xdr:colOff>
      <xdr:row>32</xdr:row>
      <xdr:rowOff>1</xdr:rowOff>
    </xdr:to>
    <xdr:sp macro="" textlink="">
      <xdr:nvSpPr>
        <xdr:cNvPr id="2" name="Down Arrow 1">
          <a:extLst>
            <a:ext uri="{FF2B5EF4-FFF2-40B4-BE49-F238E27FC236}">
              <a16:creationId xmlns:a16="http://schemas.microsoft.com/office/drawing/2014/main" id="{6F730C2A-D450-4CCD-8539-185706785398}"/>
            </a:ext>
          </a:extLst>
        </xdr:cNvPr>
        <xdr:cNvSpPr/>
      </xdr:nvSpPr>
      <xdr:spPr>
        <a:xfrm>
          <a:off x="7160483" y="996447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55</xdr:row>
      <xdr:rowOff>45358</xdr:rowOff>
    </xdr:from>
    <xdr:to>
      <xdr:col>6</xdr:col>
      <xdr:colOff>288221</xdr:colOff>
      <xdr:row>57</xdr:row>
      <xdr:rowOff>173936</xdr:rowOff>
    </xdr:to>
    <xdr:sp macro="" textlink="">
      <xdr:nvSpPr>
        <xdr:cNvPr id="3" name="Down Arrow 1">
          <a:extLst>
            <a:ext uri="{FF2B5EF4-FFF2-40B4-BE49-F238E27FC236}">
              <a16:creationId xmlns:a16="http://schemas.microsoft.com/office/drawing/2014/main" id="{CF67EA5A-1605-4C35-A472-19A7DE2A5712}"/>
            </a:ext>
          </a:extLst>
        </xdr:cNvPr>
        <xdr:cNvSpPr/>
      </xdr:nvSpPr>
      <xdr:spPr>
        <a:xfrm>
          <a:off x="7175863" y="1949159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61</xdr:row>
      <xdr:rowOff>34472</xdr:rowOff>
    </xdr:from>
    <xdr:to>
      <xdr:col>6</xdr:col>
      <xdr:colOff>286407</xdr:colOff>
      <xdr:row>63</xdr:row>
      <xdr:rowOff>181193</xdr:rowOff>
    </xdr:to>
    <xdr:sp macro="" textlink="">
      <xdr:nvSpPr>
        <xdr:cNvPr id="4" name="Down Arrow 1">
          <a:extLst>
            <a:ext uri="{FF2B5EF4-FFF2-40B4-BE49-F238E27FC236}">
              <a16:creationId xmlns:a16="http://schemas.microsoft.com/office/drawing/2014/main" id="{87009468-008B-4A50-8F07-33CF4639391F}"/>
            </a:ext>
          </a:extLst>
        </xdr:cNvPr>
        <xdr:cNvSpPr/>
      </xdr:nvSpPr>
      <xdr:spPr>
        <a:xfrm>
          <a:off x="7174049" y="2087517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2161763</xdr:colOff>
      <xdr:row>27</xdr:row>
      <xdr:rowOff>16566</xdr:rowOff>
    </xdr:from>
    <xdr:to>
      <xdr:col>6</xdr:col>
      <xdr:colOff>272841</xdr:colOff>
      <xdr:row>30</xdr:row>
      <xdr:rowOff>1</xdr:rowOff>
    </xdr:to>
    <xdr:sp macro="" textlink="">
      <xdr:nvSpPr>
        <xdr:cNvPr id="2" name="Down Arrow 1">
          <a:extLst>
            <a:ext uri="{FF2B5EF4-FFF2-40B4-BE49-F238E27FC236}">
              <a16:creationId xmlns:a16="http://schemas.microsoft.com/office/drawing/2014/main" id="{89C01670-1B0F-4E18-A75F-4A729F51C7FE}"/>
            </a:ext>
          </a:extLst>
        </xdr:cNvPr>
        <xdr:cNvSpPr/>
      </xdr:nvSpPr>
      <xdr:spPr>
        <a:xfrm>
          <a:off x="7160483" y="896244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53</xdr:row>
      <xdr:rowOff>45358</xdr:rowOff>
    </xdr:from>
    <xdr:to>
      <xdr:col>6</xdr:col>
      <xdr:colOff>288221</xdr:colOff>
      <xdr:row>55</xdr:row>
      <xdr:rowOff>173936</xdr:rowOff>
    </xdr:to>
    <xdr:sp macro="" textlink="">
      <xdr:nvSpPr>
        <xdr:cNvPr id="3" name="Down Arrow 1">
          <a:extLst>
            <a:ext uri="{FF2B5EF4-FFF2-40B4-BE49-F238E27FC236}">
              <a16:creationId xmlns:a16="http://schemas.microsoft.com/office/drawing/2014/main" id="{22F51F5D-CF4D-4524-97D0-4AF541CDA363}"/>
            </a:ext>
          </a:extLst>
        </xdr:cNvPr>
        <xdr:cNvSpPr/>
      </xdr:nvSpPr>
      <xdr:spPr>
        <a:xfrm>
          <a:off x="7175863" y="1848956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59</xdr:row>
      <xdr:rowOff>34472</xdr:rowOff>
    </xdr:from>
    <xdr:to>
      <xdr:col>6</xdr:col>
      <xdr:colOff>286407</xdr:colOff>
      <xdr:row>61</xdr:row>
      <xdr:rowOff>181193</xdr:rowOff>
    </xdr:to>
    <xdr:sp macro="" textlink="">
      <xdr:nvSpPr>
        <xdr:cNvPr id="4" name="Down Arrow 1">
          <a:extLst>
            <a:ext uri="{FF2B5EF4-FFF2-40B4-BE49-F238E27FC236}">
              <a16:creationId xmlns:a16="http://schemas.microsoft.com/office/drawing/2014/main" id="{56829D0E-BF9B-4966-B8E3-7B72299F77F7}"/>
            </a:ext>
          </a:extLst>
        </xdr:cNvPr>
        <xdr:cNvSpPr/>
      </xdr:nvSpPr>
      <xdr:spPr>
        <a:xfrm>
          <a:off x="7174049" y="1987314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2161763</xdr:colOff>
      <xdr:row>28</xdr:row>
      <xdr:rowOff>16566</xdr:rowOff>
    </xdr:from>
    <xdr:to>
      <xdr:col>6</xdr:col>
      <xdr:colOff>272841</xdr:colOff>
      <xdr:row>31</xdr:row>
      <xdr:rowOff>1</xdr:rowOff>
    </xdr:to>
    <xdr:sp macro="" textlink="">
      <xdr:nvSpPr>
        <xdr:cNvPr id="2" name="Down Arrow 1">
          <a:extLst>
            <a:ext uri="{FF2B5EF4-FFF2-40B4-BE49-F238E27FC236}">
              <a16:creationId xmlns:a16="http://schemas.microsoft.com/office/drawing/2014/main" id="{F3B5CB29-6F83-4FDA-AE44-2D6EC5DF4C34}"/>
            </a:ext>
          </a:extLst>
        </xdr:cNvPr>
        <xdr:cNvSpPr/>
      </xdr:nvSpPr>
      <xdr:spPr>
        <a:xfrm>
          <a:off x="7160483" y="898911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54</xdr:row>
      <xdr:rowOff>45358</xdr:rowOff>
    </xdr:from>
    <xdr:to>
      <xdr:col>6</xdr:col>
      <xdr:colOff>288221</xdr:colOff>
      <xdr:row>56</xdr:row>
      <xdr:rowOff>173936</xdr:rowOff>
    </xdr:to>
    <xdr:sp macro="" textlink="">
      <xdr:nvSpPr>
        <xdr:cNvPr id="3" name="Down Arrow 1">
          <a:extLst>
            <a:ext uri="{FF2B5EF4-FFF2-40B4-BE49-F238E27FC236}">
              <a16:creationId xmlns:a16="http://schemas.microsoft.com/office/drawing/2014/main" id="{E86B7339-6F81-4CEC-906B-45C14FE2084B}"/>
            </a:ext>
          </a:extLst>
        </xdr:cNvPr>
        <xdr:cNvSpPr/>
      </xdr:nvSpPr>
      <xdr:spPr>
        <a:xfrm>
          <a:off x="7175863" y="1851623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60</xdr:row>
      <xdr:rowOff>34472</xdr:rowOff>
    </xdr:from>
    <xdr:to>
      <xdr:col>6</xdr:col>
      <xdr:colOff>286407</xdr:colOff>
      <xdr:row>62</xdr:row>
      <xdr:rowOff>181193</xdr:rowOff>
    </xdr:to>
    <xdr:sp macro="" textlink="">
      <xdr:nvSpPr>
        <xdr:cNvPr id="4" name="Down Arrow 1">
          <a:extLst>
            <a:ext uri="{FF2B5EF4-FFF2-40B4-BE49-F238E27FC236}">
              <a16:creationId xmlns:a16="http://schemas.microsoft.com/office/drawing/2014/main" id="{868704C3-D461-41EC-95C3-28D36F12951F}"/>
            </a:ext>
          </a:extLst>
        </xdr:cNvPr>
        <xdr:cNvSpPr/>
      </xdr:nvSpPr>
      <xdr:spPr>
        <a:xfrm>
          <a:off x="7174049" y="1989981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F12CA0E8-7DEE-4CC8-9D2E-720A0296C743}"/>
            </a:ext>
          </a:extLst>
        </xdr:cNvPr>
        <xdr:cNvSpPr/>
      </xdr:nvSpPr>
      <xdr:spPr>
        <a:xfrm>
          <a:off x="7160483" y="791088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D3F418A6-C542-47A1-BC68-3FED465B57FB}"/>
            </a:ext>
          </a:extLst>
        </xdr:cNvPr>
        <xdr:cNvSpPr/>
      </xdr:nvSpPr>
      <xdr:spPr>
        <a:xfrm>
          <a:off x="7175863" y="1743800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704AB31B-DEA6-4279-A9A7-6CEF851FB61A}"/>
            </a:ext>
          </a:extLst>
        </xdr:cNvPr>
        <xdr:cNvSpPr/>
      </xdr:nvSpPr>
      <xdr:spPr>
        <a:xfrm>
          <a:off x="7174049" y="1882158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5</xdr:col>
      <xdr:colOff>2161763</xdr:colOff>
      <xdr:row>32</xdr:row>
      <xdr:rowOff>16566</xdr:rowOff>
    </xdr:from>
    <xdr:to>
      <xdr:col>6</xdr:col>
      <xdr:colOff>272841</xdr:colOff>
      <xdr:row>35</xdr:row>
      <xdr:rowOff>1</xdr:rowOff>
    </xdr:to>
    <xdr:sp macro="" textlink="">
      <xdr:nvSpPr>
        <xdr:cNvPr id="2" name="Down Arrow 1">
          <a:extLst>
            <a:ext uri="{FF2B5EF4-FFF2-40B4-BE49-F238E27FC236}">
              <a16:creationId xmlns:a16="http://schemas.microsoft.com/office/drawing/2014/main" id="{BCD463D1-9021-448A-BB67-F271AE64FB2A}"/>
            </a:ext>
          </a:extLst>
        </xdr:cNvPr>
        <xdr:cNvSpPr/>
      </xdr:nvSpPr>
      <xdr:spPr>
        <a:xfrm>
          <a:off x="7160483" y="1031880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58</xdr:row>
      <xdr:rowOff>45358</xdr:rowOff>
    </xdr:from>
    <xdr:to>
      <xdr:col>6</xdr:col>
      <xdr:colOff>288221</xdr:colOff>
      <xdr:row>60</xdr:row>
      <xdr:rowOff>173936</xdr:rowOff>
    </xdr:to>
    <xdr:sp macro="" textlink="">
      <xdr:nvSpPr>
        <xdr:cNvPr id="3" name="Down Arrow 1">
          <a:extLst>
            <a:ext uri="{FF2B5EF4-FFF2-40B4-BE49-F238E27FC236}">
              <a16:creationId xmlns:a16="http://schemas.microsoft.com/office/drawing/2014/main" id="{8271F520-2379-4398-AF07-1930F51932CA}"/>
            </a:ext>
          </a:extLst>
        </xdr:cNvPr>
        <xdr:cNvSpPr/>
      </xdr:nvSpPr>
      <xdr:spPr>
        <a:xfrm>
          <a:off x="7175863" y="1984592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64</xdr:row>
      <xdr:rowOff>34472</xdr:rowOff>
    </xdr:from>
    <xdr:to>
      <xdr:col>6</xdr:col>
      <xdr:colOff>286407</xdr:colOff>
      <xdr:row>66</xdr:row>
      <xdr:rowOff>181193</xdr:rowOff>
    </xdr:to>
    <xdr:sp macro="" textlink="">
      <xdr:nvSpPr>
        <xdr:cNvPr id="4" name="Down Arrow 1">
          <a:extLst>
            <a:ext uri="{FF2B5EF4-FFF2-40B4-BE49-F238E27FC236}">
              <a16:creationId xmlns:a16="http://schemas.microsoft.com/office/drawing/2014/main" id="{33EF06B1-F17D-4436-A01E-BB98803DD62E}"/>
            </a:ext>
          </a:extLst>
        </xdr:cNvPr>
        <xdr:cNvSpPr/>
      </xdr:nvSpPr>
      <xdr:spPr>
        <a:xfrm>
          <a:off x="7174049" y="2122950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E38FEDD4-2C48-4300-AE94-87EC966156BD}"/>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AAF17CC3-B0D1-435F-9265-051CCF8CE096}"/>
            </a:ext>
          </a:extLst>
        </xdr:cNvPr>
        <xdr:cNvSpPr/>
      </xdr:nvSpPr>
      <xdr:spPr>
        <a:xfrm>
          <a:off x="7175863" y="1802474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131FD114-4729-445E-AA8F-2AE1EB2E4C32}"/>
            </a:ext>
          </a:extLst>
        </xdr:cNvPr>
        <xdr:cNvSpPr/>
      </xdr:nvSpPr>
      <xdr:spPr>
        <a:xfrm>
          <a:off x="7174049" y="1940832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2161763</xdr:colOff>
      <xdr:row>26</xdr:row>
      <xdr:rowOff>16566</xdr:rowOff>
    </xdr:from>
    <xdr:to>
      <xdr:col>6</xdr:col>
      <xdr:colOff>272841</xdr:colOff>
      <xdr:row>29</xdr:row>
      <xdr:rowOff>1</xdr:rowOff>
    </xdr:to>
    <xdr:sp macro="" textlink="">
      <xdr:nvSpPr>
        <xdr:cNvPr id="2" name="Down Arrow 1">
          <a:extLst>
            <a:ext uri="{FF2B5EF4-FFF2-40B4-BE49-F238E27FC236}">
              <a16:creationId xmlns:a16="http://schemas.microsoft.com/office/drawing/2014/main" id="{FD91C912-51D2-4574-BF32-1DEE2B58C0F8}"/>
            </a:ext>
          </a:extLst>
        </xdr:cNvPr>
        <xdr:cNvSpPr/>
      </xdr:nvSpPr>
      <xdr:spPr>
        <a:xfrm>
          <a:off x="7160483" y="849762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52</xdr:row>
      <xdr:rowOff>45358</xdr:rowOff>
    </xdr:from>
    <xdr:to>
      <xdr:col>6</xdr:col>
      <xdr:colOff>288221</xdr:colOff>
      <xdr:row>54</xdr:row>
      <xdr:rowOff>173936</xdr:rowOff>
    </xdr:to>
    <xdr:sp macro="" textlink="">
      <xdr:nvSpPr>
        <xdr:cNvPr id="3" name="Down Arrow 1">
          <a:extLst>
            <a:ext uri="{FF2B5EF4-FFF2-40B4-BE49-F238E27FC236}">
              <a16:creationId xmlns:a16="http://schemas.microsoft.com/office/drawing/2014/main" id="{796E05A5-0441-42D3-9742-4EAE311395D4}"/>
            </a:ext>
          </a:extLst>
        </xdr:cNvPr>
        <xdr:cNvSpPr/>
      </xdr:nvSpPr>
      <xdr:spPr>
        <a:xfrm>
          <a:off x="7175863" y="1802474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58</xdr:row>
      <xdr:rowOff>34472</xdr:rowOff>
    </xdr:from>
    <xdr:to>
      <xdr:col>6</xdr:col>
      <xdr:colOff>286407</xdr:colOff>
      <xdr:row>60</xdr:row>
      <xdr:rowOff>181193</xdr:rowOff>
    </xdr:to>
    <xdr:sp macro="" textlink="">
      <xdr:nvSpPr>
        <xdr:cNvPr id="4" name="Down Arrow 1">
          <a:extLst>
            <a:ext uri="{FF2B5EF4-FFF2-40B4-BE49-F238E27FC236}">
              <a16:creationId xmlns:a16="http://schemas.microsoft.com/office/drawing/2014/main" id="{449166CB-FA26-4A67-9451-8E5338E95632}"/>
            </a:ext>
          </a:extLst>
        </xdr:cNvPr>
        <xdr:cNvSpPr/>
      </xdr:nvSpPr>
      <xdr:spPr>
        <a:xfrm>
          <a:off x="7174049" y="1940832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5</xdr:col>
      <xdr:colOff>2161763</xdr:colOff>
      <xdr:row>32</xdr:row>
      <xdr:rowOff>16566</xdr:rowOff>
    </xdr:from>
    <xdr:to>
      <xdr:col>6</xdr:col>
      <xdr:colOff>272841</xdr:colOff>
      <xdr:row>35</xdr:row>
      <xdr:rowOff>1</xdr:rowOff>
    </xdr:to>
    <xdr:sp macro="" textlink="">
      <xdr:nvSpPr>
        <xdr:cNvPr id="2" name="Down Arrow 1">
          <a:extLst>
            <a:ext uri="{FF2B5EF4-FFF2-40B4-BE49-F238E27FC236}">
              <a16:creationId xmlns:a16="http://schemas.microsoft.com/office/drawing/2014/main" id="{CE4B778A-82C6-4D11-A3C3-83C29C1E4E8C}"/>
            </a:ext>
          </a:extLst>
        </xdr:cNvPr>
        <xdr:cNvSpPr/>
      </xdr:nvSpPr>
      <xdr:spPr>
        <a:xfrm>
          <a:off x="7160483" y="10776006"/>
          <a:ext cx="1018108" cy="513025"/>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2177143</xdr:colOff>
      <xdr:row>58</xdr:row>
      <xdr:rowOff>45358</xdr:rowOff>
    </xdr:from>
    <xdr:to>
      <xdr:col>6</xdr:col>
      <xdr:colOff>288221</xdr:colOff>
      <xdr:row>60</xdr:row>
      <xdr:rowOff>173936</xdr:rowOff>
    </xdr:to>
    <xdr:sp macro="" textlink="">
      <xdr:nvSpPr>
        <xdr:cNvPr id="3" name="Down Arrow 1">
          <a:extLst>
            <a:ext uri="{FF2B5EF4-FFF2-40B4-BE49-F238E27FC236}">
              <a16:creationId xmlns:a16="http://schemas.microsoft.com/office/drawing/2014/main" id="{334B7EAA-D506-42CA-81D3-6AF4C479B23A}"/>
            </a:ext>
          </a:extLst>
        </xdr:cNvPr>
        <xdr:cNvSpPr/>
      </xdr:nvSpPr>
      <xdr:spPr>
        <a:xfrm>
          <a:off x="7175863" y="20303128"/>
          <a:ext cx="1018108" cy="532438"/>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2175329</xdr:colOff>
      <xdr:row>64</xdr:row>
      <xdr:rowOff>34472</xdr:rowOff>
    </xdr:from>
    <xdr:to>
      <xdr:col>6</xdr:col>
      <xdr:colOff>286407</xdr:colOff>
      <xdr:row>66</xdr:row>
      <xdr:rowOff>181193</xdr:rowOff>
    </xdr:to>
    <xdr:sp macro="" textlink="">
      <xdr:nvSpPr>
        <xdr:cNvPr id="4" name="Down Arrow 1">
          <a:extLst>
            <a:ext uri="{FF2B5EF4-FFF2-40B4-BE49-F238E27FC236}">
              <a16:creationId xmlns:a16="http://schemas.microsoft.com/office/drawing/2014/main" id="{E96DEAA1-3E62-4D9A-B78D-C57239A1B78D}"/>
            </a:ext>
          </a:extLst>
        </xdr:cNvPr>
        <xdr:cNvSpPr/>
      </xdr:nvSpPr>
      <xdr:spPr>
        <a:xfrm>
          <a:off x="7174049" y="21686702"/>
          <a:ext cx="1018108" cy="520101"/>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27214</xdr:colOff>
      <xdr:row>3</xdr:row>
      <xdr:rowOff>40822</xdr:rowOff>
    </xdr:from>
    <xdr:to>
      <xdr:col>1</xdr:col>
      <xdr:colOff>1387928</xdr:colOff>
      <xdr:row>3</xdr:row>
      <xdr:rowOff>367393</xdr:rowOff>
    </xdr:to>
    <xdr:sp macro="" textlink="">
      <xdr:nvSpPr>
        <xdr:cNvPr id="2" name="TextBox 1">
          <a:extLst>
            <a:ext uri="{FF2B5EF4-FFF2-40B4-BE49-F238E27FC236}">
              <a16:creationId xmlns:a16="http://schemas.microsoft.com/office/drawing/2014/main" id="{E11B5549-FC66-474E-B4F8-6827B8B2DDA7}"/>
            </a:ext>
          </a:extLst>
        </xdr:cNvPr>
        <xdr:cNvSpPr txBox="1"/>
      </xdr:nvSpPr>
      <xdr:spPr>
        <a:xfrm>
          <a:off x="27214" y="638992"/>
          <a:ext cx="2842804" cy="32657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500" b="1" i="1"/>
            <a:t>Fill in the Yellow Column</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386072</xdr:colOff>
      <xdr:row>8</xdr:row>
      <xdr:rowOff>213457</xdr:rowOff>
    </xdr:from>
    <xdr:to>
      <xdr:col>17</xdr:col>
      <xdr:colOff>409822</xdr:colOff>
      <xdr:row>13</xdr:row>
      <xdr:rowOff>85369</xdr:rowOff>
    </xdr:to>
    <xdr:sp macro="" textlink="">
      <xdr:nvSpPr>
        <xdr:cNvPr id="2" name="Oval 1">
          <a:extLst>
            <a:ext uri="{FF2B5EF4-FFF2-40B4-BE49-F238E27FC236}">
              <a16:creationId xmlns:a16="http://schemas.microsoft.com/office/drawing/2014/main" id="{EF51E4E2-7110-4ECB-B630-E507EC36CCBB}"/>
            </a:ext>
          </a:extLst>
        </xdr:cNvPr>
        <xdr:cNvSpPr/>
      </xdr:nvSpPr>
      <xdr:spPr>
        <a:xfrm>
          <a:off x="9069062" y="2042257"/>
          <a:ext cx="1235330" cy="999672"/>
        </a:xfrm>
        <a:prstGeom prst="ellipse">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EVENT</a:t>
          </a:r>
        </a:p>
      </xdr:txBody>
    </xdr:sp>
    <xdr:clientData/>
  </xdr:twoCellAnchor>
  <xdr:twoCellAnchor>
    <xdr:from>
      <xdr:col>1</xdr:col>
      <xdr:colOff>14721</xdr:colOff>
      <xdr:row>4</xdr:row>
      <xdr:rowOff>148065</xdr:rowOff>
    </xdr:from>
    <xdr:to>
      <xdr:col>2</xdr:col>
      <xdr:colOff>43296</xdr:colOff>
      <xdr:row>17</xdr:row>
      <xdr:rowOff>141141</xdr:rowOff>
    </xdr:to>
    <xdr:sp macro="" textlink="">
      <xdr:nvSpPr>
        <xdr:cNvPr id="3" name="Rectangle: Rounded Corners 2">
          <a:extLst>
            <a:ext uri="{FF2B5EF4-FFF2-40B4-BE49-F238E27FC236}">
              <a16:creationId xmlns:a16="http://schemas.microsoft.com/office/drawing/2014/main" id="{CC805259-3631-447B-9E53-A4DF05C0B620}"/>
            </a:ext>
          </a:extLst>
        </xdr:cNvPr>
        <xdr:cNvSpPr/>
      </xdr:nvSpPr>
      <xdr:spPr>
        <a:xfrm>
          <a:off x="178551" y="1066275"/>
          <a:ext cx="634365" cy="277437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wordArtVert" rtlCol="0" anchor="t"/>
        <a:lstStyle/>
        <a:p>
          <a:pPr algn="l"/>
          <a:r>
            <a:rPr lang="en-US" sz="2400" b="1">
              <a:solidFill>
                <a:srgbClr val="FF0000"/>
              </a:solidFill>
              <a:latin typeface="72 Black" panose="020B0A04030603020204" pitchFamily="34" charset="0"/>
              <a:cs typeface="72 Black" panose="020B0A04030603020204" pitchFamily="34" charset="0"/>
            </a:rPr>
            <a:t>THREAT</a:t>
          </a:r>
        </a:p>
      </xdr:txBody>
    </xdr:sp>
    <xdr:clientData/>
  </xdr:twoCellAnchor>
  <xdr:twoCellAnchor editAs="oneCell">
    <xdr:from>
      <xdr:col>33</xdr:col>
      <xdr:colOff>155959</xdr:colOff>
      <xdr:row>6</xdr:row>
      <xdr:rowOff>2682</xdr:rowOff>
    </xdr:from>
    <xdr:to>
      <xdr:col>35</xdr:col>
      <xdr:colOff>127015</xdr:colOff>
      <xdr:row>14</xdr:row>
      <xdr:rowOff>269742</xdr:rowOff>
    </xdr:to>
    <xdr:pic>
      <xdr:nvPicPr>
        <xdr:cNvPr id="4" name="Picture 14">
          <a:extLst>
            <a:ext uri="{FF2B5EF4-FFF2-40B4-BE49-F238E27FC236}">
              <a16:creationId xmlns:a16="http://schemas.microsoft.com/office/drawing/2014/main" id="{FCDC4A83-6EB6-4519-9357-6E5F90D496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03139" y="1423812"/>
          <a:ext cx="1879866" cy="1897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34</xdr:col>
      <xdr:colOff>257358</xdr:colOff>
      <xdr:row>2</xdr:row>
      <xdr:rowOff>329716</xdr:rowOff>
    </xdr:from>
    <xdr:to>
      <xdr:col>34</xdr:col>
      <xdr:colOff>871040</xdr:colOff>
      <xdr:row>31</xdr:row>
      <xdr:rowOff>0</xdr:rowOff>
    </xdr:to>
    <xdr:sp macro="" textlink="">
      <xdr:nvSpPr>
        <xdr:cNvPr id="5" name="Rectangle: Rounded Corners 4">
          <a:extLst>
            <a:ext uri="{FF2B5EF4-FFF2-40B4-BE49-F238E27FC236}">
              <a16:creationId xmlns:a16="http://schemas.microsoft.com/office/drawing/2014/main" id="{20C209AD-31D6-4DC6-82D7-36071A07AE19}"/>
            </a:ext>
          </a:extLst>
        </xdr:cNvPr>
        <xdr:cNvSpPr/>
      </xdr:nvSpPr>
      <xdr:spPr>
        <a:xfrm>
          <a:off x="20210328" y="756436"/>
          <a:ext cx="613682" cy="563674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wordArtVert" rtlCol="0" anchor="t"/>
        <a:lstStyle/>
        <a:p>
          <a:pPr algn="l"/>
          <a:r>
            <a:rPr lang="en-US" sz="1600" b="1">
              <a:ln>
                <a:noFill/>
              </a:ln>
              <a:solidFill>
                <a:sysClr val="windowText" lastClr="000000"/>
              </a:solidFill>
              <a:latin typeface="72 Black" panose="020B0A04030603020204" pitchFamily="34" charset="0"/>
              <a:cs typeface="72 Black" panose="020B0A04030603020204" pitchFamily="34" charset="0"/>
            </a:rPr>
            <a:t>CONSEQUENCE</a:t>
          </a:r>
        </a:p>
      </xdr:txBody>
    </xdr:sp>
    <xdr:clientData/>
  </xdr:twoCellAnchor>
  <xdr:twoCellAnchor>
    <xdr:from>
      <xdr:col>15</xdr:col>
      <xdr:colOff>365207</xdr:colOff>
      <xdr:row>43</xdr:row>
      <xdr:rowOff>18420</xdr:rowOff>
    </xdr:from>
    <xdr:to>
      <xdr:col>17</xdr:col>
      <xdr:colOff>388050</xdr:colOff>
      <xdr:row>47</xdr:row>
      <xdr:rowOff>201483</xdr:rowOff>
    </xdr:to>
    <xdr:sp macro="" textlink="">
      <xdr:nvSpPr>
        <xdr:cNvPr id="9" name="Oval 8">
          <a:extLst>
            <a:ext uri="{FF2B5EF4-FFF2-40B4-BE49-F238E27FC236}">
              <a16:creationId xmlns:a16="http://schemas.microsoft.com/office/drawing/2014/main" id="{F8045A8E-D1FC-4484-821C-0D729DC55112}"/>
            </a:ext>
          </a:extLst>
        </xdr:cNvPr>
        <xdr:cNvSpPr/>
      </xdr:nvSpPr>
      <xdr:spPr>
        <a:xfrm>
          <a:off x="9048197" y="9082410"/>
          <a:ext cx="1234423" cy="998403"/>
        </a:xfrm>
        <a:prstGeom prst="ellipse">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EVENT</a:t>
          </a:r>
        </a:p>
      </xdr:txBody>
    </xdr:sp>
    <xdr:clientData/>
  </xdr:twoCellAnchor>
  <xdr:twoCellAnchor>
    <xdr:from>
      <xdr:col>1</xdr:col>
      <xdr:colOff>14721</xdr:colOff>
      <xdr:row>37</xdr:row>
      <xdr:rowOff>148065</xdr:rowOff>
    </xdr:from>
    <xdr:to>
      <xdr:col>2</xdr:col>
      <xdr:colOff>43296</xdr:colOff>
      <xdr:row>50</xdr:row>
      <xdr:rowOff>141141</xdr:rowOff>
    </xdr:to>
    <xdr:sp macro="" textlink="">
      <xdr:nvSpPr>
        <xdr:cNvPr id="10" name="Rectangle: Rounded Corners 9">
          <a:extLst>
            <a:ext uri="{FF2B5EF4-FFF2-40B4-BE49-F238E27FC236}">
              <a16:creationId xmlns:a16="http://schemas.microsoft.com/office/drawing/2014/main" id="{FECA953E-CE92-4570-9BD9-219E9865AECD}"/>
            </a:ext>
          </a:extLst>
        </xdr:cNvPr>
        <xdr:cNvSpPr/>
      </xdr:nvSpPr>
      <xdr:spPr>
        <a:xfrm>
          <a:off x="178551" y="7893795"/>
          <a:ext cx="634365" cy="277437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wordArtVert" rtlCol="0" anchor="t"/>
        <a:lstStyle/>
        <a:p>
          <a:pPr algn="l"/>
          <a:r>
            <a:rPr lang="en-US" sz="2400" b="1">
              <a:solidFill>
                <a:srgbClr val="FF0000"/>
              </a:solidFill>
              <a:latin typeface="72 Black" panose="020B0A04030603020204" pitchFamily="34" charset="0"/>
              <a:cs typeface="72 Black" panose="020B0A04030603020204" pitchFamily="34" charset="0"/>
            </a:rPr>
            <a:t>THREAT</a:t>
          </a:r>
        </a:p>
      </xdr:txBody>
    </xdr:sp>
    <xdr:clientData/>
  </xdr:twoCellAnchor>
  <xdr:oneCellAnchor>
    <xdr:from>
      <xdr:col>33</xdr:col>
      <xdr:colOff>155959</xdr:colOff>
      <xdr:row>39</xdr:row>
      <xdr:rowOff>2682</xdr:rowOff>
    </xdr:from>
    <xdr:ext cx="1876056" cy="1899917"/>
    <xdr:pic>
      <xdr:nvPicPr>
        <xdr:cNvPr id="11" name="Picture 14">
          <a:extLst>
            <a:ext uri="{FF2B5EF4-FFF2-40B4-BE49-F238E27FC236}">
              <a16:creationId xmlns:a16="http://schemas.microsoft.com/office/drawing/2014/main" id="{D0D77C14-80D8-457A-976E-9EC7C62F8B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03139" y="8251332"/>
          <a:ext cx="1876056" cy="18999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34</xdr:col>
      <xdr:colOff>257358</xdr:colOff>
      <xdr:row>35</xdr:row>
      <xdr:rowOff>329716</xdr:rowOff>
    </xdr:from>
    <xdr:to>
      <xdr:col>34</xdr:col>
      <xdr:colOff>871040</xdr:colOff>
      <xdr:row>84</xdr:row>
      <xdr:rowOff>0</xdr:rowOff>
    </xdr:to>
    <xdr:sp macro="" textlink="">
      <xdr:nvSpPr>
        <xdr:cNvPr id="12" name="Rectangle: Rounded Corners 11">
          <a:extLst>
            <a:ext uri="{FF2B5EF4-FFF2-40B4-BE49-F238E27FC236}">
              <a16:creationId xmlns:a16="http://schemas.microsoft.com/office/drawing/2014/main" id="{10F8D629-D1AA-43AF-A6D3-7A3B6385BFA2}"/>
            </a:ext>
          </a:extLst>
        </xdr:cNvPr>
        <xdr:cNvSpPr/>
      </xdr:nvSpPr>
      <xdr:spPr>
        <a:xfrm>
          <a:off x="20210328" y="7583956"/>
          <a:ext cx="613682" cy="962581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wordArtVert" rtlCol="0" anchor="t"/>
        <a:lstStyle/>
        <a:p>
          <a:pPr algn="l"/>
          <a:r>
            <a:rPr lang="en-US" sz="1600" b="1">
              <a:ln>
                <a:noFill/>
              </a:ln>
              <a:solidFill>
                <a:sysClr val="windowText" lastClr="000000"/>
              </a:solidFill>
              <a:latin typeface="72 Black" panose="020B0A04030603020204" pitchFamily="34" charset="0"/>
              <a:cs typeface="72 Black" panose="020B0A04030603020204" pitchFamily="34" charset="0"/>
            </a:rPr>
            <a:t>CONSEQUENCE</a:t>
          </a:r>
        </a:p>
      </xdr:txBody>
    </xdr:sp>
    <xdr:clientData/>
  </xdr:twoCellAnchor>
  <xdr:twoCellAnchor>
    <xdr:from>
      <xdr:col>1</xdr:col>
      <xdr:colOff>180975</xdr:colOff>
      <xdr:row>37</xdr:row>
      <xdr:rowOff>238125</xdr:rowOff>
    </xdr:from>
    <xdr:to>
      <xdr:col>34</xdr:col>
      <xdr:colOff>829129</xdr:colOff>
      <xdr:row>59</xdr:row>
      <xdr:rowOff>179390</xdr:rowOff>
    </xdr:to>
    <xdr:grpSp>
      <xdr:nvGrpSpPr>
        <xdr:cNvPr id="13" name="Group 12">
          <a:extLst>
            <a:ext uri="{FF2B5EF4-FFF2-40B4-BE49-F238E27FC236}">
              <a16:creationId xmlns:a16="http://schemas.microsoft.com/office/drawing/2014/main" id="{8863D66E-8F11-41DE-BFBF-0062FEA892AB}"/>
            </a:ext>
          </a:extLst>
        </xdr:cNvPr>
        <xdr:cNvGrpSpPr/>
      </xdr:nvGrpSpPr>
      <xdr:grpSpPr>
        <a:xfrm>
          <a:off x="323850" y="8029575"/>
          <a:ext cx="18955204" cy="4427540"/>
          <a:chOff x="710983" y="796085"/>
          <a:chExt cx="15604687" cy="3982630"/>
        </a:xfrm>
      </xdr:grpSpPr>
      <xdr:sp macro="" textlink="">
        <xdr:nvSpPr>
          <xdr:cNvPr id="14" name="Flowchart: Manual Operation 13">
            <a:extLst>
              <a:ext uri="{FF2B5EF4-FFF2-40B4-BE49-F238E27FC236}">
                <a16:creationId xmlns:a16="http://schemas.microsoft.com/office/drawing/2014/main" id="{3E8A31F9-9E44-4554-8E13-185E0F5BFBD1}"/>
              </a:ext>
            </a:extLst>
          </xdr:cNvPr>
          <xdr:cNvSpPr/>
        </xdr:nvSpPr>
        <xdr:spPr>
          <a:xfrm rot="16200000" flipH="1">
            <a:off x="1945522" y="-425824"/>
            <a:ext cx="3970000" cy="6439078"/>
          </a:xfrm>
          <a:prstGeom prst="flowChartManualOperation">
            <a:avLst/>
          </a:prstGeom>
          <a:solidFill>
            <a:srgbClr val="4F81BD">
              <a:alpha val="16078"/>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15" name="Flowchart: Manual Operation 14">
            <a:extLst>
              <a:ext uri="{FF2B5EF4-FFF2-40B4-BE49-F238E27FC236}">
                <a16:creationId xmlns:a16="http://schemas.microsoft.com/office/drawing/2014/main" id="{ADDA6104-AA4A-4461-9C82-F6C3F5063268}"/>
              </a:ext>
            </a:extLst>
          </xdr:cNvPr>
          <xdr:cNvSpPr/>
        </xdr:nvSpPr>
        <xdr:spPr>
          <a:xfrm rot="5400000">
            <a:off x="10427159" y="-1122427"/>
            <a:ext cx="3970000" cy="7807023"/>
          </a:xfrm>
          <a:prstGeom prst="flowChartManualOperation">
            <a:avLst/>
          </a:prstGeom>
          <a:solidFill>
            <a:srgbClr val="4F81BD">
              <a:alpha val="16078"/>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92075</xdr:colOff>
      <xdr:row>2</xdr:row>
      <xdr:rowOff>301625</xdr:rowOff>
    </xdr:from>
    <xdr:to>
      <xdr:col>34</xdr:col>
      <xdr:colOff>740229</xdr:colOff>
      <xdr:row>25</xdr:row>
      <xdr:rowOff>65090</xdr:rowOff>
    </xdr:to>
    <xdr:grpSp>
      <xdr:nvGrpSpPr>
        <xdr:cNvPr id="6" name="Group 5">
          <a:extLst>
            <a:ext uri="{FF2B5EF4-FFF2-40B4-BE49-F238E27FC236}">
              <a16:creationId xmlns:a16="http://schemas.microsoft.com/office/drawing/2014/main" id="{E5427653-A7BD-453F-8F20-B2929A5EAE93}"/>
            </a:ext>
          </a:extLst>
        </xdr:cNvPr>
        <xdr:cNvGrpSpPr/>
      </xdr:nvGrpSpPr>
      <xdr:grpSpPr>
        <a:xfrm>
          <a:off x="234950" y="730250"/>
          <a:ext cx="18955204" cy="4430715"/>
          <a:chOff x="710983" y="796085"/>
          <a:chExt cx="15604687" cy="3982630"/>
        </a:xfrm>
      </xdr:grpSpPr>
      <xdr:sp macro="" textlink="">
        <xdr:nvSpPr>
          <xdr:cNvPr id="7" name="Flowchart: Manual Operation 6">
            <a:extLst>
              <a:ext uri="{FF2B5EF4-FFF2-40B4-BE49-F238E27FC236}">
                <a16:creationId xmlns:a16="http://schemas.microsoft.com/office/drawing/2014/main" id="{9436571B-2DA6-6B39-2995-939FDFE9CC66}"/>
              </a:ext>
            </a:extLst>
          </xdr:cNvPr>
          <xdr:cNvSpPr/>
        </xdr:nvSpPr>
        <xdr:spPr>
          <a:xfrm rot="16200000" flipH="1">
            <a:off x="1945522" y="-425824"/>
            <a:ext cx="3970000" cy="6439078"/>
          </a:xfrm>
          <a:prstGeom prst="flowChartManualOperation">
            <a:avLst/>
          </a:prstGeom>
          <a:solidFill>
            <a:srgbClr val="4F81BD">
              <a:alpha val="16078"/>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8" name="Flowchart: Manual Operation 7">
            <a:extLst>
              <a:ext uri="{FF2B5EF4-FFF2-40B4-BE49-F238E27FC236}">
                <a16:creationId xmlns:a16="http://schemas.microsoft.com/office/drawing/2014/main" id="{97BC6AC1-9AAA-6852-7C9E-566DA4C2BCBF}"/>
              </a:ext>
            </a:extLst>
          </xdr:cNvPr>
          <xdr:cNvSpPr/>
        </xdr:nvSpPr>
        <xdr:spPr>
          <a:xfrm rot="5400000">
            <a:off x="10427159" y="-1122427"/>
            <a:ext cx="3970000" cy="7807023"/>
          </a:xfrm>
          <a:prstGeom prst="flowChartManualOperation">
            <a:avLst/>
          </a:prstGeom>
          <a:solidFill>
            <a:srgbClr val="4F81BD">
              <a:alpha val="16078"/>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tptmn-my.sharepoint.com/B.%20SUBHOLDING%20C&amp;T/1.%202021/1.%20Process%20safety%20&amp;%20Assest%20Integrity%20Management%20System/E.%20Worksheet%20MAH%20SECE%20Revisi/4.%20Workshet%20SECE%20Dashboard%20re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20SUBHOLDING%20C&amp;T\1.%202021\1.%20Process%20safety%20&amp;%20Assest%20Integrity%20Management%20System\E.%20Worksheet%20MAH%20SECE%20Revisi\A.%20Templete%20MAH+SECE%20Revisi_Final\Final%20Version\1.%20Worksheet%20MAH%20&amp;%20SECE%20-%20Fuel%20Terminal_Final%20Rev%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ummary Data"/>
      <sheetName val="SECE Dashboard"/>
      <sheetName val="01 SS"/>
      <sheetName val="02 DC"/>
      <sheetName val="03 MP"/>
      <sheetName val="04 IP"/>
      <sheetName val="05 RE"/>
      <sheetName val="06 GD"/>
      <sheetName val="07 FP"/>
      <sheetName val="08 SP"/>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Barrier"/>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5.xml"/><Relationship Id="rId1" Type="http://schemas.openxmlformats.org/officeDocument/2006/relationships/printerSettings" Target="../printerSettings/printerSettings29.bin"/><Relationship Id="rId4" Type="http://schemas.openxmlformats.org/officeDocument/2006/relationships/comments" Target="../comments1.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6D3AB-5BAB-44AE-B41E-873BEA1A1836}">
  <sheetPr>
    <pageSetUpPr fitToPage="1"/>
  </sheetPr>
  <dimension ref="A1:U72"/>
  <sheetViews>
    <sheetView showGridLines="0" view="pageBreakPreview" topLeftCell="A51" zoomScaleNormal="170" zoomScaleSheetLayoutView="100" workbookViewId="0">
      <selection activeCell="X65" sqref="X65"/>
    </sheetView>
  </sheetViews>
  <sheetFormatPr defaultColWidth="8.85546875" defaultRowHeight="14.1"/>
  <cols>
    <col min="1" max="1" width="1.85546875" style="9" customWidth="1"/>
    <col min="2" max="2" width="0.42578125" style="9" customWidth="1"/>
    <col min="3" max="3" width="4.42578125" style="9" customWidth="1"/>
    <col min="4" max="4" width="9" style="9" customWidth="1"/>
    <col min="5" max="5" width="13.5703125" style="9" customWidth="1"/>
    <col min="6" max="6" width="1" style="9" customWidth="1"/>
    <col min="7" max="7" width="8.85546875" style="9"/>
    <col min="8" max="8" width="12.85546875" style="9" customWidth="1"/>
    <col min="9" max="9" width="0.42578125" style="9" customWidth="1"/>
    <col min="10" max="10" width="8.85546875" style="9"/>
    <col min="11" max="11" width="0.42578125" style="9" customWidth="1"/>
    <col min="12" max="12" width="8.85546875" style="9"/>
    <col min="13" max="13" width="0.42578125" style="9" customWidth="1"/>
    <col min="14" max="14" width="8.85546875" style="9"/>
    <col min="15" max="15" width="0.42578125" style="9" customWidth="1"/>
    <col min="16" max="16" width="8.5703125" style="9" customWidth="1"/>
    <col min="17" max="17" width="0.5703125" style="9" customWidth="1"/>
    <col min="18" max="18" width="8.85546875" style="9"/>
    <col min="19" max="19" width="0.42578125" style="9" customWidth="1"/>
    <col min="20" max="20" width="8.85546875" style="9"/>
    <col min="21" max="21" width="0.42578125" style="9" customWidth="1"/>
    <col min="22" max="22" width="1" style="9" customWidth="1"/>
    <col min="23" max="16384" width="8.85546875" style="9"/>
  </cols>
  <sheetData>
    <row r="1" spans="2:21" ht="9" customHeight="1" thickBot="1"/>
    <row r="2" spans="2:21" ht="3" customHeight="1" thickTop="1" thickBot="1">
      <c r="B2" s="394"/>
      <c r="C2" s="395"/>
      <c r="D2" s="395"/>
      <c r="E2" s="395"/>
      <c r="F2" s="395"/>
      <c r="G2" s="395"/>
      <c r="H2" s="395"/>
      <c r="I2" s="395"/>
      <c r="J2" s="395"/>
      <c r="K2" s="395"/>
      <c r="L2" s="395"/>
      <c r="M2" s="395"/>
      <c r="N2" s="395"/>
      <c r="O2" s="395"/>
      <c r="P2" s="395"/>
      <c r="Q2" s="395"/>
      <c r="R2" s="395"/>
      <c r="S2" s="395"/>
      <c r="T2" s="395"/>
      <c r="U2" s="396"/>
    </row>
    <row r="3" spans="2:21" ht="23.1" customHeight="1">
      <c r="B3" s="339"/>
      <c r="C3" s="397" t="s">
        <v>0</v>
      </c>
      <c r="D3" s="398"/>
      <c r="E3" s="398"/>
      <c r="F3" s="398"/>
      <c r="G3" s="398"/>
      <c r="H3" s="398"/>
      <c r="I3" s="398"/>
      <c r="J3" s="398"/>
      <c r="K3" s="398"/>
      <c r="L3" s="398"/>
      <c r="M3" s="398"/>
      <c r="N3" s="398"/>
      <c r="O3" s="398"/>
      <c r="P3" s="398"/>
      <c r="Q3" s="399"/>
      <c r="R3" s="403"/>
      <c r="S3" s="404"/>
      <c r="T3" s="405"/>
      <c r="U3" s="341"/>
    </row>
    <row r="4" spans="2:21" ht="26.85" customHeight="1" thickBot="1">
      <c r="B4" s="339"/>
      <c r="C4" s="400"/>
      <c r="D4" s="401"/>
      <c r="E4" s="401"/>
      <c r="F4" s="401"/>
      <c r="G4" s="401"/>
      <c r="H4" s="401"/>
      <c r="I4" s="401"/>
      <c r="J4" s="401"/>
      <c r="K4" s="401"/>
      <c r="L4" s="401"/>
      <c r="M4" s="401"/>
      <c r="N4" s="401"/>
      <c r="O4" s="401"/>
      <c r="P4" s="401"/>
      <c r="Q4" s="402"/>
      <c r="R4" s="406"/>
      <c r="S4" s="407"/>
      <c r="T4" s="408"/>
      <c r="U4" s="341"/>
    </row>
    <row r="5" spans="2:21" ht="3" customHeight="1" thickBot="1">
      <c r="B5" s="342"/>
      <c r="C5" s="409"/>
      <c r="D5" s="409"/>
      <c r="E5" s="409"/>
      <c r="F5" s="409"/>
      <c r="G5" s="409"/>
      <c r="H5" s="409"/>
      <c r="I5" s="409"/>
      <c r="J5" s="409"/>
      <c r="K5" s="409"/>
      <c r="L5" s="409"/>
      <c r="M5" s="409"/>
      <c r="N5" s="409"/>
      <c r="O5" s="409"/>
      <c r="P5" s="409"/>
      <c r="Q5" s="409"/>
      <c r="R5" s="409"/>
      <c r="S5" s="409"/>
      <c r="T5" s="409"/>
      <c r="U5" s="343"/>
    </row>
    <row r="6" spans="2:21">
      <c r="B6" s="342"/>
      <c r="C6" s="410" t="s">
        <v>1</v>
      </c>
      <c r="D6" s="411"/>
      <c r="E6" s="412"/>
      <c r="F6" s="344" t="s">
        <v>2</v>
      </c>
      <c r="G6" s="413" t="s">
        <v>3</v>
      </c>
      <c r="H6" s="413"/>
      <c r="I6" s="413"/>
      <c r="J6" s="413"/>
      <c r="K6" s="414"/>
      <c r="L6" s="416" t="s">
        <v>4</v>
      </c>
      <c r="M6" s="411"/>
      <c r="N6" s="411"/>
      <c r="O6" s="411"/>
      <c r="P6" s="412"/>
      <c r="Q6" s="340" t="s">
        <v>2</v>
      </c>
      <c r="R6" s="413">
        <v>2023</v>
      </c>
      <c r="S6" s="413"/>
      <c r="T6" s="417"/>
      <c r="U6" s="343"/>
    </row>
    <row r="7" spans="2:21">
      <c r="B7" s="342"/>
      <c r="C7" s="418" t="s">
        <v>5</v>
      </c>
      <c r="D7" s="419"/>
      <c r="E7" s="420"/>
      <c r="F7" s="345" t="s">
        <v>2</v>
      </c>
      <c r="G7" s="421" t="s">
        <v>6</v>
      </c>
      <c r="H7" s="421"/>
      <c r="I7" s="421"/>
      <c r="J7" s="421"/>
      <c r="K7" s="409"/>
      <c r="L7" s="422" t="s">
        <v>7</v>
      </c>
      <c r="M7" s="419"/>
      <c r="N7" s="419"/>
      <c r="O7" s="419"/>
      <c r="P7" s="420"/>
      <c r="Q7" s="346" t="s">
        <v>2</v>
      </c>
      <c r="R7" s="421">
        <v>0</v>
      </c>
      <c r="S7" s="421"/>
      <c r="T7" s="423"/>
      <c r="U7" s="343"/>
    </row>
    <row r="8" spans="2:21" ht="14.45" thickBot="1">
      <c r="B8" s="342"/>
      <c r="C8" s="424" t="s">
        <v>8</v>
      </c>
      <c r="D8" s="425"/>
      <c r="E8" s="426"/>
      <c r="F8" s="347" t="s">
        <v>2</v>
      </c>
      <c r="G8" s="427" t="s">
        <v>9</v>
      </c>
      <c r="H8" s="427"/>
      <c r="I8" s="427"/>
      <c r="J8" s="427"/>
      <c r="K8" s="415"/>
      <c r="L8" s="428"/>
      <c r="M8" s="429"/>
      <c r="N8" s="429"/>
      <c r="O8" s="429"/>
      <c r="P8" s="429"/>
      <c r="Q8" s="429"/>
      <c r="R8" s="429"/>
      <c r="S8" s="429"/>
      <c r="T8" s="430"/>
      <c r="U8" s="343"/>
    </row>
    <row r="9" spans="2:21" ht="2.4500000000000002" customHeight="1" thickBot="1">
      <c r="B9" s="342"/>
      <c r="C9" s="409"/>
      <c r="D9" s="409"/>
      <c r="E9" s="409"/>
      <c r="F9" s="409"/>
      <c r="G9" s="409"/>
      <c r="H9" s="409"/>
      <c r="I9" s="409"/>
      <c r="J9" s="409"/>
      <c r="K9" s="409"/>
      <c r="L9" s="409"/>
      <c r="M9" s="409"/>
      <c r="N9" s="409"/>
      <c r="O9" s="409"/>
      <c r="P9" s="409"/>
      <c r="Q9" s="409"/>
      <c r="R9" s="409"/>
      <c r="S9" s="409"/>
      <c r="T9" s="409"/>
      <c r="U9" s="343"/>
    </row>
    <row r="10" spans="2:21" ht="15.95" thickBot="1">
      <c r="B10" s="342"/>
      <c r="C10" s="433" t="s">
        <v>10</v>
      </c>
      <c r="D10" s="434"/>
      <c r="E10" s="434"/>
      <c r="F10" s="434"/>
      <c r="G10" s="434"/>
      <c r="H10" s="434"/>
      <c r="I10" s="434"/>
      <c r="J10" s="434"/>
      <c r="K10" s="434"/>
      <c r="L10" s="434"/>
      <c r="M10" s="434"/>
      <c r="N10" s="434"/>
      <c r="O10" s="434"/>
      <c r="P10" s="434"/>
      <c r="Q10" s="434"/>
      <c r="R10" s="434"/>
      <c r="S10" s="434"/>
      <c r="T10" s="435"/>
      <c r="U10" s="343"/>
    </row>
    <row r="11" spans="2:21">
      <c r="B11" s="348"/>
      <c r="C11" s="436" t="s">
        <v>11</v>
      </c>
      <c r="D11" s="437"/>
      <c r="E11" s="437"/>
      <c r="F11" s="437"/>
      <c r="G11" s="437"/>
      <c r="H11" s="437"/>
      <c r="I11" s="437"/>
      <c r="J11" s="437"/>
      <c r="K11" s="437"/>
      <c r="L11" s="437"/>
      <c r="M11" s="437"/>
      <c r="N11" s="437"/>
      <c r="O11" s="437"/>
      <c r="P11" s="437"/>
      <c r="Q11" s="437"/>
      <c r="R11" s="437"/>
      <c r="S11" s="437"/>
      <c r="T11" s="438"/>
      <c r="U11" s="349"/>
    </row>
    <row r="12" spans="2:21" ht="23.85" customHeight="1">
      <c r="B12" s="348"/>
      <c r="C12" s="439"/>
      <c r="D12" s="440"/>
      <c r="E12" s="440"/>
      <c r="F12" s="440"/>
      <c r="G12" s="440"/>
      <c r="H12" s="440"/>
      <c r="I12" s="440"/>
      <c r="J12" s="440"/>
      <c r="K12" s="440"/>
      <c r="L12" s="440"/>
      <c r="M12" s="440"/>
      <c r="N12" s="440"/>
      <c r="O12" s="440"/>
      <c r="P12" s="440"/>
      <c r="Q12" s="440"/>
      <c r="R12" s="440"/>
      <c r="S12" s="440"/>
      <c r="T12" s="441"/>
      <c r="U12" s="349"/>
    </row>
    <row r="13" spans="2:21" ht="39" customHeight="1" thickBot="1">
      <c r="B13" s="348"/>
      <c r="C13" s="442"/>
      <c r="D13" s="443"/>
      <c r="E13" s="443"/>
      <c r="F13" s="443"/>
      <c r="G13" s="443"/>
      <c r="H13" s="443"/>
      <c r="I13" s="443"/>
      <c r="J13" s="443"/>
      <c r="K13" s="443"/>
      <c r="L13" s="443"/>
      <c r="M13" s="443"/>
      <c r="N13" s="443"/>
      <c r="O13" s="443"/>
      <c r="P13" s="443"/>
      <c r="Q13" s="443"/>
      <c r="R13" s="443"/>
      <c r="S13" s="443"/>
      <c r="T13" s="444"/>
      <c r="U13" s="349"/>
    </row>
    <row r="14" spans="2:21" ht="3" customHeight="1" thickBot="1">
      <c r="B14" s="342"/>
      <c r="C14" s="409"/>
      <c r="D14" s="409"/>
      <c r="E14" s="409"/>
      <c r="F14" s="409"/>
      <c r="G14" s="409"/>
      <c r="H14" s="409"/>
      <c r="I14" s="409"/>
      <c r="J14" s="409"/>
      <c r="K14" s="409"/>
      <c r="L14" s="409"/>
      <c r="M14" s="409"/>
      <c r="N14" s="409"/>
      <c r="O14" s="409"/>
      <c r="P14" s="409"/>
      <c r="Q14" s="409"/>
      <c r="R14" s="409"/>
      <c r="S14" s="409"/>
      <c r="T14" s="409"/>
      <c r="U14" s="343"/>
    </row>
    <row r="15" spans="2:21" ht="15.95" thickBot="1">
      <c r="B15" s="342"/>
      <c r="C15" s="433" t="s">
        <v>12</v>
      </c>
      <c r="D15" s="434"/>
      <c r="E15" s="434"/>
      <c r="F15" s="434"/>
      <c r="G15" s="434"/>
      <c r="H15" s="434"/>
      <c r="I15" s="434"/>
      <c r="J15" s="434"/>
      <c r="K15" s="434"/>
      <c r="L15" s="434"/>
      <c r="M15" s="434"/>
      <c r="N15" s="434"/>
      <c r="O15" s="434"/>
      <c r="P15" s="434"/>
      <c r="Q15" s="434"/>
      <c r="R15" s="434"/>
      <c r="S15" s="434"/>
      <c r="T15" s="435"/>
      <c r="U15" s="343"/>
    </row>
    <row r="16" spans="2:21" ht="18" customHeight="1">
      <c r="B16" s="350"/>
      <c r="C16" s="445" t="s">
        <v>13</v>
      </c>
      <c r="D16" s="446"/>
      <c r="E16" s="446"/>
      <c r="F16" s="446"/>
      <c r="G16" s="446"/>
      <c r="H16" s="446"/>
      <c r="I16" s="446"/>
      <c r="J16" s="446"/>
      <c r="K16" s="446"/>
      <c r="L16" s="446"/>
      <c r="M16" s="446"/>
      <c r="N16" s="446"/>
      <c r="O16" s="446"/>
      <c r="P16" s="446"/>
      <c r="Q16" s="446"/>
      <c r="R16" s="446"/>
      <c r="S16" s="446"/>
      <c r="T16" s="447"/>
      <c r="U16" s="351"/>
    </row>
    <row r="17" spans="2:21" ht="18" customHeight="1">
      <c r="B17" s="350"/>
      <c r="C17" s="448"/>
      <c r="D17" s="449"/>
      <c r="E17" s="449"/>
      <c r="F17" s="449"/>
      <c r="G17" s="449"/>
      <c r="H17" s="449"/>
      <c r="I17" s="449"/>
      <c r="J17" s="449"/>
      <c r="K17" s="449"/>
      <c r="L17" s="449"/>
      <c r="M17" s="449"/>
      <c r="N17" s="449"/>
      <c r="O17" s="449"/>
      <c r="P17" s="449"/>
      <c r="Q17" s="449"/>
      <c r="R17" s="449"/>
      <c r="S17" s="449"/>
      <c r="T17" s="450"/>
      <c r="U17" s="351"/>
    </row>
    <row r="18" spans="2:21" ht="18" customHeight="1">
      <c r="B18" s="350"/>
      <c r="C18" s="448"/>
      <c r="D18" s="449"/>
      <c r="E18" s="449"/>
      <c r="F18" s="449"/>
      <c r="G18" s="449"/>
      <c r="H18" s="449"/>
      <c r="I18" s="449"/>
      <c r="J18" s="449"/>
      <c r="K18" s="449"/>
      <c r="L18" s="449"/>
      <c r="M18" s="449"/>
      <c r="N18" s="449"/>
      <c r="O18" s="449"/>
      <c r="P18" s="449"/>
      <c r="Q18" s="449"/>
      <c r="R18" s="449"/>
      <c r="S18" s="449"/>
      <c r="T18" s="450"/>
      <c r="U18" s="351"/>
    </row>
    <row r="19" spans="2:21" ht="18" customHeight="1" thickBot="1">
      <c r="B19" s="350"/>
      <c r="C19" s="451"/>
      <c r="D19" s="452"/>
      <c r="E19" s="452"/>
      <c r="F19" s="452"/>
      <c r="G19" s="452"/>
      <c r="H19" s="452"/>
      <c r="I19" s="452"/>
      <c r="J19" s="452"/>
      <c r="K19" s="452"/>
      <c r="L19" s="452"/>
      <c r="M19" s="452"/>
      <c r="N19" s="452"/>
      <c r="O19" s="452"/>
      <c r="P19" s="452"/>
      <c r="Q19" s="452"/>
      <c r="R19" s="452"/>
      <c r="S19" s="452"/>
      <c r="T19" s="453"/>
      <c r="U19" s="351"/>
    </row>
    <row r="20" spans="2:21" ht="2.1" customHeight="1" thickBot="1">
      <c r="B20" s="342"/>
      <c r="C20" s="409"/>
      <c r="D20" s="409"/>
      <c r="E20" s="409"/>
      <c r="F20" s="409"/>
      <c r="G20" s="409"/>
      <c r="H20" s="409"/>
      <c r="I20" s="409"/>
      <c r="J20" s="409"/>
      <c r="K20" s="409"/>
      <c r="L20" s="409"/>
      <c r="M20" s="409"/>
      <c r="N20" s="409"/>
      <c r="O20" s="409"/>
      <c r="P20" s="409"/>
      <c r="Q20" s="409"/>
      <c r="R20" s="409"/>
      <c r="S20" s="409"/>
      <c r="T20" s="409"/>
      <c r="U20" s="343"/>
    </row>
    <row r="21" spans="2:21" ht="15.95" thickBot="1">
      <c r="B21" s="342"/>
      <c r="C21" s="433" t="s">
        <v>14</v>
      </c>
      <c r="D21" s="434"/>
      <c r="E21" s="434"/>
      <c r="F21" s="434"/>
      <c r="G21" s="434"/>
      <c r="H21" s="434"/>
      <c r="I21" s="434"/>
      <c r="J21" s="434"/>
      <c r="K21" s="434"/>
      <c r="L21" s="434"/>
      <c r="M21" s="434"/>
      <c r="N21" s="434"/>
      <c r="O21" s="434"/>
      <c r="P21" s="434"/>
      <c r="Q21" s="434"/>
      <c r="R21" s="434"/>
      <c r="S21" s="434"/>
      <c r="T21" s="435"/>
      <c r="U21" s="343"/>
    </row>
    <row r="22" spans="2:21" ht="14.45" thickBot="1">
      <c r="B22" s="342"/>
      <c r="C22" s="352" t="s">
        <v>15</v>
      </c>
      <c r="D22" s="454" t="s">
        <v>16</v>
      </c>
      <c r="E22" s="455"/>
      <c r="F22" s="455"/>
      <c r="G22" s="455"/>
      <c r="H22" s="455"/>
      <c r="I22" s="455"/>
      <c r="J22" s="456"/>
      <c r="K22" s="353"/>
      <c r="L22" s="354" t="s">
        <v>17</v>
      </c>
      <c r="M22" s="353"/>
      <c r="N22" s="354" t="s">
        <v>18</v>
      </c>
      <c r="O22" s="353"/>
      <c r="P22" s="354" t="s">
        <v>19</v>
      </c>
      <c r="Q22" s="353"/>
      <c r="R22" s="353"/>
      <c r="S22" s="353"/>
      <c r="T22" s="355"/>
      <c r="U22" s="343"/>
    </row>
    <row r="23" spans="2:21" ht="1.5" customHeight="1" thickBot="1">
      <c r="B23" s="342"/>
      <c r="C23" s="431">
        <v>1</v>
      </c>
      <c r="D23" s="457" t="s">
        <v>20</v>
      </c>
      <c r="E23" s="457"/>
      <c r="F23" s="457"/>
      <c r="G23" s="457"/>
      <c r="H23" s="457"/>
      <c r="I23" s="457"/>
      <c r="J23" s="457"/>
      <c r="K23" s="356"/>
      <c r="M23" s="356"/>
      <c r="O23" s="356"/>
      <c r="S23" s="356"/>
      <c r="T23" s="13"/>
      <c r="U23" s="343"/>
    </row>
    <row r="24" spans="2:21" ht="14.45" thickBot="1">
      <c r="B24" s="342"/>
      <c r="C24" s="431"/>
      <c r="D24" s="432"/>
      <c r="E24" s="432"/>
      <c r="F24" s="432"/>
      <c r="G24" s="432"/>
      <c r="H24" s="432"/>
      <c r="I24" s="432"/>
      <c r="J24" s="432"/>
      <c r="K24" s="356"/>
      <c r="L24" s="357" t="s">
        <v>21</v>
      </c>
      <c r="M24" s="356"/>
      <c r="N24" s="357" t="s">
        <v>21</v>
      </c>
      <c r="O24" s="356"/>
      <c r="P24" s="357" t="s">
        <v>21</v>
      </c>
      <c r="R24" s="353"/>
      <c r="S24" s="356"/>
      <c r="T24" s="355"/>
      <c r="U24" s="343"/>
    </row>
    <row r="25" spans="2:21" ht="1.5" customHeight="1">
      <c r="B25" s="342"/>
      <c r="C25" s="431"/>
      <c r="D25" s="432"/>
      <c r="E25" s="432"/>
      <c r="F25" s="432"/>
      <c r="G25" s="432"/>
      <c r="H25" s="432"/>
      <c r="I25" s="432"/>
      <c r="J25" s="432"/>
      <c r="K25" s="356"/>
      <c r="M25" s="356"/>
      <c r="O25" s="356"/>
      <c r="S25" s="356"/>
      <c r="T25" s="13"/>
      <c r="U25" s="343"/>
    </row>
    <row r="26" spans="2:21" ht="1.5" customHeight="1" thickBot="1">
      <c r="B26" s="342"/>
      <c r="C26" s="431">
        <v>2</v>
      </c>
      <c r="D26" s="432" t="s">
        <v>22</v>
      </c>
      <c r="E26" s="432"/>
      <c r="F26" s="432"/>
      <c r="G26" s="432"/>
      <c r="H26" s="432"/>
      <c r="I26" s="432"/>
      <c r="J26" s="432"/>
      <c r="K26" s="356"/>
      <c r="M26" s="356"/>
      <c r="O26" s="356"/>
      <c r="S26" s="356"/>
      <c r="T26" s="13"/>
      <c r="U26" s="343"/>
    </row>
    <row r="27" spans="2:21" ht="14.45" thickBot="1">
      <c r="B27" s="342"/>
      <c r="C27" s="431"/>
      <c r="D27" s="432"/>
      <c r="E27" s="432"/>
      <c r="F27" s="432"/>
      <c r="G27" s="432"/>
      <c r="H27" s="432"/>
      <c r="I27" s="432"/>
      <c r="J27" s="432"/>
      <c r="K27" s="356"/>
      <c r="L27" s="357" t="s">
        <v>21</v>
      </c>
      <c r="M27" s="356"/>
      <c r="N27" s="357" t="s">
        <v>21</v>
      </c>
      <c r="O27" s="356"/>
      <c r="P27" s="357" t="s">
        <v>21</v>
      </c>
      <c r="R27" s="353"/>
      <c r="S27" s="356"/>
      <c r="T27" s="13"/>
      <c r="U27" s="343"/>
    </row>
    <row r="28" spans="2:21" ht="1.5" customHeight="1">
      <c r="B28" s="342"/>
      <c r="C28" s="431"/>
      <c r="D28" s="432"/>
      <c r="E28" s="432"/>
      <c r="F28" s="432"/>
      <c r="G28" s="432"/>
      <c r="H28" s="432"/>
      <c r="I28" s="432"/>
      <c r="J28" s="432"/>
      <c r="K28" s="356"/>
      <c r="M28" s="356"/>
      <c r="O28" s="356"/>
      <c r="S28" s="356"/>
      <c r="T28" s="13"/>
      <c r="U28" s="343"/>
    </row>
    <row r="29" spans="2:21" ht="1.5" customHeight="1" thickBot="1">
      <c r="B29" s="342"/>
      <c r="C29" s="431">
        <v>3</v>
      </c>
      <c r="D29" s="432" t="s">
        <v>23</v>
      </c>
      <c r="E29" s="432"/>
      <c r="F29" s="432"/>
      <c r="G29" s="432"/>
      <c r="H29" s="432"/>
      <c r="I29" s="432"/>
      <c r="J29" s="432"/>
      <c r="K29" s="356"/>
      <c r="M29" s="356"/>
      <c r="O29" s="356"/>
      <c r="S29" s="356"/>
      <c r="T29" s="13"/>
      <c r="U29" s="343"/>
    </row>
    <row r="30" spans="2:21" ht="14.45" thickBot="1">
      <c r="B30" s="342"/>
      <c r="C30" s="431"/>
      <c r="D30" s="432"/>
      <c r="E30" s="432"/>
      <c r="F30" s="432"/>
      <c r="G30" s="432"/>
      <c r="H30" s="432"/>
      <c r="I30" s="432"/>
      <c r="J30" s="432"/>
      <c r="K30" s="356"/>
      <c r="L30" s="357" t="s">
        <v>21</v>
      </c>
      <c r="M30" s="356"/>
      <c r="N30" s="357" t="s">
        <v>21</v>
      </c>
      <c r="O30" s="356"/>
      <c r="P30" s="357" t="s">
        <v>21</v>
      </c>
      <c r="S30" s="356"/>
      <c r="T30" s="13"/>
      <c r="U30" s="343"/>
    </row>
    <row r="31" spans="2:21" ht="1.5" customHeight="1">
      <c r="B31" s="342"/>
      <c r="C31" s="431"/>
      <c r="D31" s="432"/>
      <c r="E31" s="432"/>
      <c r="F31" s="432"/>
      <c r="G31" s="432"/>
      <c r="H31" s="432"/>
      <c r="I31" s="432"/>
      <c r="J31" s="432"/>
      <c r="K31" s="356"/>
      <c r="M31" s="356"/>
      <c r="O31" s="356"/>
      <c r="S31" s="356"/>
      <c r="T31" s="13"/>
      <c r="U31" s="343"/>
    </row>
    <row r="32" spans="2:21" ht="1.5" customHeight="1" thickBot="1">
      <c r="B32" s="342"/>
      <c r="C32" s="431">
        <v>4</v>
      </c>
      <c r="D32" s="432" t="s">
        <v>24</v>
      </c>
      <c r="E32" s="432"/>
      <c r="F32" s="432"/>
      <c r="G32" s="432"/>
      <c r="H32" s="432"/>
      <c r="I32" s="432"/>
      <c r="J32" s="432"/>
      <c r="K32" s="356"/>
      <c r="M32" s="356"/>
      <c r="O32" s="356"/>
      <c r="S32" s="356"/>
      <c r="T32" s="13"/>
      <c r="U32" s="343"/>
    </row>
    <row r="33" spans="2:21" ht="14.45" thickBot="1">
      <c r="B33" s="342"/>
      <c r="C33" s="431"/>
      <c r="D33" s="432"/>
      <c r="E33" s="432"/>
      <c r="F33" s="432"/>
      <c r="G33" s="432"/>
      <c r="H33" s="432"/>
      <c r="I33" s="432"/>
      <c r="J33" s="432"/>
      <c r="K33" s="356"/>
      <c r="L33" s="357" t="s">
        <v>21</v>
      </c>
      <c r="M33" s="356"/>
      <c r="N33" s="357" t="s">
        <v>21</v>
      </c>
      <c r="O33" s="356"/>
      <c r="P33" s="357" t="s">
        <v>21</v>
      </c>
      <c r="S33" s="356"/>
      <c r="T33" s="13"/>
      <c r="U33" s="343"/>
    </row>
    <row r="34" spans="2:21" ht="1.5" customHeight="1">
      <c r="B34" s="342"/>
      <c r="C34" s="431"/>
      <c r="D34" s="432"/>
      <c r="E34" s="432"/>
      <c r="F34" s="432"/>
      <c r="G34" s="432"/>
      <c r="H34" s="432"/>
      <c r="I34" s="432"/>
      <c r="J34" s="432"/>
      <c r="K34" s="356"/>
      <c r="M34" s="356"/>
      <c r="O34" s="356"/>
      <c r="S34" s="356"/>
      <c r="T34" s="13"/>
      <c r="U34" s="343"/>
    </row>
    <row r="35" spans="2:21" ht="1.5" customHeight="1" thickBot="1">
      <c r="B35" s="342"/>
      <c r="C35" s="431">
        <v>5</v>
      </c>
      <c r="D35" s="432" t="s">
        <v>25</v>
      </c>
      <c r="E35" s="432"/>
      <c r="F35" s="432"/>
      <c r="G35" s="432"/>
      <c r="H35" s="432"/>
      <c r="I35" s="432"/>
      <c r="J35" s="432"/>
      <c r="K35" s="356"/>
      <c r="M35" s="356"/>
      <c r="O35" s="356"/>
      <c r="S35" s="356"/>
      <c r="T35" s="13"/>
      <c r="U35" s="343"/>
    </row>
    <row r="36" spans="2:21" ht="14.45" thickBot="1">
      <c r="B36" s="342"/>
      <c r="C36" s="431"/>
      <c r="D36" s="432"/>
      <c r="E36" s="432"/>
      <c r="F36" s="432"/>
      <c r="G36" s="432"/>
      <c r="H36" s="432"/>
      <c r="I36" s="432"/>
      <c r="J36" s="432"/>
      <c r="K36" s="356"/>
      <c r="L36" s="357" t="s">
        <v>21</v>
      </c>
      <c r="M36" s="356"/>
      <c r="N36" s="357" t="s">
        <v>26</v>
      </c>
      <c r="O36" s="356"/>
      <c r="P36" s="357" t="s">
        <v>21</v>
      </c>
      <c r="R36" s="353"/>
      <c r="S36" s="356"/>
      <c r="T36" s="355"/>
      <c r="U36" s="343"/>
    </row>
    <row r="37" spans="2:21" ht="1.5" customHeight="1">
      <c r="B37" s="342"/>
      <c r="C37" s="431"/>
      <c r="D37" s="432"/>
      <c r="E37" s="432"/>
      <c r="F37" s="432"/>
      <c r="G37" s="432"/>
      <c r="H37" s="432"/>
      <c r="I37" s="432"/>
      <c r="J37" s="432"/>
      <c r="K37" s="356"/>
      <c r="M37" s="356"/>
      <c r="O37" s="356"/>
      <c r="S37" s="356"/>
      <c r="T37" s="13"/>
      <c r="U37" s="343"/>
    </row>
    <row r="38" spans="2:21" ht="1.5" customHeight="1" thickBot="1">
      <c r="B38" s="342"/>
      <c r="C38" s="431">
        <v>6</v>
      </c>
      <c r="D38" s="432" t="s">
        <v>27</v>
      </c>
      <c r="E38" s="432"/>
      <c r="F38" s="432"/>
      <c r="G38" s="432"/>
      <c r="H38" s="432"/>
      <c r="I38" s="432"/>
      <c r="J38" s="432"/>
      <c r="K38" s="356"/>
      <c r="M38" s="356"/>
      <c r="O38" s="356"/>
      <c r="S38" s="356"/>
      <c r="T38" s="13"/>
      <c r="U38" s="343"/>
    </row>
    <row r="39" spans="2:21" ht="14.45" thickBot="1">
      <c r="B39" s="342"/>
      <c r="C39" s="431"/>
      <c r="D39" s="432"/>
      <c r="E39" s="432"/>
      <c r="F39" s="432"/>
      <c r="G39" s="432"/>
      <c r="H39" s="432"/>
      <c r="I39" s="432"/>
      <c r="J39" s="432"/>
      <c r="K39" s="356"/>
      <c r="L39" s="357" t="s">
        <v>21</v>
      </c>
      <c r="M39" s="356"/>
      <c r="N39" s="357" t="s">
        <v>21</v>
      </c>
      <c r="O39" s="356"/>
      <c r="P39" s="357" t="s">
        <v>21</v>
      </c>
      <c r="S39" s="356"/>
      <c r="T39" s="13"/>
      <c r="U39" s="343"/>
    </row>
    <row r="40" spans="2:21" ht="1.5" customHeight="1">
      <c r="B40" s="342"/>
      <c r="C40" s="431"/>
      <c r="D40" s="432"/>
      <c r="E40" s="432"/>
      <c r="F40" s="432"/>
      <c r="G40" s="432"/>
      <c r="H40" s="432"/>
      <c r="I40" s="432"/>
      <c r="J40" s="432"/>
      <c r="K40" s="356"/>
      <c r="M40" s="356"/>
      <c r="O40" s="356"/>
      <c r="S40" s="356"/>
      <c r="T40" s="13"/>
      <c r="U40" s="343"/>
    </row>
    <row r="41" spans="2:21" ht="1.5" customHeight="1" thickBot="1">
      <c r="B41" s="342"/>
      <c r="C41" s="431">
        <v>7</v>
      </c>
      <c r="D41" s="432" t="s">
        <v>28</v>
      </c>
      <c r="E41" s="432"/>
      <c r="F41" s="432"/>
      <c r="G41" s="432"/>
      <c r="H41" s="432"/>
      <c r="I41" s="432"/>
      <c r="J41" s="432"/>
      <c r="K41" s="356"/>
      <c r="M41" s="356"/>
      <c r="O41" s="356"/>
      <c r="S41" s="356"/>
      <c r="T41" s="13"/>
      <c r="U41" s="343"/>
    </row>
    <row r="42" spans="2:21" ht="14.45" thickBot="1">
      <c r="B42" s="342"/>
      <c r="C42" s="431"/>
      <c r="D42" s="432"/>
      <c r="E42" s="432"/>
      <c r="F42" s="432"/>
      <c r="G42" s="432"/>
      <c r="H42" s="432"/>
      <c r="I42" s="432"/>
      <c r="J42" s="432"/>
      <c r="K42" s="356"/>
      <c r="L42" s="357" t="s">
        <v>21</v>
      </c>
      <c r="M42" s="356"/>
      <c r="N42" s="357" t="s">
        <v>21</v>
      </c>
      <c r="O42" s="356"/>
      <c r="P42" s="357" t="s">
        <v>21</v>
      </c>
      <c r="S42" s="356"/>
      <c r="T42" s="13"/>
      <c r="U42" s="343"/>
    </row>
    <row r="43" spans="2:21" ht="1.5" customHeight="1">
      <c r="B43" s="342"/>
      <c r="C43" s="431"/>
      <c r="D43" s="432"/>
      <c r="E43" s="432"/>
      <c r="F43" s="432"/>
      <c r="G43" s="432"/>
      <c r="H43" s="432"/>
      <c r="I43" s="432"/>
      <c r="J43" s="432"/>
      <c r="K43" s="356"/>
      <c r="M43" s="356"/>
      <c r="O43" s="356"/>
      <c r="S43" s="356"/>
      <c r="T43" s="13"/>
      <c r="U43" s="343"/>
    </row>
    <row r="44" spans="2:21" ht="1.5" customHeight="1" thickBot="1">
      <c r="B44" s="342"/>
      <c r="C44" s="431">
        <v>8</v>
      </c>
      <c r="D44" s="432" t="s">
        <v>29</v>
      </c>
      <c r="E44" s="432"/>
      <c r="F44" s="432"/>
      <c r="G44" s="432"/>
      <c r="H44" s="432"/>
      <c r="I44" s="432"/>
      <c r="J44" s="432"/>
      <c r="K44" s="356"/>
      <c r="M44" s="356"/>
      <c r="O44" s="356"/>
      <c r="S44" s="356"/>
      <c r="T44" s="13"/>
      <c r="U44" s="343"/>
    </row>
    <row r="45" spans="2:21" ht="14.45" thickBot="1">
      <c r="B45" s="342"/>
      <c r="C45" s="431"/>
      <c r="D45" s="432"/>
      <c r="E45" s="432"/>
      <c r="F45" s="432"/>
      <c r="G45" s="432"/>
      <c r="H45" s="432"/>
      <c r="I45" s="432"/>
      <c r="J45" s="432"/>
      <c r="K45" s="356"/>
      <c r="L45" s="357" t="s">
        <v>21</v>
      </c>
      <c r="M45" s="356"/>
      <c r="N45" s="357" t="s">
        <v>21</v>
      </c>
      <c r="O45" s="356"/>
      <c r="P45" s="357" t="s">
        <v>21</v>
      </c>
      <c r="S45" s="356"/>
      <c r="T45" s="13"/>
      <c r="U45" s="343"/>
    </row>
    <row r="46" spans="2:21" ht="1.5" customHeight="1" thickBot="1">
      <c r="B46" s="342"/>
      <c r="C46" s="458"/>
      <c r="D46" s="459"/>
      <c r="E46" s="459"/>
      <c r="F46" s="459"/>
      <c r="G46" s="459"/>
      <c r="H46" s="459"/>
      <c r="I46" s="459"/>
      <c r="J46" s="459"/>
      <c r="K46" s="358"/>
      <c r="L46" s="28"/>
      <c r="M46" s="358"/>
      <c r="N46" s="28"/>
      <c r="O46" s="358"/>
      <c r="P46" s="28"/>
      <c r="Q46" s="28"/>
      <c r="R46" s="28"/>
      <c r="S46" s="358"/>
      <c r="T46" s="29"/>
      <c r="U46" s="343"/>
    </row>
    <row r="47" spans="2:21" ht="1.5" customHeight="1" thickBot="1">
      <c r="B47" s="342"/>
      <c r="C47" s="356"/>
      <c r="D47" s="359"/>
      <c r="E47" s="359"/>
      <c r="F47" s="359"/>
      <c r="G47" s="359"/>
      <c r="H47" s="359"/>
      <c r="I47" s="356"/>
      <c r="K47" s="356"/>
      <c r="M47" s="356"/>
      <c r="O47" s="356"/>
      <c r="S47" s="356"/>
      <c r="U47" s="343"/>
    </row>
    <row r="48" spans="2:21" ht="14.45" thickBot="1">
      <c r="B48" s="342"/>
      <c r="C48" s="463" t="s">
        <v>30</v>
      </c>
      <c r="D48" s="464"/>
      <c r="E48" s="464"/>
      <c r="F48" s="464"/>
      <c r="G48" s="464"/>
      <c r="H48" s="464"/>
      <c r="I48" s="464"/>
      <c r="J48" s="464"/>
      <c r="K48" s="464"/>
      <c r="L48" s="464"/>
      <c r="M48" s="464"/>
      <c r="N48" s="464"/>
      <c r="O48" s="464"/>
      <c r="P48" s="464"/>
      <c r="Q48" s="464"/>
      <c r="R48" s="464"/>
      <c r="S48" s="464"/>
      <c r="T48" s="465"/>
      <c r="U48" s="343"/>
    </row>
    <row r="49" spans="1:21" ht="18" customHeight="1">
      <c r="B49" s="350"/>
      <c r="C49" s="466" t="s">
        <v>31</v>
      </c>
      <c r="D49" s="467"/>
      <c r="E49" s="467"/>
      <c r="F49" s="467"/>
      <c r="G49" s="467"/>
      <c r="H49" s="467"/>
      <c r="I49" s="467"/>
      <c r="J49" s="468"/>
      <c r="K49" s="469" t="s">
        <v>32</v>
      </c>
      <c r="L49" s="470"/>
      <c r="M49" s="470"/>
      <c r="N49" s="470"/>
      <c r="O49" s="470"/>
      <c r="P49" s="470"/>
      <c r="Q49" s="470"/>
      <c r="R49" s="470"/>
      <c r="S49" s="470"/>
      <c r="T49" s="471"/>
      <c r="U49" s="351"/>
    </row>
    <row r="50" spans="1:21" ht="18" customHeight="1">
      <c r="B50" s="350"/>
      <c r="C50" s="472" t="s">
        <v>33</v>
      </c>
      <c r="D50" s="473"/>
      <c r="E50" s="473"/>
      <c r="F50" s="473"/>
      <c r="G50" s="473"/>
      <c r="H50" s="473"/>
      <c r="I50" s="473"/>
      <c r="J50" s="474"/>
      <c r="K50" s="475" t="s">
        <v>34</v>
      </c>
      <c r="L50" s="476"/>
      <c r="M50" s="476"/>
      <c r="N50" s="476"/>
      <c r="O50" s="476"/>
      <c r="P50" s="476"/>
      <c r="Q50" s="476"/>
      <c r="R50" s="476"/>
      <c r="S50" s="476"/>
      <c r="T50" s="477"/>
      <c r="U50" s="351"/>
    </row>
    <row r="51" spans="1:21" ht="18" customHeight="1">
      <c r="B51" s="350"/>
      <c r="C51" s="472" t="s">
        <v>35</v>
      </c>
      <c r="D51" s="473"/>
      <c r="E51" s="473"/>
      <c r="F51" s="473"/>
      <c r="G51" s="473"/>
      <c r="H51" s="473"/>
      <c r="I51" s="473"/>
      <c r="J51" s="474"/>
      <c r="K51" s="475" t="s">
        <v>36</v>
      </c>
      <c r="L51" s="476"/>
      <c r="M51" s="476"/>
      <c r="N51" s="476"/>
      <c r="O51" s="476"/>
      <c r="P51" s="476"/>
      <c r="Q51" s="476"/>
      <c r="R51" s="476"/>
      <c r="S51" s="476"/>
      <c r="T51" s="477"/>
      <c r="U51" s="351"/>
    </row>
    <row r="52" spans="1:21" ht="18" customHeight="1">
      <c r="B52" s="350"/>
      <c r="C52" s="472" t="s">
        <v>37</v>
      </c>
      <c r="D52" s="473"/>
      <c r="E52" s="473"/>
      <c r="F52" s="473"/>
      <c r="G52" s="473"/>
      <c r="H52" s="473"/>
      <c r="I52" s="473"/>
      <c r="J52" s="474"/>
      <c r="K52" s="475"/>
      <c r="L52" s="476"/>
      <c r="M52" s="476"/>
      <c r="N52" s="476"/>
      <c r="O52" s="476"/>
      <c r="P52" s="476"/>
      <c r="Q52" s="476"/>
      <c r="R52" s="476"/>
      <c r="S52" s="476"/>
      <c r="T52" s="477"/>
      <c r="U52" s="351"/>
    </row>
    <row r="53" spans="1:21" ht="14.45" thickBot="1">
      <c r="B53" s="342"/>
      <c r="C53" s="478"/>
      <c r="D53" s="479"/>
      <c r="E53" s="479"/>
      <c r="F53" s="479"/>
      <c r="G53" s="479"/>
      <c r="H53" s="479"/>
      <c r="I53" s="479"/>
      <c r="J53" s="480"/>
      <c r="K53" s="481"/>
      <c r="L53" s="482"/>
      <c r="M53" s="482"/>
      <c r="N53" s="482"/>
      <c r="O53" s="482"/>
      <c r="P53" s="482"/>
      <c r="Q53" s="482"/>
      <c r="R53" s="482"/>
      <c r="S53" s="482"/>
      <c r="T53" s="483"/>
      <c r="U53" s="343"/>
    </row>
    <row r="54" spans="1:21" ht="1.5" customHeight="1" thickBot="1">
      <c r="B54" s="342"/>
      <c r="C54" s="360"/>
      <c r="D54" s="360"/>
      <c r="E54" s="360"/>
      <c r="F54" s="360"/>
      <c r="G54" s="360"/>
      <c r="H54" s="360"/>
      <c r="I54" s="360"/>
      <c r="J54" s="360"/>
      <c r="K54" s="360"/>
      <c r="L54" s="360"/>
      <c r="M54" s="360"/>
      <c r="N54" s="360"/>
      <c r="O54" s="360"/>
      <c r="P54" s="360"/>
      <c r="Q54" s="360"/>
      <c r="R54" s="360"/>
      <c r="S54" s="360"/>
      <c r="T54" s="360"/>
      <c r="U54" s="343"/>
    </row>
    <row r="55" spans="1:21" ht="14.45" thickBot="1">
      <c r="B55" s="339"/>
      <c r="C55" s="484" t="s">
        <v>38</v>
      </c>
      <c r="D55" s="485"/>
      <c r="E55" s="485"/>
      <c r="F55" s="485"/>
      <c r="G55" s="485"/>
      <c r="H55" s="485"/>
      <c r="I55" s="485"/>
      <c r="J55" s="485"/>
      <c r="K55" s="485"/>
      <c r="L55" s="485"/>
      <c r="M55" s="485"/>
      <c r="N55" s="485"/>
      <c r="O55" s="485"/>
      <c r="P55" s="485"/>
      <c r="Q55" s="485"/>
      <c r="R55" s="485"/>
      <c r="S55" s="485"/>
      <c r="T55" s="486"/>
      <c r="U55" s="341"/>
    </row>
    <row r="56" spans="1:21" ht="14.45" thickBot="1">
      <c r="B56" s="339"/>
      <c r="C56" s="460" t="s">
        <v>39</v>
      </c>
      <c r="D56" s="461"/>
      <c r="E56" s="461"/>
      <c r="F56" s="461"/>
      <c r="G56" s="461"/>
      <c r="H56" s="461"/>
      <c r="I56" s="461"/>
      <c r="J56" s="461"/>
      <c r="K56" s="461"/>
      <c r="L56" s="461"/>
      <c r="M56" s="461"/>
      <c r="N56" s="461"/>
      <c r="O56" s="461"/>
      <c r="P56" s="461"/>
      <c r="Q56" s="461"/>
      <c r="R56" s="461"/>
      <c r="S56" s="461"/>
      <c r="T56" s="462"/>
      <c r="U56" s="341"/>
    </row>
    <row r="57" spans="1:21" ht="14.45" thickBot="1">
      <c r="B57" s="339"/>
      <c r="C57" s="487" t="s">
        <v>40</v>
      </c>
      <c r="D57" s="488"/>
      <c r="E57" s="488"/>
      <c r="F57" s="488"/>
      <c r="G57" s="489"/>
      <c r="H57" s="487" t="s">
        <v>41</v>
      </c>
      <c r="I57" s="488"/>
      <c r="J57" s="488"/>
      <c r="K57" s="488"/>
      <c r="L57" s="488"/>
      <c r="M57" s="489"/>
      <c r="N57" s="487" t="s">
        <v>42</v>
      </c>
      <c r="O57" s="488"/>
      <c r="P57" s="488"/>
      <c r="Q57" s="488"/>
      <c r="R57" s="488"/>
      <c r="S57" s="488"/>
      <c r="T57" s="489"/>
      <c r="U57" s="341"/>
    </row>
    <row r="58" spans="1:21">
      <c r="B58" s="339"/>
      <c r="C58" s="490"/>
      <c r="D58" s="491"/>
      <c r="E58" s="491"/>
      <c r="F58" s="491"/>
      <c r="G58" s="492"/>
      <c r="H58" s="490"/>
      <c r="I58" s="491"/>
      <c r="J58" s="491"/>
      <c r="K58" s="491"/>
      <c r="L58" s="491"/>
      <c r="M58" s="492"/>
      <c r="N58" s="490"/>
      <c r="O58" s="491"/>
      <c r="P58" s="491"/>
      <c r="Q58" s="491"/>
      <c r="R58" s="491"/>
      <c r="S58" s="491"/>
      <c r="T58" s="492"/>
      <c r="U58" s="341"/>
    </row>
    <row r="59" spans="1:21">
      <c r="B59" s="339"/>
      <c r="C59" s="493"/>
      <c r="D59" s="494"/>
      <c r="E59" s="494"/>
      <c r="F59" s="494"/>
      <c r="G59" s="495"/>
      <c r="H59" s="493"/>
      <c r="I59" s="494"/>
      <c r="J59" s="494"/>
      <c r="K59" s="494"/>
      <c r="L59" s="494"/>
      <c r="M59" s="495"/>
      <c r="N59" s="493"/>
      <c r="O59" s="494"/>
      <c r="P59" s="494"/>
      <c r="Q59" s="494"/>
      <c r="R59" s="494"/>
      <c r="S59" s="494"/>
      <c r="T59" s="495"/>
      <c r="U59" s="341"/>
    </row>
    <row r="60" spans="1:21">
      <c r="B60" s="339"/>
      <c r="C60" s="493"/>
      <c r="D60" s="494"/>
      <c r="E60" s="494"/>
      <c r="F60" s="494"/>
      <c r="G60" s="495"/>
      <c r="H60" s="493"/>
      <c r="I60" s="494"/>
      <c r="J60" s="494"/>
      <c r="K60" s="494"/>
      <c r="L60" s="494"/>
      <c r="M60" s="495"/>
      <c r="N60" s="493"/>
      <c r="O60" s="494"/>
      <c r="P60" s="494"/>
      <c r="Q60" s="494"/>
      <c r="R60" s="494"/>
      <c r="S60" s="494"/>
      <c r="T60" s="495"/>
      <c r="U60" s="341"/>
    </row>
    <row r="61" spans="1:21" ht="14.45" thickBot="1">
      <c r="B61" s="339"/>
      <c r="C61" s="496"/>
      <c r="D61" s="497"/>
      <c r="E61" s="497"/>
      <c r="F61" s="497"/>
      <c r="G61" s="498"/>
      <c r="H61" s="496"/>
      <c r="I61" s="497"/>
      <c r="J61" s="497"/>
      <c r="K61" s="497"/>
      <c r="L61" s="497"/>
      <c r="M61" s="498"/>
      <c r="N61" s="496"/>
      <c r="O61" s="497"/>
      <c r="P61" s="497"/>
      <c r="Q61" s="497"/>
      <c r="R61" s="497"/>
      <c r="S61" s="497"/>
      <c r="T61" s="498"/>
      <c r="U61" s="341"/>
    </row>
    <row r="62" spans="1:21" ht="14.45" thickBot="1">
      <c r="B62" s="339"/>
      <c r="C62" s="499" t="s">
        <v>43</v>
      </c>
      <c r="D62" s="500"/>
      <c r="E62" s="500"/>
      <c r="F62" s="500"/>
      <c r="G62" s="501"/>
      <c r="H62" s="499" t="s">
        <v>44</v>
      </c>
      <c r="I62" s="500"/>
      <c r="J62" s="500"/>
      <c r="K62" s="500"/>
      <c r="L62" s="500"/>
      <c r="M62" s="501"/>
      <c r="N62" s="499" t="s">
        <v>45</v>
      </c>
      <c r="O62" s="500"/>
      <c r="P62" s="500"/>
      <c r="Q62" s="500"/>
      <c r="R62" s="500"/>
      <c r="S62" s="500"/>
      <c r="T62" s="501"/>
      <c r="U62" s="341"/>
    </row>
    <row r="63" spans="1:21" ht="3.2" customHeight="1" thickBot="1">
      <c r="B63" s="342"/>
      <c r="C63" s="502"/>
      <c r="D63" s="502"/>
      <c r="E63" s="502"/>
      <c r="F63" s="502"/>
      <c r="G63" s="502"/>
      <c r="H63" s="502"/>
      <c r="I63" s="502"/>
      <c r="J63" s="502"/>
      <c r="K63" s="502"/>
      <c r="L63" s="502"/>
      <c r="M63" s="502"/>
      <c r="N63" s="502"/>
      <c r="O63" s="502"/>
      <c r="P63" s="502"/>
      <c r="Q63" s="502"/>
      <c r="R63" s="502"/>
      <c r="S63" s="502"/>
      <c r="T63" s="502"/>
      <c r="U63" s="343"/>
    </row>
    <row r="64" spans="1:21" ht="14.45" thickBot="1">
      <c r="A64" s="341"/>
      <c r="G64" s="503" t="s">
        <v>46</v>
      </c>
      <c r="H64" s="504"/>
      <c r="I64" s="504"/>
      <c r="J64" s="504"/>
      <c r="K64" s="504"/>
      <c r="L64" s="504"/>
      <c r="M64" s="504"/>
      <c r="N64" s="505"/>
      <c r="U64" s="341"/>
    </row>
    <row r="65" spans="2:21" ht="14.45" thickBot="1">
      <c r="B65" s="339"/>
      <c r="G65" s="499" t="s">
        <v>47</v>
      </c>
      <c r="H65" s="500"/>
      <c r="I65" s="500"/>
      <c r="J65" s="500"/>
      <c r="K65" s="500"/>
      <c r="L65" s="500"/>
      <c r="M65" s="500"/>
      <c r="N65" s="501"/>
      <c r="U65" s="341"/>
    </row>
    <row r="66" spans="2:21">
      <c r="B66" s="339"/>
      <c r="G66" s="490"/>
      <c r="H66" s="491"/>
      <c r="I66" s="491"/>
      <c r="J66" s="491"/>
      <c r="K66" s="491"/>
      <c r="L66" s="491"/>
      <c r="M66" s="491"/>
      <c r="N66" s="492"/>
      <c r="U66" s="341"/>
    </row>
    <row r="67" spans="2:21">
      <c r="B67" s="339"/>
      <c r="G67" s="493"/>
      <c r="H67" s="494"/>
      <c r="I67" s="494"/>
      <c r="J67" s="494"/>
      <c r="K67" s="494"/>
      <c r="L67" s="494"/>
      <c r="M67" s="494"/>
      <c r="N67" s="495"/>
      <c r="U67" s="341"/>
    </row>
    <row r="68" spans="2:21">
      <c r="B68" s="339"/>
      <c r="G68" s="493"/>
      <c r="H68" s="494"/>
      <c r="I68" s="494"/>
      <c r="J68" s="494"/>
      <c r="K68" s="494"/>
      <c r="L68" s="494"/>
      <c r="M68" s="494"/>
      <c r="N68" s="495"/>
      <c r="U68" s="341"/>
    </row>
    <row r="69" spans="2:21" ht="14.45" thickBot="1">
      <c r="B69" s="339"/>
      <c r="G69" s="496"/>
      <c r="H69" s="497"/>
      <c r="I69" s="497"/>
      <c r="J69" s="497"/>
      <c r="K69" s="497"/>
      <c r="L69" s="497"/>
      <c r="M69" s="497"/>
      <c r="N69" s="498"/>
      <c r="U69" s="341"/>
    </row>
    <row r="70" spans="2:21" ht="14.45" thickBot="1">
      <c r="B70" s="339"/>
      <c r="G70" s="499" t="s">
        <v>48</v>
      </c>
      <c r="H70" s="500"/>
      <c r="I70" s="500"/>
      <c r="J70" s="500"/>
      <c r="K70" s="500"/>
      <c r="L70" s="500"/>
      <c r="M70" s="500"/>
      <c r="N70" s="501"/>
      <c r="O70" s="356"/>
      <c r="P70" s="356"/>
      <c r="Q70" s="356"/>
      <c r="R70" s="356"/>
      <c r="S70" s="356"/>
      <c r="T70" s="356"/>
      <c r="U70" s="341"/>
    </row>
    <row r="71" spans="2:21" ht="4.7" customHeight="1" thickBot="1">
      <c r="B71" s="361"/>
      <c r="C71" s="362"/>
      <c r="D71" s="362"/>
      <c r="E71" s="362"/>
      <c r="F71" s="362"/>
      <c r="G71" s="362"/>
      <c r="H71" s="362"/>
      <c r="I71" s="362"/>
      <c r="J71" s="362"/>
      <c r="K71" s="362"/>
      <c r="L71" s="362"/>
      <c r="M71" s="362"/>
      <c r="N71" s="362"/>
      <c r="O71" s="362"/>
      <c r="P71" s="362"/>
      <c r="Q71" s="362"/>
      <c r="R71" s="362"/>
      <c r="S71" s="362"/>
      <c r="T71" s="362"/>
      <c r="U71" s="363"/>
    </row>
    <row r="72" spans="2:21" ht="4.3499999999999996" customHeight="1" thickTop="1"/>
  </sheetData>
  <mergeCells count="68">
    <mergeCell ref="G66:N69"/>
    <mergeCell ref="G70:N70"/>
    <mergeCell ref="C62:G62"/>
    <mergeCell ref="H62:M62"/>
    <mergeCell ref="N62:T62"/>
    <mergeCell ref="C63:T63"/>
    <mergeCell ref="G64:N64"/>
    <mergeCell ref="G65:N65"/>
    <mergeCell ref="C57:G57"/>
    <mergeCell ref="H57:M57"/>
    <mergeCell ref="N57:T57"/>
    <mergeCell ref="C58:G61"/>
    <mergeCell ref="H58:M61"/>
    <mergeCell ref="N58:T61"/>
    <mergeCell ref="C56:T56"/>
    <mergeCell ref="C48:T48"/>
    <mergeCell ref="C49:J49"/>
    <mergeCell ref="K49:T49"/>
    <mergeCell ref="C50:J50"/>
    <mergeCell ref="K50:T50"/>
    <mergeCell ref="C51:J51"/>
    <mergeCell ref="K51:T51"/>
    <mergeCell ref="C52:J52"/>
    <mergeCell ref="K52:T52"/>
    <mergeCell ref="C53:J53"/>
    <mergeCell ref="K53:T53"/>
    <mergeCell ref="C55:T55"/>
    <mergeCell ref="C38:C40"/>
    <mergeCell ref="D38:J40"/>
    <mergeCell ref="C41:C43"/>
    <mergeCell ref="D41:J43"/>
    <mergeCell ref="C44:C46"/>
    <mergeCell ref="D44:J46"/>
    <mergeCell ref="C29:C31"/>
    <mergeCell ref="D29:J31"/>
    <mergeCell ref="C32:C34"/>
    <mergeCell ref="D32:J34"/>
    <mergeCell ref="C35:C37"/>
    <mergeCell ref="D35:J37"/>
    <mergeCell ref="C26:C28"/>
    <mergeCell ref="D26:J28"/>
    <mergeCell ref="C9:T9"/>
    <mergeCell ref="C10:T10"/>
    <mergeCell ref="C11:T13"/>
    <mergeCell ref="C14:T14"/>
    <mergeCell ref="C15:T15"/>
    <mergeCell ref="C16:T19"/>
    <mergeCell ref="C20:T20"/>
    <mergeCell ref="C21:T21"/>
    <mergeCell ref="D22:J22"/>
    <mergeCell ref="C23:C25"/>
    <mergeCell ref="D23:J25"/>
    <mergeCell ref="B2:U2"/>
    <mergeCell ref="C3:Q4"/>
    <mergeCell ref="R3:T4"/>
    <mergeCell ref="C5:T5"/>
    <mergeCell ref="C6:E6"/>
    <mergeCell ref="G6:J6"/>
    <mergeCell ref="K6:K8"/>
    <mergeCell ref="L6:P6"/>
    <mergeCell ref="R6:T6"/>
    <mergeCell ref="C7:E7"/>
    <mergeCell ref="G7:J7"/>
    <mergeCell ref="L7:P7"/>
    <mergeCell ref="R7:T7"/>
    <mergeCell ref="C8:E8"/>
    <mergeCell ref="G8:J8"/>
    <mergeCell ref="L8:T8"/>
  </mergeCells>
  <pageMargins left="0.7" right="0.7" top="0.75" bottom="0.75" header="0.3" footer="0.3"/>
  <pageSetup paperSize="9"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8FAF-5EFD-4D31-B5CD-55365ED2138F}">
  <dimension ref="A2:A9"/>
  <sheetViews>
    <sheetView workbookViewId="0">
      <selection activeCell="A5" sqref="A5"/>
    </sheetView>
  </sheetViews>
  <sheetFormatPr defaultRowHeight="14.45"/>
  <sheetData>
    <row r="2" spans="1:1">
      <c r="A2" t="s">
        <v>49</v>
      </c>
    </row>
    <row r="3" spans="1:1">
      <c r="A3" s="328" t="s">
        <v>26</v>
      </c>
    </row>
    <row r="4" spans="1:1">
      <c r="A4" s="328" t="s">
        <v>50</v>
      </c>
    </row>
    <row r="5" spans="1:1">
      <c r="A5" s="329">
        <v>0</v>
      </c>
    </row>
    <row r="6" spans="1:1">
      <c r="A6" s="329">
        <v>0.25</v>
      </c>
    </row>
    <row r="7" spans="1:1">
      <c r="A7" s="329">
        <v>0.5</v>
      </c>
    </row>
    <row r="8" spans="1:1">
      <c r="A8" s="329">
        <v>0.75</v>
      </c>
    </row>
    <row r="9" spans="1:1">
      <c r="A9" s="329">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0A8FB-621C-45CD-BFED-D671C9B3348E}">
  <sheetPr>
    <pageSetUpPr fitToPage="1"/>
  </sheetPr>
  <dimension ref="B1:Z25"/>
  <sheetViews>
    <sheetView showGridLines="0" topLeftCell="A5" zoomScale="55" zoomScaleNormal="55" zoomScaleSheetLayoutView="90" workbookViewId="0">
      <selection activeCell="F20" sqref="F20:I20"/>
    </sheetView>
  </sheetViews>
  <sheetFormatPr defaultColWidth="8.85546875" defaultRowHeight="14.45"/>
  <cols>
    <col min="1" max="1" width="8.85546875" style="35"/>
    <col min="2" max="2" width="13.140625" style="39" customWidth="1"/>
    <col min="3" max="3" width="32.140625" style="38" customWidth="1"/>
    <col min="4" max="8" width="20.5703125" style="38" customWidth="1"/>
    <col min="9" max="9" width="20.5703125" style="39" customWidth="1"/>
    <col min="10" max="11" width="8.85546875" style="35"/>
    <col min="12" max="12" width="11.140625" style="35" customWidth="1"/>
    <col min="13" max="13" width="32.140625" style="36" customWidth="1"/>
    <col min="14" max="18" width="20.5703125" style="36" customWidth="1"/>
    <col min="19" max="25" width="20.5703125" style="35" customWidth="1"/>
    <col min="26" max="16384" width="8.85546875" style="35"/>
  </cols>
  <sheetData>
    <row r="1" spans="2:26" ht="15" customHeight="1">
      <c r="B1" s="33" t="s">
        <v>51</v>
      </c>
      <c r="C1" s="34"/>
      <c r="D1" s="34"/>
      <c r="E1" s="34"/>
      <c r="F1" s="34"/>
      <c r="G1" s="34"/>
      <c r="H1" s="34"/>
      <c r="I1" s="34"/>
    </row>
    <row r="2" spans="2:26">
      <c r="B2" s="33" t="s">
        <v>52</v>
      </c>
      <c r="C2" s="34"/>
      <c r="D2" s="34"/>
      <c r="E2" s="34"/>
      <c r="F2" s="34"/>
      <c r="G2" s="34"/>
      <c r="H2" s="34"/>
      <c r="I2" s="34"/>
    </row>
    <row r="3" spans="2:26" ht="15" thickBot="1">
      <c r="B3" s="37"/>
    </row>
    <row r="4" spans="2:26" s="40" customFormat="1" ht="39.200000000000003" customHeight="1" thickBot="1">
      <c r="B4" s="548"/>
      <c r="C4" s="548"/>
      <c r="D4" s="549" t="s">
        <v>53</v>
      </c>
      <c r="E4" s="549"/>
      <c r="F4" s="549"/>
      <c r="G4" s="549"/>
      <c r="H4" s="549"/>
      <c r="I4" s="39"/>
      <c r="L4" s="41"/>
      <c r="M4" s="42" t="s">
        <v>54</v>
      </c>
      <c r="N4" s="541" t="s">
        <v>55</v>
      </c>
      <c r="O4" s="541"/>
      <c r="P4" s="541" t="s">
        <v>56</v>
      </c>
      <c r="Q4" s="541"/>
      <c r="R4" s="541" t="s">
        <v>57</v>
      </c>
      <c r="S4" s="541"/>
      <c r="T4" s="541" t="s">
        <v>58</v>
      </c>
      <c r="U4" s="541"/>
      <c r="V4" s="541" t="s">
        <v>59</v>
      </c>
      <c r="W4" s="542"/>
      <c r="X4" s="541" t="s">
        <v>60</v>
      </c>
      <c r="Y4" s="543"/>
    </row>
    <row r="5" spans="2:26" s="49" customFormat="1" ht="141.75" customHeight="1">
      <c r="B5" s="544" t="s">
        <v>61</v>
      </c>
      <c r="C5" s="43" t="s">
        <v>62</v>
      </c>
      <c r="D5" s="44">
        <v>5</v>
      </c>
      <c r="E5" s="45">
        <v>10</v>
      </c>
      <c r="F5" s="46">
        <v>15</v>
      </c>
      <c r="G5" s="46">
        <v>20</v>
      </c>
      <c r="H5" s="47">
        <v>25</v>
      </c>
      <c r="I5" s="48"/>
      <c r="L5" s="545" t="s">
        <v>63</v>
      </c>
      <c r="M5" s="50" t="s">
        <v>62</v>
      </c>
      <c r="N5" s="547" t="s">
        <v>64</v>
      </c>
      <c r="O5" s="531"/>
      <c r="P5" s="532" t="s">
        <v>65</v>
      </c>
      <c r="Q5" s="532"/>
      <c r="R5" s="531" t="s">
        <v>66</v>
      </c>
      <c r="S5" s="532"/>
      <c r="T5" s="531" t="s">
        <v>67</v>
      </c>
      <c r="U5" s="532"/>
      <c r="V5" s="531" t="s">
        <v>68</v>
      </c>
      <c r="W5" s="540"/>
      <c r="X5" s="531" t="s">
        <v>69</v>
      </c>
      <c r="Y5" s="539"/>
      <c r="Z5" s="51"/>
    </row>
    <row r="6" spans="2:26" s="49" customFormat="1" ht="99" customHeight="1">
      <c r="B6" s="544"/>
      <c r="C6" s="43" t="s">
        <v>70</v>
      </c>
      <c r="D6" s="52">
        <v>4</v>
      </c>
      <c r="E6" s="53">
        <v>8</v>
      </c>
      <c r="F6" s="54">
        <v>12</v>
      </c>
      <c r="G6" s="55">
        <v>16</v>
      </c>
      <c r="H6" s="56">
        <v>20</v>
      </c>
      <c r="I6" s="39"/>
      <c r="L6" s="545"/>
      <c r="M6" s="50" t="s">
        <v>70</v>
      </c>
      <c r="N6" s="531" t="s">
        <v>71</v>
      </c>
      <c r="O6" s="532"/>
      <c r="P6" s="532" t="s">
        <v>72</v>
      </c>
      <c r="Q6" s="532"/>
      <c r="R6" s="531" t="s">
        <v>73</v>
      </c>
      <c r="S6" s="532"/>
      <c r="T6" s="531" t="s">
        <v>74</v>
      </c>
      <c r="U6" s="532"/>
      <c r="V6" s="531" t="s">
        <v>75</v>
      </c>
      <c r="W6" s="540"/>
      <c r="X6" s="531" t="s">
        <v>76</v>
      </c>
      <c r="Y6" s="539"/>
      <c r="Z6" s="51"/>
    </row>
    <row r="7" spans="2:26" s="49" customFormat="1" ht="110.25" customHeight="1">
      <c r="B7" s="544"/>
      <c r="C7" s="43" t="s">
        <v>77</v>
      </c>
      <c r="D7" s="57">
        <v>3</v>
      </c>
      <c r="E7" s="53">
        <v>6</v>
      </c>
      <c r="F7" s="53">
        <v>9</v>
      </c>
      <c r="G7" s="54">
        <v>12</v>
      </c>
      <c r="H7" s="56">
        <v>15</v>
      </c>
      <c r="I7" s="39"/>
      <c r="L7" s="545"/>
      <c r="M7" s="50" t="s">
        <v>77</v>
      </c>
      <c r="N7" s="531" t="s">
        <v>78</v>
      </c>
      <c r="O7" s="532"/>
      <c r="P7" s="532" t="s">
        <v>79</v>
      </c>
      <c r="Q7" s="532"/>
      <c r="R7" s="531" t="s">
        <v>80</v>
      </c>
      <c r="S7" s="532"/>
      <c r="T7" s="531" t="s">
        <v>81</v>
      </c>
      <c r="U7" s="532"/>
      <c r="V7" s="531" t="s">
        <v>82</v>
      </c>
      <c r="W7" s="540"/>
      <c r="X7" s="531" t="s">
        <v>83</v>
      </c>
      <c r="Y7" s="539"/>
      <c r="Z7" s="51"/>
    </row>
    <row r="8" spans="2:26" s="60" customFormat="1" ht="103.5" customHeight="1">
      <c r="B8" s="544"/>
      <c r="C8" s="43" t="s">
        <v>84</v>
      </c>
      <c r="D8" s="57">
        <v>2</v>
      </c>
      <c r="E8" s="58">
        <v>4</v>
      </c>
      <c r="F8" s="53">
        <v>6</v>
      </c>
      <c r="G8" s="53">
        <v>8</v>
      </c>
      <c r="H8" s="59">
        <v>10</v>
      </c>
      <c r="I8" s="39"/>
      <c r="L8" s="545"/>
      <c r="M8" s="50" t="s">
        <v>84</v>
      </c>
      <c r="N8" s="529" t="s">
        <v>85</v>
      </c>
      <c r="O8" s="530"/>
      <c r="P8" s="530" t="s">
        <v>86</v>
      </c>
      <c r="Q8" s="530"/>
      <c r="R8" s="531" t="s">
        <v>87</v>
      </c>
      <c r="S8" s="532"/>
      <c r="T8" s="529" t="s">
        <v>88</v>
      </c>
      <c r="U8" s="530"/>
      <c r="V8" s="529" t="s">
        <v>89</v>
      </c>
      <c r="W8" s="533"/>
      <c r="X8" s="529" t="s">
        <v>90</v>
      </c>
      <c r="Y8" s="534"/>
      <c r="Z8" s="61"/>
    </row>
    <row r="9" spans="2:26" s="60" customFormat="1" ht="118.5" customHeight="1" thickBot="1">
      <c r="B9" s="544"/>
      <c r="C9" s="43" t="s">
        <v>91</v>
      </c>
      <c r="D9" s="62">
        <v>1</v>
      </c>
      <c r="E9" s="63">
        <v>2</v>
      </c>
      <c r="F9" s="63">
        <v>3</v>
      </c>
      <c r="G9" s="64">
        <v>4</v>
      </c>
      <c r="H9" s="65">
        <v>5</v>
      </c>
      <c r="I9" s="39"/>
      <c r="L9" s="546"/>
      <c r="M9" s="66" t="s">
        <v>91</v>
      </c>
      <c r="N9" s="527" t="s">
        <v>92</v>
      </c>
      <c r="O9" s="535"/>
      <c r="P9" s="535" t="s">
        <v>93</v>
      </c>
      <c r="Q9" s="535"/>
      <c r="R9" s="536" t="s">
        <v>94</v>
      </c>
      <c r="S9" s="537"/>
      <c r="T9" s="527" t="s">
        <v>95</v>
      </c>
      <c r="U9" s="535"/>
      <c r="V9" s="527" t="s">
        <v>96</v>
      </c>
      <c r="W9" s="538"/>
      <c r="X9" s="527" t="s">
        <v>97</v>
      </c>
      <c r="Y9" s="528"/>
      <c r="Z9" s="61"/>
    </row>
    <row r="10" spans="2:26" ht="42.75" customHeight="1" thickBot="1">
      <c r="B10" s="520" t="s">
        <v>98</v>
      </c>
      <c r="C10" s="520"/>
      <c r="D10" s="67" t="s">
        <v>99</v>
      </c>
      <c r="E10" s="67" t="s">
        <v>100</v>
      </c>
      <c r="F10" s="67" t="s">
        <v>101</v>
      </c>
      <c r="G10" s="67" t="s">
        <v>102</v>
      </c>
      <c r="H10" s="67" t="s">
        <v>103</v>
      </c>
      <c r="M10" s="68"/>
      <c r="N10" s="68"/>
      <c r="O10" s="68"/>
      <c r="P10" s="68"/>
      <c r="Q10" s="68"/>
      <c r="R10" s="68"/>
      <c r="S10" s="69"/>
      <c r="T10" s="69"/>
      <c r="U10" s="69"/>
      <c r="V10" s="69"/>
      <c r="W10" s="69"/>
      <c r="X10" s="69"/>
      <c r="Y10" s="69"/>
      <c r="Z10" s="69"/>
    </row>
    <row r="11" spans="2:26" ht="42.95" customHeight="1">
      <c r="B11" s="520"/>
      <c r="C11" s="520"/>
      <c r="D11" s="70" t="s">
        <v>104</v>
      </c>
      <c r="E11" s="70" t="s">
        <v>105</v>
      </c>
      <c r="F11" s="70" t="s">
        <v>106</v>
      </c>
      <c r="G11" s="70" t="s">
        <v>107</v>
      </c>
      <c r="H11" s="70" t="s">
        <v>108</v>
      </c>
      <c r="L11" s="521" t="s">
        <v>109</v>
      </c>
      <c r="M11" s="71" t="s">
        <v>54</v>
      </c>
      <c r="N11" s="524" t="s">
        <v>110</v>
      </c>
      <c r="O11" s="524"/>
      <c r="P11" s="524"/>
      <c r="Q11" s="524"/>
      <c r="R11" s="524"/>
      <c r="S11" s="524"/>
      <c r="T11" s="69"/>
      <c r="U11" s="69"/>
      <c r="V11" s="69"/>
      <c r="W11" s="69"/>
      <c r="X11" s="69"/>
      <c r="Y11" s="69"/>
      <c r="Z11" s="69"/>
    </row>
    <row r="12" spans="2:26" ht="50.25" customHeight="1">
      <c r="B12" s="520"/>
      <c r="C12" s="520"/>
      <c r="D12" s="70" t="s">
        <v>111</v>
      </c>
      <c r="E12" s="70" t="s">
        <v>112</v>
      </c>
      <c r="F12" s="70" t="s">
        <v>113</v>
      </c>
      <c r="G12" s="70" t="s">
        <v>114</v>
      </c>
      <c r="H12" s="70" t="s">
        <v>115</v>
      </c>
      <c r="L12" s="522"/>
      <c r="M12" s="72">
        <v>5</v>
      </c>
      <c r="N12" s="73" t="s">
        <v>116</v>
      </c>
      <c r="O12" s="74" t="s">
        <v>115</v>
      </c>
      <c r="P12" s="525" t="s">
        <v>117</v>
      </c>
      <c r="Q12" s="525"/>
      <c r="R12" s="525"/>
      <c r="S12" s="525"/>
    </row>
    <row r="13" spans="2:26" ht="46.5" customHeight="1">
      <c r="B13" s="520"/>
      <c r="C13" s="520"/>
      <c r="D13" s="526" t="s">
        <v>118</v>
      </c>
      <c r="E13" s="526"/>
      <c r="F13" s="526"/>
      <c r="G13" s="526"/>
      <c r="H13" s="526"/>
      <c r="L13" s="522"/>
      <c r="M13" s="75">
        <v>4</v>
      </c>
      <c r="N13" s="73" t="s">
        <v>119</v>
      </c>
      <c r="O13" s="74" t="s">
        <v>120</v>
      </c>
      <c r="P13" s="525" t="s">
        <v>121</v>
      </c>
      <c r="Q13" s="525"/>
      <c r="R13" s="525"/>
      <c r="S13" s="525"/>
    </row>
    <row r="14" spans="2:26" ht="49.5" customHeight="1">
      <c r="B14" s="76"/>
      <c r="C14" s="76"/>
      <c r="D14" s="77"/>
      <c r="E14" s="77"/>
      <c r="F14" s="77"/>
      <c r="G14" s="77"/>
      <c r="H14" s="77"/>
      <c r="L14" s="522"/>
      <c r="M14" s="75">
        <v>3</v>
      </c>
      <c r="N14" s="73" t="s">
        <v>122</v>
      </c>
      <c r="O14" s="74" t="s">
        <v>123</v>
      </c>
      <c r="P14" s="525" t="s">
        <v>124</v>
      </c>
      <c r="Q14" s="525"/>
      <c r="R14" s="525"/>
      <c r="S14" s="525"/>
    </row>
    <row r="15" spans="2:26" ht="45.95" customHeight="1">
      <c r="B15" s="76"/>
      <c r="C15" s="76"/>
      <c r="D15" s="78"/>
      <c r="E15" s="78"/>
      <c r="F15" s="78"/>
      <c r="G15" s="78"/>
      <c r="H15" s="78"/>
      <c r="L15" s="522"/>
      <c r="M15" s="75">
        <v>2</v>
      </c>
      <c r="N15" s="73" t="s">
        <v>125</v>
      </c>
      <c r="O15" s="74" t="s">
        <v>126</v>
      </c>
      <c r="P15" s="525" t="s">
        <v>127</v>
      </c>
      <c r="Q15" s="525"/>
      <c r="R15" s="525"/>
      <c r="S15" s="525"/>
    </row>
    <row r="16" spans="2:26" ht="50.45" customHeight="1" thickBot="1">
      <c r="B16" s="79"/>
      <c r="C16" s="79"/>
      <c r="D16" s="76"/>
      <c r="E16" s="76"/>
      <c r="F16" s="76"/>
      <c r="G16" s="76"/>
      <c r="H16" s="76"/>
      <c r="L16" s="523"/>
      <c r="M16" s="80">
        <v>1</v>
      </c>
      <c r="N16" s="73" t="s">
        <v>128</v>
      </c>
      <c r="O16" s="74" t="s">
        <v>129</v>
      </c>
      <c r="P16" s="525" t="s">
        <v>130</v>
      </c>
      <c r="Q16" s="525"/>
      <c r="R16" s="525"/>
      <c r="S16" s="525"/>
    </row>
    <row r="17" spans="2:9" ht="23.1">
      <c r="B17" s="81"/>
      <c r="C17" s="81"/>
      <c r="D17" s="82"/>
      <c r="E17" s="82"/>
      <c r="F17" s="82"/>
      <c r="G17" s="82"/>
      <c r="H17" s="82"/>
    </row>
    <row r="18" spans="2:9" ht="20.45" thickBot="1">
      <c r="B18" s="509" t="s">
        <v>131</v>
      </c>
      <c r="C18" s="509"/>
      <c r="D18" s="509"/>
      <c r="E18" s="509"/>
      <c r="F18" s="510"/>
      <c r="G18" s="510"/>
      <c r="H18" s="510"/>
    </row>
    <row r="19" spans="2:9" ht="31.5" thickBot="1">
      <c r="B19" s="83" t="s">
        <v>132</v>
      </c>
      <c r="C19" s="84" t="s">
        <v>133</v>
      </c>
      <c r="D19" s="85" t="s">
        <v>134</v>
      </c>
      <c r="E19" s="86" t="s">
        <v>135</v>
      </c>
      <c r="F19" s="511" t="s">
        <v>136</v>
      </c>
      <c r="G19" s="512"/>
      <c r="H19" s="512"/>
      <c r="I19" s="513"/>
    </row>
    <row r="20" spans="2:9" ht="190.7" customHeight="1">
      <c r="B20" s="87" t="s">
        <v>137</v>
      </c>
      <c r="C20" s="88" t="s">
        <v>138</v>
      </c>
      <c r="D20" s="89" t="s">
        <v>139</v>
      </c>
      <c r="E20" s="89">
        <v>1</v>
      </c>
      <c r="F20" s="514" t="s">
        <v>140</v>
      </c>
      <c r="G20" s="515"/>
      <c r="H20" s="515"/>
      <c r="I20" s="516"/>
    </row>
    <row r="21" spans="2:9" ht="177.95" customHeight="1">
      <c r="B21" s="90" t="s">
        <v>141</v>
      </c>
      <c r="C21" s="91" t="s">
        <v>142</v>
      </c>
      <c r="D21" s="89" t="s">
        <v>143</v>
      </c>
      <c r="E21" s="89">
        <v>1</v>
      </c>
      <c r="F21" s="517" t="s">
        <v>144</v>
      </c>
      <c r="G21" s="518"/>
      <c r="H21" s="518"/>
      <c r="I21" s="519"/>
    </row>
    <row r="22" spans="2:9" ht="63.2" customHeight="1">
      <c r="B22" s="92" t="s">
        <v>145</v>
      </c>
      <c r="C22" s="93" t="s">
        <v>146</v>
      </c>
      <c r="D22" s="89" t="s">
        <v>147</v>
      </c>
      <c r="E22" s="89">
        <v>2</v>
      </c>
      <c r="F22" s="517" t="s">
        <v>148</v>
      </c>
      <c r="G22" s="518"/>
      <c r="H22" s="518"/>
      <c r="I22" s="519"/>
    </row>
    <row r="23" spans="2:9" ht="66.2" customHeight="1">
      <c r="B23" s="94">
        <v>4</v>
      </c>
      <c r="C23" s="95" t="s">
        <v>149</v>
      </c>
      <c r="D23" s="96" t="s">
        <v>147</v>
      </c>
      <c r="E23" s="96">
        <v>3</v>
      </c>
      <c r="F23" s="517" t="s">
        <v>150</v>
      </c>
      <c r="G23" s="518"/>
      <c r="H23" s="518"/>
      <c r="I23" s="519"/>
    </row>
    <row r="24" spans="2:9" ht="81.75" customHeight="1" thickBot="1">
      <c r="B24" s="97" t="s">
        <v>151</v>
      </c>
      <c r="C24" s="98" t="s">
        <v>152</v>
      </c>
      <c r="D24" s="99" t="s">
        <v>147</v>
      </c>
      <c r="E24" s="99">
        <v>3</v>
      </c>
      <c r="F24" s="506" t="s">
        <v>153</v>
      </c>
      <c r="G24" s="507"/>
      <c r="H24" s="507"/>
      <c r="I24" s="508"/>
    </row>
    <row r="25" spans="2:9">
      <c r="C25" s="100"/>
      <c r="D25" s="100"/>
      <c r="E25" s="100"/>
      <c r="F25" s="100"/>
      <c r="G25" s="100"/>
      <c r="H25" s="100"/>
      <c r="I25" s="101"/>
    </row>
  </sheetData>
  <mergeCells count="57">
    <mergeCell ref="V4:W4"/>
    <mergeCell ref="X4:Y4"/>
    <mergeCell ref="B5:B9"/>
    <mergeCell ref="L5:L9"/>
    <mergeCell ref="N5:O5"/>
    <mergeCell ref="P5:Q5"/>
    <mergeCell ref="R5:S5"/>
    <mergeCell ref="T5:U5"/>
    <mergeCell ref="V5:W5"/>
    <mergeCell ref="X5:Y5"/>
    <mergeCell ref="B4:C4"/>
    <mergeCell ref="D4:H4"/>
    <mergeCell ref="N4:O4"/>
    <mergeCell ref="P4:Q4"/>
    <mergeCell ref="R4:S4"/>
    <mergeCell ref="T4:U4"/>
    <mergeCell ref="X7:Y7"/>
    <mergeCell ref="N6:O6"/>
    <mergeCell ref="P6:Q6"/>
    <mergeCell ref="R6:S6"/>
    <mergeCell ref="T6:U6"/>
    <mergeCell ref="V6:W6"/>
    <mergeCell ref="X6:Y6"/>
    <mergeCell ref="N7:O7"/>
    <mergeCell ref="P7:Q7"/>
    <mergeCell ref="R7:S7"/>
    <mergeCell ref="T7:U7"/>
    <mergeCell ref="V7:W7"/>
    <mergeCell ref="X9:Y9"/>
    <mergeCell ref="N8:O8"/>
    <mergeCell ref="P8:Q8"/>
    <mergeCell ref="R8:S8"/>
    <mergeCell ref="T8:U8"/>
    <mergeCell ref="V8:W8"/>
    <mergeCell ref="X8:Y8"/>
    <mergeCell ref="N9:O9"/>
    <mergeCell ref="P9:Q9"/>
    <mergeCell ref="R9:S9"/>
    <mergeCell ref="T9:U9"/>
    <mergeCell ref="V9:W9"/>
    <mergeCell ref="B10:C12"/>
    <mergeCell ref="L11:L16"/>
    <mergeCell ref="N11:S11"/>
    <mergeCell ref="P12:S12"/>
    <mergeCell ref="B13:C13"/>
    <mergeCell ref="D13:H13"/>
    <mergeCell ref="P13:S13"/>
    <mergeCell ref="P14:S14"/>
    <mergeCell ref="P15:S15"/>
    <mergeCell ref="P16:S16"/>
    <mergeCell ref="F24:I24"/>
    <mergeCell ref="B18:H18"/>
    <mergeCell ref="F19:I19"/>
    <mergeCell ref="F20:I20"/>
    <mergeCell ref="F21:I21"/>
    <mergeCell ref="F22:I22"/>
    <mergeCell ref="F23:I23"/>
  </mergeCells>
  <pageMargins left="0.7" right="0.7" top="0.75" bottom="0.75" header="0.3" footer="0.3"/>
  <pageSetup paperSize="9" scale="4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9E3A-2491-4049-8376-39E9A5396A7F}">
  <dimension ref="A1:H26"/>
  <sheetViews>
    <sheetView showGridLines="0" topLeftCell="A7" zoomScale="76" zoomScaleNormal="80" workbookViewId="0">
      <selection activeCell="G28" sqref="G28"/>
    </sheetView>
  </sheetViews>
  <sheetFormatPr defaultRowHeight="14.45"/>
  <cols>
    <col min="1" max="1" width="21.140625" customWidth="1"/>
    <col min="2" max="2" width="12.5703125" style="7" customWidth="1"/>
    <col min="3" max="3" width="38.85546875" style="253" customWidth="1"/>
    <col min="4" max="4" width="53.140625" customWidth="1"/>
    <col min="5" max="5" width="34.140625" customWidth="1"/>
    <col min="6" max="8" width="13.85546875" customWidth="1"/>
  </cols>
  <sheetData>
    <row r="1" spans="1:8">
      <c r="B1" s="5"/>
    </row>
    <row r="2" spans="1:8">
      <c r="A2" s="550" t="s">
        <v>154</v>
      </c>
      <c r="B2" s="550" t="s">
        <v>155</v>
      </c>
      <c r="C2" s="557" t="s">
        <v>156</v>
      </c>
      <c r="D2" s="550" t="s">
        <v>157</v>
      </c>
      <c r="E2" s="551" t="s">
        <v>158</v>
      </c>
      <c r="F2" s="550" t="s">
        <v>159</v>
      </c>
      <c r="G2" s="550"/>
      <c r="H2" s="550"/>
    </row>
    <row r="3" spans="1:8">
      <c r="A3" s="550"/>
      <c r="B3" s="550"/>
      <c r="C3" s="557"/>
      <c r="D3" s="550"/>
      <c r="E3" s="552"/>
      <c r="F3" s="331" t="s">
        <v>160</v>
      </c>
      <c r="G3" s="331" t="s">
        <v>161</v>
      </c>
      <c r="H3" s="331" t="s">
        <v>162</v>
      </c>
    </row>
    <row r="4" spans="1:8" ht="43.5">
      <c r="A4" s="556" t="s">
        <v>163</v>
      </c>
      <c r="B4" s="6" t="s">
        <v>164</v>
      </c>
      <c r="C4" s="4" t="s">
        <v>165</v>
      </c>
      <c r="D4" s="1" t="s">
        <v>166</v>
      </c>
      <c r="E4" s="330" t="s">
        <v>167</v>
      </c>
      <c r="F4" s="8">
        <v>4</v>
      </c>
      <c r="G4" s="8">
        <v>2</v>
      </c>
      <c r="H4" s="246">
        <f t="shared" ref="H4:H26" si="0">F4*G4</f>
        <v>8</v>
      </c>
    </row>
    <row r="5" spans="1:8" ht="43.5">
      <c r="A5" s="556"/>
      <c r="B5" s="6" t="s">
        <v>168</v>
      </c>
      <c r="C5" s="4" t="s">
        <v>169</v>
      </c>
      <c r="D5" s="1" t="s">
        <v>166</v>
      </c>
      <c r="E5" s="330" t="s">
        <v>167</v>
      </c>
      <c r="F5" s="8">
        <v>4</v>
      </c>
      <c r="G5" s="8">
        <v>2</v>
      </c>
      <c r="H5" s="246">
        <f t="shared" si="0"/>
        <v>8</v>
      </c>
    </row>
    <row r="6" spans="1:8" ht="43.5">
      <c r="A6" s="556"/>
      <c r="B6" s="6" t="s">
        <v>170</v>
      </c>
      <c r="C6" s="4" t="s">
        <v>171</v>
      </c>
      <c r="D6" s="1" t="s">
        <v>166</v>
      </c>
      <c r="E6" s="330" t="s">
        <v>167</v>
      </c>
      <c r="F6" s="8">
        <v>4</v>
      </c>
      <c r="G6" s="8">
        <v>3</v>
      </c>
      <c r="H6" s="246">
        <f t="shared" si="0"/>
        <v>12</v>
      </c>
    </row>
    <row r="7" spans="1:8" ht="43.5">
      <c r="A7" s="556"/>
      <c r="B7" s="6" t="s">
        <v>172</v>
      </c>
      <c r="C7" s="4" t="s">
        <v>173</v>
      </c>
      <c r="D7" s="1" t="s">
        <v>166</v>
      </c>
      <c r="E7" s="330" t="s">
        <v>167</v>
      </c>
      <c r="F7" s="8">
        <v>4</v>
      </c>
      <c r="G7" s="8">
        <v>3</v>
      </c>
      <c r="H7" s="246">
        <f t="shared" si="0"/>
        <v>12</v>
      </c>
    </row>
    <row r="8" spans="1:8" ht="43.5">
      <c r="A8" s="556"/>
      <c r="B8" s="6" t="s">
        <v>174</v>
      </c>
      <c r="C8" s="4" t="s">
        <v>175</v>
      </c>
      <c r="D8" s="1" t="s">
        <v>166</v>
      </c>
      <c r="E8" s="330" t="s">
        <v>167</v>
      </c>
      <c r="F8" s="8">
        <v>4</v>
      </c>
      <c r="G8" s="8">
        <v>3</v>
      </c>
      <c r="H8" s="246">
        <f t="shared" si="0"/>
        <v>12</v>
      </c>
    </row>
    <row r="9" spans="1:8" ht="43.5">
      <c r="A9" s="556"/>
      <c r="B9" s="6" t="s">
        <v>176</v>
      </c>
      <c r="C9" s="4" t="s">
        <v>177</v>
      </c>
      <c r="D9" s="1" t="s">
        <v>166</v>
      </c>
      <c r="E9" s="330" t="s">
        <v>167</v>
      </c>
      <c r="F9" s="8">
        <v>4</v>
      </c>
      <c r="G9" s="8">
        <v>2</v>
      </c>
      <c r="H9" s="246">
        <f t="shared" si="0"/>
        <v>8</v>
      </c>
    </row>
    <row r="10" spans="1:8" ht="43.5">
      <c r="A10" s="556"/>
      <c r="B10" s="6" t="s">
        <v>178</v>
      </c>
      <c r="C10" s="4" t="s">
        <v>179</v>
      </c>
      <c r="D10" s="1" t="s">
        <v>166</v>
      </c>
      <c r="E10" s="330" t="s">
        <v>167</v>
      </c>
      <c r="F10" s="8">
        <v>2</v>
      </c>
      <c r="G10" s="8">
        <v>2</v>
      </c>
      <c r="H10" s="246">
        <f t="shared" si="0"/>
        <v>4</v>
      </c>
    </row>
    <row r="11" spans="1:8" ht="43.5">
      <c r="A11" s="556"/>
      <c r="B11" s="6" t="s">
        <v>180</v>
      </c>
      <c r="C11" s="4" t="s">
        <v>181</v>
      </c>
      <c r="D11" s="1" t="s">
        <v>166</v>
      </c>
      <c r="E11" s="330" t="s">
        <v>167</v>
      </c>
      <c r="F11" s="8">
        <v>3</v>
      </c>
      <c r="G11" s="8">
        <v>3</v>
      </c>
      <c r="H11" s="246">
        <f t="shared" si="0"/>
        <v>9</v>
      </c>
    </row>
    <row r="12" spans="1:8" ht="43.5">
      <c r="A12" s="553" t="s">
        <v>182</v>
      </c>
      <c r="B12" s="6" t="s">
        <v>183</v>
      </c>
      <c r="C12" s="4" t="s">
        <v>165</v>
      </c>
      <c r="D12" s="1" t="s">
        <v>166</v>
      </c>
      <c r="E12" s="330" t="s">
        <v>167</v>
      </c>
      <c r="F12" s="8">
        <v>3</v>
      </c>
      <c r="G12" s="8">
        <v>2</v>
      </c>
      <c r="H12" s="246">
        <f t="shared" si="0"/>
        <v>6</v>
      </c>
    </row>
    <row r="13" spans="1:8" ht="43.5">
      <c r="A13" s="554"/>
      <c r="B13" s="6" t="s">
        <v>184</v>
      </c>
      <c r="C13" s="4" t="s">
        <v>169</v>
      </c>
      <c r="D13" s="1" t="s">
        <v>166</v>
      </c>
      <c r="E13" s="330" t="s">
        <v>167</v>
      </c>
      <c r="F13" s="8">
        <v>4</v>
      </c>
      <c r="G13" s="8">
        <v>3</v>
      </c>
      <c r="H13" s="246">
        <f t="shared" si="0"/>
        <v>12</v>
      </c>
    </row>
    <row r="14" spans="1:8" ht="43.5">
      <c r="A14" s="554"/>
      <c r="B14" s="6" t="s">
        <v>185</v>
      </c>
      <c r="C14" s="4" t="s">
        <v>171</v>
      </c>
      <c r="D14" s="1" t="s">
        <v>166</v>
      </c>
      <c r="E14" s="330" t="s">
        <v>167</v>
      </c>
      <c r="F14" s="8">
        <v>4</v>
      </c>
      <c r="G14" s="8">
        <v>3</v>
      </c>
      <c r="H14" s="246">
        <f t="shared" si="0"/>
        <v>12</v>
      </c>
    </row>
    <row r="15" spans="1:8" ht="43.5">
      <c r="A15" s="554"/>
      <c r="B15" s="6" t="s">
        <v>186</v>
      </c>
      <c r="C15" s="4" t="s">
        <v>173</v>
      </c>
      <c r="D15" s="1" t="s">
        <v>166</v>
      </c>
      <c r="E15" s="330" t="s">
        <v>167</v>
      </c>
      <c r="F15" s="8">
        <v>4</v>
      </c>
      <c r="G15" s="8">
        <v>3</v>
      </c>
      <c r="H15" s="246">
        <f t="shared" si="0"/>
        <v>12</v>
      </c>
    </row>
    <row r="16" spans="1:8" ht="43.5">
      <c r="A16" s="554"/>
      <c r="B16" s="6" t="s">
        <v>187</v>
      </c>
      <c r="C16" s="4" t="s">
        <v>188</v>
      </c>
      <c r="D16" s="1" t="s">
        <v>166</v>
      </c>
      <c r="E16" s="330" t="s">
        <v>167</v>
      </c>
      <c r="F16" s="8">
        <v>4</v>
      </c>
      <c r="G16" s="8">
        <v>3</v>
      </c>
      <c r="H16" s="246">
        <f t="shared" si="0"/>
        <v>12</v>
      </c>
    </row>
    <row r="17" spans="1:8" ht="43.5">
      <c r="A17" s="554"/>
      <c r="B17" s="6" t="s">
        <v>189</v>
      </c>
      <c r="C17" s="4" t="s">
        <v>190</v>
      </c>
      <c r="D17" s="1" t="s">
        <v>166</v>
      </c>
      <c r="E17" s="330" t="s">
        <v>167</v>
      </c>
      <c r="F17" s="8">
        <v>4</v>
      </c>
      <c r="G17" s="8">
        <v>3</v>
      </c>
      <c r="H17" s="246">
        <f t="shared" si="0"/>
        <v>12</v>
      </c>
    </row>
    <row r="18" spans="1:8" ht="43.5">
      <c r="A18" s="555"/>
      <c r="B18" s="6" t="s">
        <v>191</v>
      </c>
      <c r="C18" s="4" t="s">
        <v>192</v>
      </c>
      <c r="D18" s="1" t="s">
        <v>166</v>
      </c>
      <c r="E18" s="330" t="s">
        <v>167</v>
      </c>
      <c r="F18" s="8">
        <v>4</v>
      </c>
      <c r="G18" s="8">
        <v>3</v>
      </c>
      <c r="H18" s="246">
        <f t="shared" si="0"/>
        <v>12</v>
      </c>
    </row>
    <row r="19" spans="1:8" ht="43.5">
      <c r="A19" s="553" t="s">
        <v>193</v>
      </c>
      <c r="B19" s="6" t="s">
        <v>194</v>
      </c>
      <c r="C19" s="4" t="s">
        <v>165</v>
      </c>
      <c r="D19" s="1" t="s">
        <v>166</v>
      </c>
      <c r="E19" s="330" t="s">
        <v>167</v>
      </c>
      <c r="F19" s="8">
        <v>4</v>
      </c>
      <c r="G19" s="8">
        <v>3</v>
      </c>
      <c r="H19" s="246">
        <f t="shared" si="0"/>
        <v>12</v>
      </c>
    </row>
    <row r="20" spans="1:8" ht="43.5">
      <c r="A20" s="554"/>
      <c r="B20" s="6" t="s">
        <v>195</v>
      </c>
      <c r="C20" s="4" t="s">
        <v>169</v>
      </c>
      <c r="D20" s="1" t="s">
        <v>166</v>
      </c>
      <c r="E20" s="330" t="s">
        <v>167</v>
      </c>
      <c r="F20" s="8">
        <v>4</v>
      </c>
      <c r="G20" s="8">
        <v>3</v>
      </c>
      <c r="H20" s="246">
        <f t="shared" si="0"/>
        <v>12</v>
      </c>
    </row>
    <row r="21" spans="1:8" ht="43.5">
      <c r="A21" s="554"/>
      <c r="B21" s="6" t="s">
        <v>196</v>
      </c>
      <c r="C21" s="4" t="s">
        <v>171</v>
      </c>
      <c r="D21" s="1" t="s">
        <v>166</v>
      </c>
      <c r="E21" s="330" t="s">
        <v>167</v>
      </c>
      <c r="F21" s="8">
        <v>4</v>
      </c>
      <c r="G21" s="8">
        <v>2</v>
      </c>
      <c r="H21" s="246">
        <f t="shared" si="0"/>
        <v>8</v>
      </c>
    </row>
    <row r="22" spans="1:8" ht="43.5">
      <c r="A22" s="554"/>
      <c r="B22" s="6" t="s">
        <v>197</v>
      </c>
      <c r="C22" s="4" t="s">
        <v>173</v>
      </c>
      <c r="D22" s="1" t="s">
        <v>166</v>
      </c>
      <c r="E22" s="330" t="s">
        <v>167</v>
      </c>
      <c r="F22" s="8">
        <v>4</v>
      </c>
      <c r="G22" s="8">
        <v>3</v>
      </c>
      <c r="H22" s="246">
        <f t="shared" si="0"/>
        <v>12</v>
      </c>
    </row>
    <row r="23" spans="1:8" ht="43.5">
      <c r="A23" s="554"/>
      <c r="B23" s="6" t="s">
        <v>198</v>
      </c>
      <c r="C23" s="4" t="s">
        <v>199</v>
      </c>
      <c r="D23" s="1" t="s">
        <v>166</v>
      </c>
      <c r="E23" s="330" t="s">
        <v>167</v>
      </c>
      <c r="F23" s="8">
        <v>4</v>
      </c>
      <c r="G23" s="8">
        <v>2</v>
      </c>
      <c r="H23" s="246">
        <f t="shared" si="0"/>
        <v>8</v>
      </c>
    </row>
    <row r="24" spans="1:8" ht="43.5">
      <c r="A24" s="554"/>
      <c r="B24" s="6" t="s">
        <v>200</v>
      </c>
      <c r="C24" s="4" t="s">
        <v>201</v>
      </c>
      <c r="D24" s="1" t="s">
        <v>166</v>
      </c>
      <c r="E24" s="330" t="s">
        <v>167</v>
      </c>
      <c r="F24" s="8">
        <v>4</v>
      </c>
      <c r="G24" s="8">
        <v>2</v>
      </c>
      <c r="H24" s="246">
        <f t="shared" si="0"/>
        <v>8</v>
      </c>
    </row>
    <row r="25" spans="1:8" ht="43.5">
      <c r="A25" s="555"/>
      <c r="B25" s="6" t="s">
        <v>202</v>
      </c>
      <c r="C25" s="4" t="s">
        <v>203</v>
      </c>
      <c r="D25" s="1" t="s">
        <v>166</v>
      </c>
      <c r="E25" s="330" t="s">
        <v>167</v>
      </c>
      <c r="F25" s="8">
        <v>4</v>
      </c>
      <c r="G25" s="8">
        <v>2</v>
      </c>
      <c r="H25" s="246">
        <f t="shared" si="0"/>
        <v>8</v>
      </c>
    </row>
    <row r="26" spans="1:8" ht="43.5">
      <c r="A26" s="255"/>
      <c r="B26" s="6" t="s">
        <v>204</v>
      </c>
      <c r="C26" s="4" t="s">
        <v>205</v>
      </c>
      <c r="D26" s="1" t="s">
        <v>166</v>
      </c>
      <c r="E26" s="330" t="s">
        <v>167</v>
      </c>
      <c r="F26" s="8">
        <v>4</v>
      </c>
      <c r="G26" s="8">
        <v>3</v>
      </c>
      <c r="H26" s="246">
        <f t="shared" si="0"/>
        <v>12</v>
      </c>
    </row>
  </sheetData>
  <mergeCells count="9">
    <mergeCell ref="F2:H2"/>
    <mergeCell ref="E2:E3"/>
    <mergeCell ref="D2:D3"/>
    <mergeCell ref="A12:A18"/>
    <mergeCell ref="A19:A25"/>
    <mergeCell ref="A2:A3"/>
    <mergeCell ref="A4:A11"/>
    <mergeCell ref="B2:B3"/>
    <mergeCell ref="C2:C3"/>
  </mergeCells>
  <conditionalFormatting sqref="H4:H26">
    <cfRule type="cellIs" dxfId="1158" priority="1" operator="between">
      <formula>1</formula>
      <formula>3</formula>
    </cfRule>
    <cfRule type="cellIs" dxfId="1157" priority="2" operator="equal">
      <formula>4</formula>
    </cfRule>
    <cfRule type="cellIs" dxfId="1156" priority="3" operator="between">
      <formula>5</formula>
      <formula>9</formula>
    </cfRule>
    <cfRule type="cellIs" dxfId="1155" priority="4" operator="between">
      <formula>10</formula>
      <formula>12</formula>
    </cfRule>
    <cfRule type="cellIs" dxfId="1154" priority="5" operator="between">
      <formula>15</formula>
      <formula>25</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457B-A527-4DB2-B626-35B61FA9EFCB}">
  <sheetPr>
    <tabColor theme="7" tint="0.79998168889431442"/>
    <pageSetUpPr fitToPage="1"/>
  </sheetPr>
  <dimension ref="B1:K116"/>
  <sheetViews>
    <sheetView showGridLines="0" topLeftCell="A6" zoomScale="55" zoomScaleNormal="85" workbookViewId="0">
      <selection activeCell="E16" sqref="E16:F20"/>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206</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208</v>
      </c>
      <c r="D5" s="567"/>
      <c r="E5" s="567"/>
      <c r="F5" s="567"/>
      <c r="G5" s="567"/>
      <c r="H5" s="567"/>
      <c r="I5" s="567"/>
      <c r="J5" s="568"/>
      <c r="K5" s="13"/>
    </row>
    <row r="6" spans="2:11" ht="14.45" customHeight="1">
      <c r="B6" s="12"/>
      <c r="C6" s="159" t="s">
        <v>209</v>
      </c>
      <c r="D6" s="117"/>
      <c r="E6" s="117"/>
      <c r="F6" s="11"/>
      <c r="G6" s="118" t="s">
        <v>210</v>
      </c>
      <c r="H6" s="569" t="s">
        <v>211</v>
      </c>
      <c r="I6" s="570"/>
      <c r="J6" s="571"/>
      <c r="K6" s="13"/>
    </row>
    <row r="7" spans="2:11" ht="14.25" customHeight="1" thickBot="1">
      <c r="B7" s="12"/>
      <c r="C7" s="572" t="s">
        <v>212</v>
      </c>
      <c r="D7" s="573"/>
      <c r="E7" s="573"/>
      <c r="F7" s="574"/>
      <c r="G7" s="364" t="s">
        <v>213</v>
      </c>
      <c r="H7" s="579" t="s">
        <v>214</v>
      </c>
      <c r="I7" s="580"/>
      <c r="J7" s="581"/>
      <c r="K7" s="13"/>
    </row>
    <row r="8" spans="2:11" ht="14.1" customHeight="1">
      <c r="B8" s="12"/>
      <c r="C8" s="575"/>
      <c r="D8" s="573"/>
      <c r="E8" s="573"/>
      <c r="F8" s="574"/>
      <c r="G8" s="118" t="s">
        <v>215</v>
      </c>
      <c r="H8" s="119" t="s">
        <v>216</v>
      </c>
      <c r="I8" s="214"/>
      <c r="J8" s="120"/>
      <c r="K8" s="13"/>
    </row>
    <row r="9" spans="2:11" ht="15.75" customHeight="1">
      <c r="B9" s="12"/>
      <c r="C9" s="575"/>
      <c r="D9" s="573"/>
      <c r="E9" s="573"/>
      <c r="F9" s="574"/>
      <c r="G9" s="582" t="s">
        <v>217</v>
      </c>
      <c r="H9" s="584" t="s">
        <v>218</v>
      </c>
      <c r="I9" s="585"/>
      <c r="J9" s="586"/>
      <c r="K9" s="13"/>
    </row>
    <row r="10" spans="2:11" ht="15.75" customHeight="1">
      <c r="B10" s="12"/>
      <c r="C10" s="575"/>
      <c r="D10" s="573"/>
      <c r="E10" s="573"/>
      <c r="F10" s="574"/>
      <c r="G10" s="582"/>
      <c r="H10" s="587"/>
      <c r="I10" s="585"/>
      <c r="J10" s="586"/>
      <c r="K10" s="13"/>
    </row>
    <row r="11" spans="2:11" ht="15.75" customHeight="1">
      <c r="B11" s="12"/>
      <c r="C11" s="575"/>
      <c r="D11" s="573"/>
      <c r="E11" s="573"/>
      <c r="F11" s="574"/>
      <c r="G11" s="582"/>
      <c r="H11" s="587"/>
      <c r="I11" s="585"/>
      <c r="J11" s="586"/>
      <c r="K11" s="13"/>
    </row>
    <row r="12" spans="2:11" ht="36.950000000000003" customHeight="1" thickBot="1">
      <c r="B12" s="12"/>
      <c r="C12" s="576"/>
      <c r="D12" s="577"/>
      <c r="E12" s="577"/>
      <c r="F12" s="578"/>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9.1">
      <c r="B16" s="12"/>
      <c r="C16" s="129" t="s">
        <v>226</v>
      </c>
      <c r="D16" s="130" t="s">
        <v>227</v>
      </c>
      <c r="E16" s="219">
        <v>1</v>
      </c>
      <c r="F16" s="365" t="s">
        <v>228</v>
      </c>
      <c r="G16" s="134" t="s">
        <v>229</v>
      </c>
      <c r="H16" s="130" t="s">
        <v>227</v>
      </c>
      <c r="I16" s="219">
        <v>1</v>
      </c>
      <c r="J16" s="368" t="s">
        <v>230</v>
      </c>
      <c r="K16" s="13"/>
    </row>
    <row r="17" spans="2:11" ht="45" customHeight="1">
      <c r="B17" s="12"/>
      <c r="C17" s="121" t="s">
        <v>231</v>
      </c>
      <c r="D17" s="20" t="s">
        <v>227</v>
      </c>
      <c r="E17" s="219">
        <v>0.75</v>
      </c>
      <c r="F17" s="365" t="s">
        <v>232</v>
      </c>
      <c r="G17" s="124" t="s">
        <v>26</v>
      </c>
      <c r="H17" s="30" t="s">
        <v>26</v>
      </c>
      <c r="I17" s="222" t="s">
        <v>26</v>
      </c>
      <c r="J17" s="125" t="s">
        <v>26</v>
      </c>
      <c r="K17" s="13"/>
    </row>
    <row r="18" spans="2:11" ht="38.450000000000003" customHeight="1">
      <c r="B18" s="12"/>
      <c r="C18" s="121" t="s">
        <v>233</v>
      </c>
      <c r="D18" s="20" t="s">
        <v>227</v>
      </c>
      <c r="E18" s="220">
        <v>1</v>
      </c>
      <c r="F18" s="366" t="s">
        <v>234</v>
      </c>
      <c r="G18" s="124" t="s">
        <v>26</v>
      </c>
      <c r="H18" s="30" t="s">
        <v>26</v>
      </c>
      <c r="I18" s="222" t="s">
        <v>26</v>
      </c>
      <c r="J18" s="125" t="s">
        <v>26</v>
      </c>
      <c r="K18" s="13"/>
    </row>
    <row r="19" spans="2:11" ht="46.5" customHeight="1">
      <c r="B19" s="12"/>
      <c r="C19" s="121" t="s">
        <v>235</v>
      </c>
      <c r="D19" s="20" t="s">
        <v>227</v>
      </c>
      <c r="E19" s="220" t="s">
        <v>50</v>
      </c>
      <c r="F19" s="366" t="s">
        <v>236</v>
      </c>
      <c r="G19" s="124" t="s">
        <v>26</v>
      </c>
      <c r="H19" s="30" t="s">
        <v>26</v>
      </c>
      <c r="I19" s="222" t="s">
        <v>26</v>
      </c>
      <c r="J19" s="125" t="s">
        <v>26</v>
      </c>
      <c r="K19" s="13"/>
    </row>
    <row r="20" spans="2:11" ht="46.5" customHeight="1" thickBot="1">
      <c r="B20" s="12"/>
      <c r="C20" s="122" t="s">
        <v>237</v>
      </c>
      <c r="D20" s="123" t="s">
        <v>227</v>
      </c>
      <c r="E20" s="221" t="s">
        <v>50</v>
      </c>
      <c r="F20" s="367" t="s">
        <v>238</v>
      </c>
      <c r="G20" s="126" t="s">
        <v>26</v>
      </c>
      <c r="H20" s="127" t="s">
        <v>26</v>
      </c>
      <c r="I20" s="223" t="s">
        <v>26</v>
      </c>
      <c r="J20" s="128" t="s">
        <v>26</v>
      </c>
      <c r="K20" s="13"/>
    </row>
    <row r="21" spans="2:11" ht="27" customHeight="1" thickBot="1">
      <c r="B21" s="12"/>
      <c r="C21" s="603" t="s">
        <v>239</v>
      </c>
      <c r="D21" s="604"/>
      <c r="E21" s="604"/>
      <c r="F21" s="604"/>
      <c r="G21" s="604"/>
      <c r="H21" s="604"/>
      <c r="I21" s="604"/>
      <c r="J21" s="605"/>
      <c r="K21" s="13"/>
    </row>
    <row r="22" spans="2:11" ht="27" customHeight="1" thickBot="1">
      <c r="B22" s="12"/>
      <c r="C22" s="160" t="s">
        <v>222</v>
      </c>
      <c r="D22" s="132" t="s">
        <v>223</v>
      </c>
      <c r="E22" s="211" t="s">
        <v>224</v>
      </c>
      <c r="F22" s="133" t="s">
        <v>225</v>
      </c>
      <c r="G22" s="160" t="s">
        <v>222</v>
      </c>
      <c r="H22" s="132" t="s">
        <v>223</v>
      </c>
      <c r="I22" s="211" t="s">
        <v>224</v>
      </c>
      <c r="J22" s="133" t="s">
        <v>225</v>
      </c>
      <c r="K22" s="13"/>
    </row>
    <row r="23" spans="2:11" ht="84" customHeight="1">
      <c r="B23" s="12"/>
      <c r="C23" s="135" t="s">
        <v>240</v>
      </c>
      <c r="D23" s="136" t="s">
        <v>227</v>
      </c>
      <c r="E23" s="224">
        <v>1</v>
      </c>
      <c r="F23" s="168" t="s">
        <v>241</v>
      </c>
      <c r="G23" s="137" t="s">
        <v>242</v>
      </c>
      <c r="H23" s="136" t="s">
        <v>227</v>
      </c>
      <c r="I23" s="224">
        <v>1</v>
      </c>
      <c r="J23" s="371" t="s">
        <v>243</v>
      </c>
      <c r="K23" s="13"/>
    </row>
    <row r="24" spans="2:11" ht="29.1">
      <c r="B24" s="12"/>
      <c r="C24" s="24" t="s">
        <v>244</v>
      </c>
      <c r="D24" s="20" t="s">
        <v>227</v>
      </c>
      <c r="E24" s="220">
        <v>1</v>
      </c>
      <c r="F24" s="369" t="s">
        <v>245</v>
      </c>
      <c r="G24" s="24" t="s">
        <v>246</v>
      </c>
      <c r="H24" s="20" t="s">
        <v>227</v>
      </c>
      <c r="I24" s="220">
        <v>1</v>
      </c>
      <c r="J24" s="116" t="s">
        <v>247</v>
      </c>
      <c r="K24" s="13"/>
    </row>
    <row r="25" spans="2:11" ht="14.45">
      <c r="B25" s="12"/>
      <c r="C25" s="24" t="s">
        <v>248</v>
      </c>
      <c r="D25" s="20" t="s">
        <v>227</v>
      </c>
      <c r="E25" s="220" t="s">
        <v>50</v>
      </c>
      <c r="F25" s="369" t="s">
        <v>249</v>
      </c>
      <c r="G25" s="24" t="s">
        <v>26</v>
      </c>
      <c r="H25" s="114" t="s">
        <v>26</v>
      </c>
      <c r="I25" s="225" t="s">
        <v>26</v>
      </c>
      <c r="J25" s="125" t="s">
        <v>26</v>
      </c>
      <c r="K25" s="13"/>
    </row>
    <row r="26" spans="2:11" ht="27.95">
      <c r="B26" s="12"/>
      <c r="C26" s="24" t="s">
        <v>250</v>
      </c>
      <c r="D26" s="20" t="s">
        <v>227</v>
      </c>
      <c r="E26" s="220" t="s">
        <v>50</v>
      </c>
      <c r="F26" s="369" t="s">
        <v>251</v>
      </c>
      <c r="G26" s="124" t="s">
        <v>26</v>
      </c>
      <c r="H26" s="30" t="s">
        <v>26</v>
      </c>
      <c r="I26" s="222" t="s">
        <v>26</v>
      </c>
      <c r="J26" s="125" t="s">
        <v>26</v>
      </c>
      <c r="K26" s="13"/>
    </row>
    <row r="27" spans="2:11" ht="21.95" customHeight="1" thickBot="1">
      <c r="B27" s="12"/>
      <c r="C27" s="25" t="s">
        <v>252</v>
      </c>
      <c r="D27" s="123" t="s">
        <v>227</v>
      </c>
      <c r="E27" s="221">
        <v>1</v>
      </c>
      <c r="F27" s="370" t="s">
        <v>253</v>
      </c>
      <c r="G27" s="126" t="s">
        <v>26</v>
      </c>
      <c r="H27" s="127" t="s">
        <v>26</v>
      </c>
      <c r="I27" s="223" t="s">
        <v>26</v>
      </c>
      <c r="J27" s="128" t="s">
        <v>26</v>
      </c>
      <c r="K27" s="13"/>
    </row>
    <row r="28" spans="2:11" ht="21" customHeight="1" thickBot="1">
      <c r="B28" s="12"/>
      <c r="C28" s="591" t="s">
        <v>254</v>
      </c>
      <c r="D28" s="592"/>
      <c r="E28" s="592"/>
      <c r="F28" s="592"/>
      <c r="G28" s="592"/>
      <c r="H28" s="592"/>
      <c r="I28" s="592"/>
      <c r="J28" s="593"/>
      <c r="K28" s="13"/>
    </row>
    <row r="29" spans="2:11" ht="23.45" customHeight="1" thickBot="1">
      <c r="B29" s="12"/>
      <c r="C29" s="594" t="s">
        <v>255</v>
      </c>
      <c r="D29" s="595"/>
      <c r="E29" s="595"/>
      <c r="F29" s="595"/>
      <c r="G29" s="595"/>
      <c r="H29" s="595"/>
      <c r="I29" s="595"/>
      <c r="J29" s="596"/>
      <c r="K29" s="13"/>
    </row>
    <row r="30" spans="2:11">
      <c r="B30" s="12"/>
      <c r="C30" s="10"/>
      <c r="D30" s="138"/>
      <c r="E30" s="138"/>
      <c r="F30" s="138"/>
      <c r="G30" s="138"/>
      <c r="H30" s="138"/>
      <c r="I30" s="138"/>
      <c r="J30" s="11"/>
      <c r="K30" s="13"/>
    </row>
    <row r="31" spans="2:11">
      <c r="B31" s="12"/>
      <c r="C31" s="12"/>
      <c r="J31" s="13"/>
      <c r="K31" s="13"/>
    </row>
    <row r="32" spans="2:11" ht="14.45" thickBot="1">
      <c r="B32" s="12"/>
      <c r="C32" s="27"/>
      <c r="D32" s="28"/>
      <c r="E32" s="28"/>
      <c r="F32" s="28"/>
      <c r="G32" s="28"/>
      <c r="H32" s="28"/>
      <c r="I32" s="28"/>
      <c r="J32" s="29"/>
      <c r="K32" s="13"/>
    </row>
    <row r="33" spans="2:11" ht="18.600000000000001" thickBot="1">
      <c r="B33" s="12"/>
      <c r="C33" s="563" t="s">
        <v>256</v>
      </c>
      <c r="D33" s="564"/>
      <c r="E33" s="564"/>
      <c r="F33" s="564"/>
      <c r="G33" s="564"/>
      <c r="H33" s="564"/>
      <c r="I33" s="564"/>
      <c r="J33" s="565"/>
      <c r="K33" s="13"/>
    </row>
    <row r="34" spans="2:11" ht="15" customHeight="1">
      <c r="B34" s="12"/>
      <c r="C34" s="140"/>
      <c r="D34" s="141"/>
      <c r="E34" s="141"/>
      <c r="F34" s="141"/>
      <c r="G34" s="141"/>
      <c r="H34" s="141"/>
      <c r="I34" s="141"/>
      <c r="J34" s="142"/>
      <c r="K34" s="13"/>
    </row>
    <row r="35" spans="2:11" ht="15" customHeight="1">
      <c r="B35" s="12"/>
      <c r="C35" s="560" t="s">
        <v>257</v>
      </c>
      <c r="D35" s="561"/>
      <c r="E35" s="561"/>
      <c r="F35" s="561"/>
      <c r="G35" s="561"/>
      <c r="H35" s="561"/>
      <c r="I35" s="561"/>
      <c r="J35" s="562"/>
      <c r="K35" s="13"/>
    </row>
    <row r="36" spans="2:11" ht="15" customHeight="1" thickBot="1">
      <c r="B36" s="12"/>
      <c r="C36" s="143"/>
      <c r="D36" s="144"/>
      <c r="E36" s="144"/>
      <c r="F36" s="144"/>
      <c r="G36" s="144"/>
      <c r="H36" s="144"/>
      <c r="I36" s="144"/>
      <c r="J36" s="145"/>
      <c r="K36" s="13"/>
    </row>
    <row r="37" spans="2:11" s="16" customFormat="1" ht="26.85" customHeight="1" thickBot="1">
      <c r="B37" s="14"/>
      <c r="C37" s="597" t="s">
        <v>258</v>
      </c>
      <c r="D37" s="598"/>
      <c r="E37" s="598"/>
      <c r="F37" s="599"/>
      <c r="G37" s="597" t="s">
        <v>259</v>
      </c>
      <c r="H37" s="598"/>
      <c r="I37" s="598"/>
      <c r="J37" s="599"/>
      <c r="K37" s="15"/>
    </row>
    <row r="38" spans="2:11" ht="27.75" customHeight="1" thickBot="1">
      <c r="B38" s="12"/>
      <c r="C38" s="600" t="str">
        <f>C14</f>
        <v>HARDWARE (PLANT)</v>
      </c>
      <c r="D38" s="601"/>
      <c r="E38" s="601"/>
      <c r="F38" s="601"/>
      <c r="G38" s="601"/>
      <c r="H38" s="601"/>
      <c r="I38" s="601"/>
      <c r="J38" s="602"/>
      <c r="K38" s="13"/>
    </row>
    <row r="39" spans="2:11" ht="21.2" customHeight="1" thickBot="1">
      <c r="B39" s="12"/>
      <c r="C39" s="131" t="s">
        <v>222</v>
      </c>
      <c r="D39" s="132" t="s">
        <v>223</v>
      </c>
      <c r="E39" s="211" t="s">
        <v>224</v>
      </c>
      <c r="F39" s="133" t="s">
        <v>225</v>
      </c>
      <c r="G39" s="131" t="s">
        <v>222</v>
      </c>
      <c r="H39" s="132" t="s">
        <v>223</v>
      </c>
      <c r="I39" s="211" t="s">
        <v>224</v>
      </c>
      <c r="J39" s="133" t="s">
        <v>225</v>
      </c>
      <c r="K39" s="13"/>
    </row>
    <row r="40" spans="2:11" s="19" customFormat="1" ht="54.95" customHeight="1">
      <c r="B40" s="17"/>
      <c r="C40" s="137" t="s">
        <v>260</v>
      </c>
      <c r="D40" s="146" t="s">
        <v>261</v>
      </c>
      <c r="E40" s="226">
        <v>1</v>
      </c>
      <c r="F40" s="371" t="s">
        <v>262</v>
      </c>
      <c r="G40" s="137" t="s">
        <v>263</v>
      </c>
      <c r="H40" s="136" t="s">
        <v>227</v>
      </c>
      <c r="I40" s="224">
        <v>1</v>
      </c>
      <c r="J40" s="371" t="s">
        <v>264</v>
      </c>
      <c r="K40" s="18"/>
    </row>
    <row r="41" spans="2:11" s="19" customFormat="1" ht="52.5" customHeight="1">
      <c r="B41" s="17"/>
      <c r="C41" s="24" t="s">
        <v>265</v>
      </c>
      <c r="D41" s="20" t="s">
        <v>266</v>
      </c>
      <c r="E41" s="220">
        <v>1</v>
      </c>
      <c r="F41" s="116" t="s">
        <v>267</v>
      </c>
      <c r="G41" s="24" t="s">
        <v>268</v>
      </c>
      <c r="H41" s="20" t="s">
        <v>227</v>
      </c>
      <c r="I41" s="220">
        <v>1</v>
      </c>
      <c r="J41" s="116" t="s">
        <v>269</v>
      </c>
      <c r="K41" s="18"/>
    </row>
    <row r="42" spans="2:11" s="19" customFormat="1" ht="43.5">
      <c r="B42" s="17"/>
      <c r="C42" s="24" t="s">
        <v>270</v>
      </c>
      <c r="D42" s="23" t="s">
        <v>266</v>
      </c>
      <c r="E42" s="227" t="s">
        <v>50</v>
      </c>
      <c r="F42" s="116" t="s">
        <v>271</v>
      </c>
      <c r="G42" s="24" t="s">
        <v>272</v>
      </c>
      <c r="H42" s="20" t="s">
        <v>227</v>
      </c>
      <c r="I42" s="220">
        <v>1</v>
      </c>
      <c r="J42" s="116" t="s">
        <v>273</v>
      </c>
      <c r="K42" s="18"/>
    </row>
    <row r="43" spans="2:11" s="19" customFormat="1" ht="39" customHeight="1">
      <c r="B43" s="17"/>
      <c r="C43" s="24" t="s">
        <v>274</v>
      </c>
      <c r="D43" s="20" t="s">
        <v>266</v>
      </c>
      <c r="E43" s="228">
        <v>1</v>
      </c>
      <c r="F43" s="116" t="s">
        <v>275</v>
      </c>
      <c r="G43" s="24" t="s">
        <v>276</v>
      </c>
      <c r="H43" s="23" t="s">
        <v>261</v>
      </c>
      <c r="I43" s="227">
        <v>0.75</v>
      </c>
      <c r="J43" s="116" t="s">
        <v>277</v>
      </c>
      <c r="K43" s="18"/>
    </row>
    <row r="44" spans="2:11" s="19" customFormat="1" ht="29.1">
      <c r="B44" s="17"/>
      <c r="C44" s="173" t="s">
        <v>278</v>
      </c>
      <c r="D44" s="23" t="s">
        <v>227</v>
      </c>
      <c r="E44" s="227" t="s">
        <v>50</v>
      </c>
      <c r="F44" s="116" t="s">
        <v>279</v>
      </c>
      <c r="G44" s="24" t="s">
        <v>280</v>
      </c>
      <c r="H44" s="23" t="s">
        <v>261</v>
      </c>
      <c r="I44" s="227">
        <v>1</v>
      </c>
      <c r="J44" s="116" t="s">
        <v>281</v>
      </c>
      <c r="K44" s="18"/>
    </row>
    <row r="45" spans="2:11" s="19" customFormat="1" ht="43.5">
      <c r="B45" s="17"/>
      <c r="C45" s="173" t="s">
        <v>282</v>
      </c>
      <c r="D45" s="23" t="s">
        <v>283</v>
      </c>
      <c r="E45" s="227">
        <v>1</v>
      </c>
      <c r="F45" s="116" t="s">
        <v>284</v>
      </c>
      <c r="G45" s="24" t="s">
        <v>285</v>
      </c>
      <c r="H45" s="23" t="s">
        <v>283</v>
      </c>
      <c r="I45" s="227">
        <v>1</v>
      </c>
      <c r="J45" s="116" t="s">
        <v>286</v>
      </c>
      <c r="K45" s="18"/>
    </row>
    <row r="46" spans="2:11" s="19" customFormat="1" ht="42">
      <c r="B46" s="17"/>
      <c r="C46" s="173" t="s">
        <v>287</v>
      </c>
      <c r="D46" s="23" t="s">
        <v>283</v>
      </c>
      <c r="E46" s="227">
        <v>1</v>
      </c>
      <c r="F46" s="116" t="s">
        <v>287</v>
      </c>
      <c r="G46" s="24" t="s">
        <v>288</v>
      </c>
      <c r="H46" s="20" t="s">
        <v>227</v>
      </c>
      <c r="I46" s="220" t="s">
        <v>50</v>
      </c>
      <c r="J46" s="116" t="s">
        <v>289</v>
      </c>
      <c r="K46" s="18"/>
    </row>
    <row r="47" spans="2:11" s="19" customFormat="1" ht="29.45" thickBot="1">
      <c r="B47" s="17"/>
      <c r="C47" s="148" t="s">
        <v>290</v>
      </c>
      <c r="D47" s="26" t="s">
        <v>266</v>
      </c>
      <c r="E47" s="229">
        <v>1</v>
      </c>
      <c r="F47" s="372" t="s">
        <v>291</v>
      </c>
      <c r="G47" s="25" t="s">
        <v>292</v>
      </c>
      <c r="H47" s="26" t="s">
        <v>283</v>
      </c>
      <c r="I47" s="229">
        <v>1</v>
      </c>
      <c r="J47" s="372" t="s">
        <v>293</v>
      </c>
      <c r="K47" s="18"/>
    </row>
    <row r="48" spans="2:11" s="19" customFormat="1" ht="27.75" customHeight="1" thickBot="1">
      <c r="B48" s="17"/>
      <c r="C48" s="608" t="str">
        <f>C21</f>
        <v>PEOPLE + PROCESS</v>
      </c>
      <c r="D48" s="609"/>
      <c r="E48" s="609"/>
      <c r="F48" s="609"/>
      <c r="G48" s="609"/>
      <c r="H48" s="609"/>
      <c r="I48" s="609"/>
      <c r="J48" s="610"/>
      <c r="K48" s="18"/>
    </row>
    <row r="49" spans="2:11" ht="24.6" customHeight="1" thickBot="1">
      <c r="B49" s="12"/>
      <c r="C49" s="131" t="s">
        <v>222</v>
      </c>
      <c r="D49" s="132" t="s">
        <v>223</v>
      </c>
      <c r="E49" s="211" t="s">
        <v>224</v>
      </c>
      <c r="F49" s="133" t="s">
        <v>225</v>
      </c>
      <c r="G49" s="131" t="s">
        <v>222</v>
      </c>
      <c r="H49" s="132" t="s">
        <v>223</v>
      </c>
      <c r="I49" s="211" t="s">
        <v>224</v>
      </c>
      <c r="J49" s="133" t="s">
        <v>225</v>
      </c>
      <c r="K49" s="13"/>
    </row>
    <row r="50" spans="2:11" s="19" customFormat="1" ht="43.5">
      <c r="B50" s="17"/>
      <c r="C50" s="188" t="s">
        <v>294</v>
      </c>
      <c r="D50" s="146" t="s">
        <v>227</v>
      </c>
      <c r="E50" s="226">
        <v>1</v>
      </c>
      <c r="F50" s="371" t="s">
        <v>295</v>
      </c>
      <c r="G50" s="137" t="s">
        <v>296</v>
      </c>
      <c r="H50" s="146" t="s">
        <v>227</v>
      </c>
      <c r="I50" s="226">
        <v>1</v>
      </c>
      <c r="J50" s="371" t="s">
        <v>297</v>
      </c>
      <c r="K50" s="18"/>
    </row>
    <row r="51" spans="2:11" s="19" customFormat="1" ht="29.1">
      <c r="B51" s="17"/>
      <c r="C51" s="189" t="s">
        <v>298</v>
      </c>
      <c r="D51" s="162" t="s">
        <v>227</v>
      </c>
      <c r="E51" s="230">
        <v>1</v>
      </c>
      <c r="F51" s="116" t="s">
        <v>299</v>
      </c>
      <c r="G51" s="24" t="s">
        <v>300</v>
      </c>
      <c r="H51" s="23" t="s">
        <v>266</v>
      </c>
      <c r="I51" s="227">
        <v>1</v>
      </c>
      <c r="J51" s="116" t="s">
        <v>301</v>
      </c>
      <c r="K51" s="18"/>
    </row>
    <row r="52" spans="2:11" s="19" customFormat="1" ht="43.5">
      <c r="B52" s="17"/>
      <c r="C52" s="173" t="s">
        <v>302</v>
      </c>
      <c r="D52" s="23" t="s">
        <v>227</v>
      </c>
      <c r="E52" s="227">
        <v>1</v>
      </c>
      <c r="F52" s="116" t="s">
        <v>303</v>
      </c>
      <c r="G52" s="24" t="s">
        <v>304</v>
      </c>
      <c r="H52" s="23" t="s">
        <v>227</v>
      </c>
      <c r="I52" s="227">
        <v>1</v>
      </c>
      <c r="J52" s="116" t="s">
        <v>305</v>
      </c>
      <c r="K52" s="18"/>
    </row>
    <row r="53" spans="2:11" s="19" customFormat="1" ht="28.5" thickBot="1">
      <c r="B53" s="17"/>
      <c r="C53" s="148" t="s">
        <v>306</v>
      </c>
      <c r="D53" s="163" t="s">
        <v>283</v>
      </c>
      <c r="E53" s="231">
        <v>1</v>
      </c>
      <c r="F53" s="375" t="s">
        <v>307</v>
      </c>
      <c r="G53" s="25" t="s">
        <v>26</v>
      </c>
      <c r="H53" s="172" t="s">
        <v>26</v>
      </c>
      <c r="I53" s="232" t="s">
        <v>26</v>
      </c>
      <c r="J53" s="187" t="s">
        <v>26</v>
      </c>
      <c r="K53" s="18"/>
    </row>
    <row r="54" spans="2:11" s="16" customFormat="1" ht="22.7" customHeight="1" thickBot="1">
      <c r="B54" s="14"/>
      <c r="C54" s="591" t="s">
        <v>254</v>
      </c>
      <c r="D54" s="592"/>
      <c r="E54" s="592"/>
      <c r="F54" s="592"/>
      <c r="G54" s="592"/>
      <c r="H54" s="592"/>
      <c r="I54" s="592"/>
      <c r="J54" s="593"/>
      <c r="K54" s="15"/>
    </row>
    <row r="55" spans="2:11" ht="22.7" customHeight="1" thickBot="1">
      <c r="B55" s="12"/>
      <c r="C55" s="611" t="s">
        <v>308</v>
      </c>
      <c r="D55" s="612"/>
      <c r="E55" s="612"/>
      <c r="F55" s="612"/>
      <c r="G55" s="612"/>
      <c r="H55" s="612"/>
      <c r="I55" s="612"/>
      <c r="J55" s="613"/>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3" t="s">
        <v>309</v>
      </c>
      <c r="D59" s="564"/>
      <c r="E59" s="564"/>
      <c r="F59" s="564"/>
      <c r="G59" s="564"/>
      <c r="H59" s="564"/>
      <c r="I59" s="564"/>
      <c r="J59" s="565"/>
      <c r="K59" s="13"/>
    </row>
    <row r="60" spans="2:11" ht="20.85" customHeight="1" thickBot="1">
      <c r="B60" s="12"/>
      <c r="C60" s="630" t="s">
        <v>266</v>
      </c>
      <c r="D60" s="631"/>
      <c r="E60" s="632"/>
      <c r="F60" s="633"/>
      <c r="G60" s="630" t="s">
        <v>283</v>
      </c>
      <c r="H60" s="631"/>
      <c r="I60" s="632"/>
      <c r="J60" s="633"/>
      <c r="K60" s="13"/>
    </row>
    <row r="61" spans="2:11" ht="25.7" customHeight="1" thickBot="1">
      <c r="B61" s="12"/>
      <c r="C61" s="614" t="s">
        <v>310</v>
      </c>
      <c r="D61" s="615"/>
      <c r="E61" s="615"/>
      <c r="F61" s="616"/>
      <c r="G61" s="617" t="s">
        <v>311</v>
      </c>
      <c r="H61" s="615"/>
      <c r="I61" s="615"/>
      <c r="J61" s="618"/>
      <c r="K61" s="13"/>
    </row>
    <row r="62" spans="2:11" ht="15.95" customHeight="1">
      <c r="B62" s="12"/>
      <c r="C62" s="10"/>
      <c r="D62" s="138"/>
      <c r="E62" s="138"/>
      <c r="F62" s="138"/>
      <c r="G62" s="138"/>
      <c r="H62" s="138"/>
      <c r="I62" s="138"/>
      <c r="J62" s="11"/>
      <c r="K62" s="13"/>
    </row>
    <row r="63" spans="2:11">
      <c r="B63" s="12"/>
      <c r="C63" s="12"/>
      <c r="J63" s="13"/>
      <c r="K63" s="13"/>
    </row>
    <row r="64" spans="2:11" ht="14.45" thickBot="1">
      <c r="B64" s="12"/>
      <c r="C64" s="27"/>
      <c r="D64" s="28"/>
      <c r="E64" s="28"/>
      <c r="F64" s="28"/>
      <c r="G64" s="28"/>
      <c r="H64" s="28"/>
      <c r="I64" s="28"/>
      <c r="J64" s="29"/>
      <c r="K64" s="13"/>
    </row>
    <row r="65" spans="2:11" ht="18.600000000000001" thickBot="1">
      <c r="B65" s="12"/>
      <c r="C65" s="563" t="s">
        <v>312</v>
      </c>
      <c r="D65" s="564"/>
      <c r="E65" s="564"/>
      <c r="F65" s="564"/>
      <c r="G65" s="634"/>
      <c r="H65" s="564"/>
      <c r="I65" s="564"/>
      <c r="J65" s="565"/>
      <c r="K65" s="13"/>
    </row>
    <row r="66" spans="2:11" s="16" customFormat="1" ht="13.35" customHeight="1">
      <c r="B66" s="14"/>
      <c r="C66" s="647" t="s">
        <v>313</v>
      </c>
      <c r="D66" s="648"/>
      <c r="E66" s="649"/>
      <c r="F66" s="212" t="s">
        <v>314</v>
      </c>
      <c r="G66" s="150" t="s">
        <v>109</v>
      </c>
      <c r="H66" s="635" t="s">
        <v>315</v>
      </c>
      <c r="I66" s="635"/>
      <c r="J66" s="636"/>
      <c r="K66" s="15"/>
    </row>
    <row r="67" spans="2:11" ht="14.45" customHeight="1">
      <c r="B67" s="12"/>
      <c r="C67" s="189" t="s">
        <v>55</v>
      </c>
      <c r="D67" s="606" t="s">
        <v>316</v>
      </c>
      <c r="E67" s="607"/>
      <c r="F67" s="215">
        <f>'Initial Risk'!F4</f>
        <v>4</v>
      </c>
      <c r="G67" s="155">
        <f>'Initial Risk'!G4</f>
        <v>2</v>
      </c>
      <c r="H67" s="637">
        <f>F67*G67</f>
        <v>8</v>
      </c>
      <c r="I67" s="637"/>
      <c r="J67" s="638"/>
      <c r="K67" s="13"/>
    </row>
    <row r="68" spans="2:11" ht="14.45" customHeight="1">
      <c r="B68" s="12"/>
      <c r="C68" s="189" t="s">
        <v>56</v>
      </c>
      <c r="D68" s="606" t="s">
        <v>316</v>
      </c>
      <c r="E68" s="607"/>
      <c r="F68" s="216" t="s">
        <v>317</v>
      </c>
      <c r="G68" s="155" t="s">
        <v>318</v>
      </c>
      <c r="H68" s="639" t="s">
        <v>319</v>
      </c>
      <c r="I68" s="639"/>
      <c r="J68" s="640"/>
      <c r="K68" s="13"/>
    </row>
    <row r="69" spans="2:11" ht="16.5" customHeight="1">
      <c r="B69" s="12"/>
      <c r="C69" s="189" t="s">
        <v>320</v>
      </c>
      <c r="D69" s="606" t="s">
        <v>316</v>
      </c>
      <c r="E69" s="607"/>
      <c r="F69" s="217" t="s">
        <v>321</v>
      </c>
      <c r="G69" s="151" t="s">
        <v>322</v>
      </c>
      <c r="H69" s="641" t="s">
        <v>323</v>
      </c>
      <c r="I69" s="641"/>
      <c r="J69" s="642"/>
      <c r="K69" s="13"/>
    </row>
    <row r="70" spans="2:11" ht="15.95" customHeight="1">
      <c r="B70" s="12"/>
      <c r="C70" s="189" t="s">
        <v>324</v>
      </c>
      <c r="D70" s="606" t="s">
        <v>316</v>
      </c>
      <c r="E70" s="607"/>
      <c r="F70" s="215">
        <v>4</v>
      </c>
      <c r="G70" s="155">
        <v>2</v>
      </c>
      <c r="H70" s="643">
        <f>F70*G70</f>
        <v>8</v>
      </c>
      <c r="I70" s="643"/>
      <c r="J70" s="644"/>
      <c r="K70" s="13"/>
    </row>
    <row r="71" spans="2:11" ht="14.45" customHeight="1" thickBot="1">
      <c r="B71" s="12"/>
      <c r="C71" s="218" t="s">
        <v>60</v>
      </c>
      <c r="D71" s="619" t="s">
        <v>316</v>
      </c>
      <c r="E71" s="620"/>
      <c r="F71" s="213" t="s">
        <v>325</v>
      </c>
      <c r="G71" s="155" t="s">
        <v>326</v>
      </c>
      <c r="H71" s="645" t="s">
        <v>327</v>
      </c>
      <c r="I71" s="645"/>
      <c r="J71" s="646"/>
      <c r="K71" s="13"/>
    </row>
    <row r="72" spans="2:11" ht="23.1" customHeight="1" thickBot="1">
      <c r="B72" s="12"/>
      <c r="C72" s="626" t="s">
        <v>328</v>
      </c>
      <c r="D72" s="627"/>
      <c r="E72" s="627"/>
      <c r="F72" s="628"/>
      <c r="G72" s="628"/>
      <c r="H72" s="628"/>
      <c r="I72" s="628"/>
      <c r="J72" s="629"/>
      <c r="K72" s="13"/>
    </row>
    <row r="73" spans="2:11" ht="17.850000000000001" customHeight="1">
      <c r="B73" s="12"/>
      <c r="C73" s="178" t="s">
        <v>329</v>
      </c>
      <c r="D73" s="157"/>
      <c r="E73" s="157"/>
      <c r="F73" s="157"/>
      <c r="G73" s="157"/>
      <c r="H73" s="157"/>
      <c r="I73" s="157"/>
      <c r="J73" s="179"/>
      <c r="K73" s="13"/>
    </row>
    <row r="74" spans="2:11" ht="18.600000000000001" customHeight="1">
      <c r="B74" s="12"/>
      <c r="C74" s="180" t="s">
        <v>330</v>
      </c>
      <c r="D74" s="176"/>
      <c r="E74" s="176"/>
      <c r="F74" s="176"/>
      <c r="G74" s="177"/>
      <c r="H74" s="177"/>
      <c r="I74" s="177"/>
      <c r="J74" s="181"/>
      <c r="K74" s="13"/>
    </row>
    <row r="75" spans="2:11" ht="14.85" customHeight="1">
      <c r="B75" s="12"/>
      <c r="C75" s="180" t="s">
        <v>331</v>
      </c>
      <c r="D75" s="176"/>
      <c r="E75" s="176"/>
      <c r="F75" s="176"/>
      <c r="G75" s="174"/>
      <c r="H75" s="174"/>
      <c r="I75" s="174"/>
      <c r="J75" s="182"/>
      <c r="K75" s="13"/>
    </row>
    <row r="76" spans="2:11" ht="17.100000000000001" customHeight="1">
      <c r="B76" s="12"/>
      <c r="C76" s="158" t="s">
        <v>332</v>
      </c>
      <c r="D76" s="176"/>
      <c r="E76" s="176"/>
      <c r="F76" s="176"/>
      <c r="G76" s="175"/>
      <c r="H76" s="175"/>
      <c r="I76" s="175"/>
      <c r="J76" s="183"/>
      <c r="K76" s="13"/>
    </row>
    <row r="77" spans="2:11" ht="14.45" customHeight="1" thickBot="1">
      <c r="B77" s="12"/>
      <c r="C77" s="184"/>
      <c r="D77" s="185"/>
      <c r="E77" s="185"/>
      <c r="F77" s="185"/>
      <c r="G77" s="185"/>
      <c r="H77" s="185"/>
      <c r="I77" s="185"/>
      <c r="J77" s="186"/>
      <c r="K77" s="13"/>
    </row>
    <row r="78" spans="2:11" ht="15" customHeight="1" thickBot="1">
      <c r="B78" s="12"/>
      <c r="C78" s="621" t="s">
        <v>333</v>
      </c>
      <c r="D78" s="622"/>
      <c r="E78" s="622"/>
      <c r="F78" s="623"/>
      <c r="G78" s="623"/>
      <c r="H78" s="623"/>
      <c r="I78" s="624"/>
      <c r="J78" s="625"/>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4.45" thickBot="1">
      <c r="B114" s="12"/>
      <c r="C114" s="143"/>
      <c r="D114" s="144"/>
      <c r="E114" s="144"/>
      <c r="F114" s="144"/>
      <c r="G114" s="28"/>
      <c r="H114" s="144"/>
      <c r="I114" s="144"/>
      <c r="J114" s="29"/>
      <c r="K114" s="13"/>
    </row>
    <row r="115" spans="2:11">
      <c r="B115" s="12"/>
      <c r="K115" s="13"/>
    </row>
    <row r="116" spans="2:11" ht="14.45" thickBot="1">
      <c r="B116" s="27"/>
      <c r="C116" s="28"/>
      <c r="D116" s="28"/>
      <c r="E116" s="28"/>
      <c r="F116" s="28"/>
      <c r="G116" s="28"/>
      <c r="H116" s="28"/>
      <c r="I116" s="28"/>
      <c r="J116" s="28"/>
      <c r="K116" s="29"/>
    </row>
  </sheetData>
  <mergeCells count="42">
    <mergeCell ref="D70:E70"/>
    <mergeCell ref="D71:E71"/>
    <mergeCell ref="C78:J78"/>
    <mergeCell ref="C72:J72"/>
    <mergeCell ref="C59:J59"/>
    <mergeCell ref="C60:F60"/>
    <mergeCell ref="G60:J60"/>
    <mergeCell ref="C65:J65"/>
    <mergeCell ref="H66:J66"/>
    <mergeCell ref="H67:J67"/>
    <mergeCell ref="H68:J68"/>
    <mergeCell ref="H69:J69"/>
    <mergeCell ref="H70:J70"/>
    <mergeCell ref="H71:J71"/>
    <mergeCell ref="C66:E66"/>
    <mergeCell ref="D67:E67"/>
    <mergeCell ref="C37:F37"/>
    <mergeCell ref="G37:J37"/>
    <mergeCell ref="D68:E68"/>
    <mergeCell ref="D69:E69"/>
    <mergeCell ref="C48:J48"/>
    <mergeCell ref="C55:J55"/>
    <mergeCell ref="C61:F61"/>
    <mergeCell ref="G61:J61"/>
    <mergeCell ref="C54:J54"/>
    <mergeCell ref="C38:J38"/>
    <mergeCell ref="C2:J3"/>
    <mergeCell ref="C35:J35"/>
    <mergeCell ref="C4:J4"/>
    <mergeCell ref="C5:J5"/>
    <mergeCell ref="H6:J6"/>
    <mergeCell ref="C7:F12"/>
    <mergeCell ref="H7:J7"/>
    <mergeCell ref="G9:G12"/>
    <mergeCell ref="H9:J12"/>
    <mergeCell ref="C28:J28"/>
    <mergeCell ref="C29:J29"/>
    <mergeCell ref="C13:F13"/>
    <mergeCell ref="G13:J13"/>
    <mergeCell ref="C33:J33"/>
    <mergeCell ref="C14:J14"/>
    <mergeCell ref="C21:J21"/>
  </mergeCells>
  <conditionalFormatting sqref="H67:J67 H70:J70">
    <cfRule type="cellIs" dxfId="1153" priority="16" operator="between">
      <formula>1</formula>
      <formula>3</formula>
    </cfRule>
    <cfRule type="cellIs" dxfId="1152" priority="17" operator="equal">
      <formula>4</formula>
    </cfRule>
    <cfRule type="cellIs" dxfId="1151" priority="18" operator="between">
      <formula>5</formula>
      <formula>8</formula>
    </cfRule>
    <cfRule type="cellIs" dxfId="1150" priority="19" operator="between">
      <formula>10</formula>
      <formula>12</formula>
    </cfRule>
    <cfRule type="cellIs" dxfId="1149" priority="20" operator="between">
      <formula>15</formula>
      <formula>25</formula>
    </cfRule>
  </conditionalFormatting>
  <pageMargins left="0.7" right="0.7" top="0.75" bottom="0.75" header="0.3" footer="0.3"/>
  <pageSetup scale="28" orientation="portrait" horizontalDpi="4294967294" r:id="rId1"/>
  <ignoredErrors>
    <ignoredError sqref="H70" unlockedFormula="1"/>
    <ignoredError sqref="C74:C75" numberStoredAsText="1"/>
  </ignoredErrors>
  <drawing r:id="rId2"/>
  <extLst>
    <ext xmlns:x14="http://schemas.microsoft.com/office/spreadsheetml/2009/9/main" uri="{78C0D931-6437-407d-A8EE-F0AAD7539E65}">
      <x14:conditionalFormattings>
        <x14:conditionalFormatting xmlns:xm="http://schemas.microsoft.com/office/excel/2006/main">
          <x14:cfRule type="cellIs" priority="1" operator="equal" id="{3475C5DE-6D00-4161-9112-5671965C298D}">
            <xm:f>'Data Vald.'!$A$9</xm:f>
            <x14:dxf>
              <fill>
                <patternFill>
                  <bgColor rgb="FF00B050"/>
                </patternFill>
              </fill>
            </x14:dxf>
          </x14:cfRule>
          <x14:cfRule type="cellIs" priority="2" operator="equal" id="{1013B413-F3F6-4689-98AD-E0E6CB9F420B}">
            <xm:f>'Data Vald.'!$A$8</xm:f>
            <x14:dxf>
              <fill>
                <patternFill>
                  <bgColor rgb="FFFFFF00"/>
                </patternFill>
              </fill>
            </x14:dxf>
          </x14:cfRule>
          <x14:cfRule type="cellIs" priority="3" operator="equal" id="{61ACE91E-CCF1-488C-9AEF-A238827B5D38}">
            <xm:f>'Data Vald.'!$A$7</xm:f>
            <x14:dxf>
              <fill>
                <patternFill>
                  <bgColor rgb="FFFFC000"/>
                </patternFill>
              </fill>
            </x14:dxf>
          </x14:cfRule>
          <x14:cfRule type="cellIs" priority="4" operator="equal" id="{62611C51-55FC-4C4A-B672-7E2058E87D62}">
            <xm:f>'Data Vald.'!$A$6</xm:f>
            <x14:dxf>
              <fill>
                <patternFill>
                  <bgColor rgb="FFFF0000"/>
                </patternFill>
              </fill>
            </x14:dxf>
          </x14:cfRule>
          <x14:cfRule type="cellIs" priority="5" operator="equal" id="{38958E0D-7D1E-440E-84C3-7AC955114EF2}">
            <xm:f>'Data Vald.'!$A$5</xm:f>
            <x14:dxf>
              <font>
                <color theme="0"/>
              </font>
              <fill>
                <patternFill>
                  <bgColor theme="1"/>
                </patternFill>
              </fill>
            </x14:dxf>
          </x14:cfRule>
          <x14:cfRule type="cellIs" priority="6" operator="equal" id="{D0FDC8D9-DC4B-4BDE-B48B-30BA487C08AA}">
            <xm:f>'Data Vald.'!$A$4</xm:f>
            <x14:dxf/>
          </x14:cfRule>
          <x14:cfRule type="cellIs" priority="7" operator="equal" id="{632D1750-9174-4D0B-B629-A18353E008C2}">
            <xm:f>'Data Vald.'!$A$3</xm:f>
            <x14:dxf/>
          </x14:cfRule>
          <xm:sqref>E16:E20 E23:E27 E40:E47 E50:E53 I16:I20 I23:I27 I40:I47 I50:I53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94B8B32-3989-4609-A42B-D678E18C61E1}">
          <x14:formula1>
            <xm:f>'Data Vald.'!$A$3:$A$9</xm:f>
          </x14:formula1>
          <xm:sqref>E16:E20 I16:I20 E23:E27 I23:I27 E40:E47 I40:I47 E50:E53 I50:I53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33068-F5BC-414E-962F-A2A3A30A10AE}">
  <sheetPr>
    <tabColor theme="7" tint="0.79998168889431442"/>
    <pageSetUpPr fitToPage="1"/>
  </sheetPr>
  <dimension ref="B1:K114"/>
  <sheetViews>
    <sheetView showGridLines="0" zoomScale="40" zoomScaleNormal="40" workbookViewId="0">
      <selection activeCell="E16" sqref="E16:F17"/>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206</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334</v>
      </c>
      <c r="D5" s="567"/>
      <c r="E5" s="567"/>
      <c r="F5" s="567"/>
      <c r="G5" s="567"/>
      <c r="H5" s="567"/>
      <c r="I5" s="567"/>
      <c r="J5" s="568"/>
      <c r="K5" s="13"/>
    </row>
    <row r="6" spans="2:11" ht="14.45" customHeight="1">
      <c r="B6" s="12"/>
      <c r="C6" s="159" t="s">
        <v>209</v>
      </c>
      <c r="D6" s="117"/>
      <c r="E6" s="117"/>
      <c r="F6" s="11"/>
      <c r="G6" s="118" t="s">
        <v>210</v>
      </c>
      <c r="H6" s="569" t="s">
        <v>211</v>
      </c>
      <c r="I6" s="570"/>
      <c r="J6" s="571"/>
      <c r="K6" s="13"/>
    </row>
    <row r="7" spans="2:11" ht="14.25" customHeight="1" thickBot="1">
      <c r="B7" s="12"/>
      <c r="C7" s="651" t="s">
        <v>335</v>
      </c>
      <c r="D7" s="652"/>
      <c r="E7" s="652"/>
      <c r="F7" s="653"/>
      <c r="G7" s="377" t="s">
        <v>336</v>
      </c>
      <c r="H7" s="579" t="s">
        <v>214</v>
      </c>
      <c r="I7" s="580"/>
      <c r="J7" s="581"/>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217</v>
      </c>
      <c r="H9" s="587" t="s">
        <v>337</v>
      </c>
      <c r="I9" s="585"/>
      <c r="J9" s="586"/>
      <c r="K9" s="13"/>
    </row>
    <row r="10" spans="2:11" ht="15.75" customHeight="1">
      <c r="B10" s="12"/>
      <c r="C10" s="651"/>
      <c r="D10" s="652"/>
      <c r="E10" s="652"/>
      <c r="F10" s="653"/>
      <c r="G10" s="657"/>
      <c r="H10" s="587"/>
      <c r="I10" s="585"/>
      <c r="J10" s="586"/>
      <c r="K10" s="13"/>
    </row>
    <row r="11" spans="2:11" ht="15.75" customHeight="1">
      <c r="B11" s="12"/>
      <c r="C11" s="651"/>
      <c r="D11" s="652"/>
      <c r="E11" s="652"/>
      <c r="F11" s="653"/>
      <c r="G11" s="657"/>
      <c r="H11" s="587"/>
      <c r="I11" s="585"/>
      <c r="J11" s="586"/>
      <c r="K11" s="13"/>
    </row>
    <row r="12" spans="2:11" ht="36.950000000000003"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9.1">
      <c r="B16" s="12"/>
      <c r="C16" s="129" t="s">
        <v>226</v>
      </c>
      <c r="D16" s="130" t="s">
        <v>227</v>
      </c>
      <c r="E16" s="219">
        <v>1</v>
      </c>
      <c r="F16" s="365" t="s">
        <v>228</v>
      </c>
      <c r="G16" s="134" t="s">
        <v>229</v>
      </c>
      <c r="H16" s="130" t="s">
        <v>227</v>
      </c>
      <c r="I16" s="219">
        <v>1</v>
      </c>
      <c r="J16" s="167" t="s">
        <v>338</v>
      </c>
      <c r="K16" s="13"/>
    </row>
    <row r="17" spans="2:11" ht="45" customHeight="1">
      <c r="B17" s="12"/>
      <c r="C17" s="121" t="s">
        <v>231</v>
      </c>
      <c r="D17" s="20" t="s">
        <v>227</v>
      </c>
      <c r="E17" s="219">
        <v>1</v>
      </c>
      <c r="F17" s="365" t="s">
        <v>232</v>
      </c>
      <c r="G17" s="124" t="s">
        <v>26</v>
      </c>
      <c r="H17" s="30" t="s">
        <v>26</v>
      </c>
      <c r="I17" s="222" t="s">
        <v>26</v>
      </c>
      <c r="J17" s="125" t="s">
        <v>26</v>
      </c>
      <c r="K17" s="13"/>
    </row>
    <row r="18" spans="2:11" ht="57" customHeight="1" thickBot="1">
      <c r="B18" s="12"/>
      <c r="C18" s="121" t="s">
        <v>339</v>
      </c>
      <c r="D18" s="20" t="s">
        <v>227</v>
      </c>
      <c r="E18" s="220">
        <v>1</v>
      </c>
      <c r="F18" s="366" t="s">
        <v>340</v>
      </c>
      <c r="G18" s="124" t="s">
        <v>26</v>
      </c>
      <c r="H18" s="30" t="s">
        <v>26</v>
      </c>
      <c r="I18" s="222" t="s">
        <v>26</v>
      </c>
      <c r="J18" s="125" t="s">
        <v>26</v>
      </c>
      <c r="K18" s="13"/>
    </row>
    <row r="19" spans="2:11" ht="27" customHeight="1" thickBot="1">
      <c r="B19" s="12"/>
      <c r="C19" s="603" t="s">
        <v>239</v>
      </c>
      <c r="D19" s="604"/>
      <c r="E19" s="604"/>
      <c r="F19" s="604"/>
      <c r="G19" s="604"/>
      <c r="H19" s="604"/>
      <c r="I19" s="604"/>
      <c r="J19" s="605"/>
      <c r="K19" s="13"/>
    </row>
    <row r="20" spans="2:11" ht="27" customHeight="1" thickBot="1">
      <c r="B20" s="12"/>
      <c r="C20" s="160" t="s">
        <v>222</v>
      </c>
      <c r="D20" s="132" t="s">
        <v>223</v>
      </c>
      <c r="E20" s="211" t="s">
        <v>224</v>
      </c>
      <c r="F20" s="133" t="s">
        <v>225</v>
      </c>
      <c r="G20" s="160" t="s">
        <v>222</v>
      </c>
      <c r="H20" s="132" t="s">
        <v>223</v>
      </c>
      <c r="I20" s="211" t="s">
        <v>224</v>
      </c>
      <c r="J20" s="133" t="s">
        <v>225</v>
      </c>
      <c r="K20" s="13"/>
    </row>
    <row r="21" spans="2:11" ht="57.95">
      <c r="B21" s="12"/>
      <c r="C21" s="135" t="s">
        <v>240</v>
      </c>
      <c r="D21" s="136" t="s">
        <v>227</v>
      </c>
      <c r="E21" s="224">
        <v>1</v>
      </c>
      <c r="F21" s="168" t="s">
        <v>241</v>
      </c>
      <c r="G21" s="137" t="s">
        <v>242</v>
      </c>
      <c r="H21" s="136" t="s">
        <v>227</v>
      </c>
      <c r="I21" s="224">
        <v>1</v>
      </c>
      <c r="J21" s="376" t="s">
        <v>243</v>
      </c>
      <c r="K21" s="13"/>
    </row>
    <row r="22" spans="2:11" ht="29.1">
      <c r="B22" s="12"/>
      <c r="C22" s="24" t="s">
        <v>244</v>
      </c>
      <c r="D22" s="20" t="s">
        <v>227</v>
      </c>
      <c r="E22" s="220" t="s">
        <v>50</v>
      </c>
      <c r="F22" s="170" t="s">
        <v>341</v>
      </c>
      <c r="G22" s="24" t="s">
        <v>246</v>
      </c>
      <c r="H22" s="20" t="s">
        <v>227</v>
      </c>
      <c r="I22" s="220">
        <v>1</v>
      </c>
      <c r="J22" s="193" t="s">
        <v>247</v>
      </c>
      <c r="K22" s="13"/>
    </row>
    <row r="23" spans="2:11" ht="43.5">
      <c r="B23" s="12"/>
      <c r="C23" s="24" t="s">
        <v>342</v>
      </c>
      <c r="D23" s="20" t="s">
        <v>227</v>
      </c>
      <c r="E23" s="233">
        <v>1</v>
      </c>
      <c r="F23" s="169" t="s">
        <v>343</v>
      </c>
      <c r="G23" s="21" t="s">
        <v>344</v>
      </c>
      <c r="H23" s="20" t="s">
        <v>266</v>
      </c>
      <c r="I23" s="234" t="s">
        <v>50</v>
      </c>
      <c r="J23" s="32" t="s">
        <v>345</v>
      </c>
      <c r="K23" s="13"/>
    </row>
    <row r="24" spans="2:11" ht="27.95">
      <c r="B24" s="12"/>
      <c r="C24" s="24" t="s">
        <v>250</v>
      </c>
      <c r="D24" s="20" t="s">
        <v>227</v>
      </c>
      <c r="E24" s="220" t="s">
        <v>50</v>
      </c>
      <c r="F24" s="373" t="s">
        <v>346</v>
      </c>
      <c r="G24" s="124" t="s">
        <v>26</v>
      </c>
      <c r="H24" s="30" t="s">
        <v>26</v>
      </c>
      <c r="I24" s="222" t="s">
        <v>26</v>
      </c>
      <c r="J24" s="125" t="s">
        <v>26</v>
      </c>
      <c r="K24" s="13"/>
    </row>
    <row r="25" spans="2:11" ht="21.95" customHeight="1" thickBot="1">
      <c r="B25" s="12"/>
      <c r="C25" s="25" t="s">
        <v>252</v>
      </c>
      <c r="D25" s="123" t="s">
        <v>227</v>
      </c>
      <c r="E25" s="221">
        <v>1</v>
      </c>
      <c r="F25" s="374" t="s">
        <v>252</v>
      </c>
      <c r="G25" s="126" t="s">
        <v>26</v>
      </c>
      <c r="H25" s="127" t="s">
        <v>26</v>
      </c>
      <c r="I25" s="223" t="s">
        <v>26</v>
      </c>
      <c r="J25" s="128" t="s">
        <v>26</v>
      </c>
      <c r="K25" s="13"/>
    </row>
    <row r="26" spans="2:11" ht="21" customHeight="1" thickBot="1">
      <c r="B26" s="12"/>
      <c r="C26" s="591" t="s">
        <v>254</v>
      </c>
      <c r="D26" s="592"/>
      <c r="E26" s="592"/>
      <c r="F26" s="592"/>
      <c r="G26" s="592"/>
      <c r="H26" s="592"/>
      <c r="I26" s="592"/>
      <c r="J26" s="593"/>
      <c r="K26" s="13"/>
    </row>
    <row r="27" spans="2:11" ht="23.45" customHeight="1" thickBot="1">
      <c r="B27" s="12"/>
      <c r="C27" s="594" t="s">
        <v>255</v>
      </c>
      <c r="D27" s="595"/>
      <c r="E27" s="595"/>
      <c r="F27" s="595"/>
      <c r="G27" s="595"/>
      <c r="H27" s="595"/>
      <c r="I27" s="595"/>
      <c r="J27" s="596"/>
      <c r="K27" s="13"/>
    </row>
    <row r="28" spans="2:11">
      <c r="B28" s="12"/>
      <c r="C28" s="10"/>
      <c r="D28" s="138"/>
      <c r="E28" s="138"/>
      <c r="F28" s="138"/>
      <c r="G28" s="138"/>
      <c r="H28" s="138"/>
      <c r="I28" s="138"/>
      <c r="J28" s="11"/>
      <c r="K28" s="13"/>
    </row>
    <row r="29" spans="2:11">
      <c r="B29" s="12"/>
      <c r="C29" s="12"/>
      <c r="J29" s="13"/>
      <c r="K29" s="13"/>
    </row>
    <row r="30" spans="2:11" ht="14.45" thickBot="1">
      <c r="B30" s="12"/>
      <c r="C30" s="27"/>
      <c r="D30" s="28"/>
      <c r="E30" s="28"/>
      <c r="F30" s="28"/>
      <c r="G30" s="28"/>
      <c r="H30" s="28"/>
      <c r="I30" s="28"/>
      <c r="J30" s="29"/>
      <c r="K30" s="13"/>
    </row>
    <row r="31" spans="2:11" ht="18.600000000000001" thickBot="1">
      <c r="B31" s="12"/>
      <c r="C31" s="563" t="s">
        <v>256</v>
      </c>
      <c r="D31" s="564"/>
      <c r="E31" s="564"/>
      <c r="F31" s="564"/>
      <c r="G31" s="564"/>
      <c r="H31" s="564"/>
      <c r="I31" s="564"/>
      <c r="J31" s="565"/>
      <c r="K31" s="13"/>
    </row>
    <row r="32" spans="2:11" ht="15" customHeight="1">
      <c r="B32" s="12"/>
      <c r="C32" s="140"/>
      <c r="D32" s="141"/>
      <c r="E32" s="141"/>
      <c r="F32" s="141"/>
      <c r="G32" s="141"/>
      <c r="H32" s="141"/>
      <c r="I32" s="141"/>
      <c r="J32" s="142"/>
      <c r="K32" s="13"/>
    </row>
    <row r="33" spans="2:11" ht="15" customHeight="1">
      <c r="B33" s="12"/>
      <c r="C33" s="560" t="s">
        <v>257</v>
      </c>
      <c r="D33" s="561"/>
      <c r="E33" s="561"/>
      <c r="F33" s="561"/>
      <c r="G33" s="561"/>
      <c r="H33" s="561"/>
      <c r="I33" s="561"/>
      <c r="J33" s="562"/>
      <c r="K33" s="13"/>
    </row>
    <row r="34" spans="2:11" ht="15" customHeight="1" thickBot="1">
      <c r="B34" s="12"/>
      <c r="C34" s="143"/>
      <c r="D34" s="144"/>
      <c r="E34" s="144"/>
      <c r="F34" s="144"/>
      <c r="G34" s="144"/>
      <c r="H34" s="144"/>
      <c r="I34" s="144"/>
      <c r="J34" s="145"/>
      <c r="K34" s="13"/>
    </row>
    <row r="35" spans="2:11" s="16" customFormat="1" ht="26.85" customHeight="1" thickBot="1">
      <c r="B35" s="14"/>
      <c r="C35" s="597" t="s">
        <v>258</v>
      </c>
      <c r="D35" s="598"/>
      <c r="E35" s="598"/>
      <c r="F35" s="599"/>
      <c r="G35" s="597" t="s">
        <v>259</v>
      </c>
      <c r="H35" s="598"/>
      <c r="I35" s="598"/>
      <c r="J35" s="599"/>
      <c r="K35" s="15"/>
    </row>
    <row r="36" spans="2:11" ht="27.75" customHeight="1" thickBot="1">
      <c r="B36" s="12"/>
      <c r="C36" s="600" t="str">
        <f>C14</f>
        <v>HARDWARE (PLANT)</v>
      </c>
      <c r="D36" s="601"/>
      <c r="E36" s="601"/>
      <c r="F36" s="601"/>
      <c r="G36" s="601"/>
      <c r="H36" s="601"/>
      <c r="I36" s="601"/>
      <c r="J36" s="602"/>
      <c r="K36" s="13"/>
    </row>
    <row r="37" spans="2:11" ht="21.2" customHeight="1" thickBot="1">
      <c r="B37" s="12"/>
      <c r="C37" s="131" t="s">
        <v>222</v>
      </c>
      <c r="D37" s="132" t="s">
        <v>223</v>
      </c>
      <c r="E37" s="211" t="s">
        <v>224</v>
      </c>
      <c r="F37" s="133" t="s">
        <v>225</v>
      </c>
      <c r="G37" s="131" t="s">
        <v>222</v>
      </c>
      <c r="H37" s="132" t="s">
        <v>223</v>
      </c>
      <c r="I37" s="211" t="s">
        <v>224</v>
      </c>
      <c r="J37" s="133" t="s">
        <v>225</v>
      </c>
      <c r="K37" s="13"/>
    </row>
    <row r="38" spans="2:11" s="19" customFormat="1" ht="54.95" customHeight="1">
      <c r="B38" s="17"/>
      <c r="C38" s="137" t="s">
        <v>260</v>
      </c>
      <c r="D38" s="146" t="s">
        <v>261</v>
      </c>
      <c r="E38" s="226">
        <v>1</v>
      </c>
      <c r="F38" s="371" t="s">
        <v>262</v>
      </c>
      <c r="G38" s="137" t="s">
        <v>263</v>
      </c>
      <c r="H38" s="136" t="s">
        <v>227</v>
      </c>
      <c r="I38" s="224">
        <v>1</v>
      </c>
      <c r="J38" s="371" t="s">
        <v>264</v>
      </c>
      <c r="K38" s="18"/>
    </row>
    <row r="39" spans="2:11" s="19" customFormat="1" ht="52.5" customHeight="1">
      <c r="B39" s="17"/>
      <c r="C39" s="24" t="s">
        <v>265</v>
      </c>
      <c r="D39" s="20" t="s">
        <v>266</v>
      </c>
      <c r="E39" s="220">
        <v>1</v>
      </c>
      <c r="F39" s="116" t="s">
        <v>267</v>
      </c>
      <c r="G39" s="24" t="s">
        <v>268</v>
      </c>
      <c r="H39" s="20" t="s">
        <v>227</v>
      </c>
      <c r="I39" s="220">
        <v>1</v>
      </c>
      <c r="J39" s="116" t="s">
        <v>269</v>
      </c>
      <c r="K39" s="18"/>
    </row>
    <row r="40" spans="2:11" s="19" customFormat="1" ht="43.5">
      <c r="B40" s="17"/>
      <c r="C40" s="24" t="s">
        <v>270</v>
      </c>
      <c r="D40" s="23" t="s">
        <v>266</v>
      </c>
      <c r="E40" s="227" t="s">
        <v>50</v>
      </c>
      <c r="F40" s="116" t="s">
        <v>271</v>
      </c>
      <c r="G40" s="24" t="s">
        <v>272</v>
      </c>
      <c r="H40" s="20" t="s">
        <v>227</v>
      </c>
      <c r="I40" s="220">
        <v>1</v>
      </c>
      <c r="J40" s="116" t="s">
        <v>273</v>
      </c>
      <c r="K40" s="18"/>
    </row>
    <row r="41" spans="2:11" s="19" customFormat="1" ht="39" customHeight="1">
      <c r="B41" s="17"/>
      <c r="C41" s="24" t="s">
        <v>274</v>
      </c>
      <c r="D41" s="20" t="s">
        <v>266</v>
      </c>
      <c r="E41" s="228">
        <v>1</v>
      </c>
      <c r="F41" s="116" t="s">
        <v>275</v>
      </c>
      <c r="G41" s="24" t="s">
        <v>276</v>
      </c>
      <c r="H41" s="23" t="s">
        <v>261</v>
      </c>
      <c r="I41" s="227">
        <v>0.75</v>
      </c>
      <c r="J41" s="116" t="s">
        <v>277</v>
      </c>
      <c r="K41" s="18"/>
    </row>
    <row r="42" spans="2:11" s="19" customFormat="1" ht="29.1">
      <c r="B42" s="17"/>
      <c r="C42" s="173" t="s">
        <v>278</v>
      </c>
      <c r="D42" s="23" t="s">
        <v>227</v>
      </c>
      <c r="E42" s="227" t="s">
        <v>50</v>
      </c>
      <c r="F42" s="116" t="s">
        <v>279</v>
      </c>
      <c r="G42" s="24" t="s">
        <v>280</v>
      </c>
      <c r="H42" s="23" t="s">
        <v>261</v>
      </c>
      <c r="I42" s="227">
        <v>1</v>
      </c>
      <c r="J42" s="116" t="s">
        <v>281</v>
      </c>
      <c r="K42" s="18"/>
    </row>
    <row r="43" spans="2:11" s="19" customFormat="1" ht="43.5">
      <c r="B43" s="17"/>
      <c r="C43" s="173" t="s">
        <v>282</v>
      </c>
      <c r="D43" s="23" t="s">
        <v>283</v>
      </c>
      <c r="E43" s="227">
        <v>1</v>
      </c>
      <c r="F43" s="116" t="s">
        <v>284</v>
      </c>
      <c r="G43" s="24" t="s">
        <v>285</v>
      </c>
      <c r="H43" s="23" t="s">
        <v>283</v>
      </c>
      <c r="I43" s="227">
        <v>1</v>
      </c>
      <c r="J43" s="116" t="s">
        <v>286</v>
      </c>
      <c r="K43" s="18"/>
    </row>
    <row r="44" spans="2:11" s="19" customFormat="1" ht="42">
      <c r="B44" s="17"/>
      <c r="C44" s="173" t="s">
        <v>287</v>
      </c>
      <c r="D44" s="23" t="s">
        <v>283</v>
      </c>
      <c r="E44" s="227">
        <v>1</v>
      </c>
      <c r="F44" s="116" t="s">
        <v>347</v>
      </c>
      <c r="G44" s="24" t="s">
        <v>288</v>
      </c>
      <c r="H44" s="20" t="s">
        <v>227</v>
      </c>
      <c r="I44" s="220" t="s">
        <v>50</v>
      </c>
      <c r="J44" s="116" t="s">
        <v>289</v>
      </c>
      <c r="K44" s="18"/>
    </row>
    <row r="45" spans="2:11" s="19" customFormat="1" ht="29.45" thickBot="1">
      <c r="B45" s="17"/>
      <c r="C45" s="148" t="s">
        <v>290</v>
      </c>
      <c r="D45" s="26" t="s">
        <v>266</v>
      </c>
      <c r="E45" s="229">
        <v>1</v>
      </c>
      <c r="F45" s="372" t="s">
        <v>291</v>
      </c>
      <c r="G45" s="25" t="s">
        <v>292</v>
      </c>
      <c r="H45" s="26" t="s">
        <v>283</v>
      </c>
      <c r="I45" s="229">
        <v>1</v>
      </c>
      <c r="J45" s="372" t="s">
        <v>293</v>
      </c>
      <c r="K45" s="18"/>
    </row>
    <row r="46" spans="2:11" s="19" customFormat="1" ht="27.75" customHeight="1" thickBot="1">
      <c r="B46" s="17"/>
      <c r="C46" s="608" t="str">
        <f>C19</f>
        <v>PEOPLE + PROCESS</v>
      </c>
      <c r="D46" s="609"/>
      <c r="E46" s="609"/>
      <c r="F46" s="609"/>
      <c r="G46" s="609"/>
      <c r="H46" s="609"/>
      <c r="I46" s="609"/>
      <c r="J46" s="610"/>
      <c r="K46" s="18"/>
    </row>
    <row r="47" spans="2:11" ht="24.6" customHeight="1" thickBot="1">
      <c r="B47" s="12"/>
      <c r="C47" s="131" t="s">
        <v>222</v>
      </c>
      <c r="D47" s="132" t="s">
        <v>223</v>
      </c>
      <c r="E47" s="211" t="s">
        <v>224</v>
      </c>
      <c r="F47" s="133" t="s">
        <v>225</v>
      </c>
      <c r="G47" s="131" t="s">
        <v>222</v>
      </c>
      <c r="H47" s="132" t="s">
        <v>223</v>
      </c>
      <c r="I47" s="211" t="s">
        <v>224</v>
      </c>
      <c r="J47" s="133" t="s">
        <v>225</v>
      </c>
      <c r="K47" s="13"/>
    </row>
    <row r="48" spans="2:11" s="19" customFormat="1" ht="43.5">
      <c r="B48" s="17"/>
      <c r="C48" s="188" t="s">
        <v>294</v>
      </c>
      <c r="D48" s="146" t="s">
        <v>227</v>
      </c>
      <c r="E48" s="226">
        <v>1</v>
      </c>
      <c r="F48" s="371" t="s">
        <v>295</v>
      </c>
      <c r="G48" s="137" t="s">
        <v>296</v>
      </c>
      <c r="H48" s="146" t="s">
        <v>227</v>
      </c>
      <c r="I48" s="226">
        <v>1</v>
      </c>
      <c r="J48" s="376" t="s">
        <v>297</v>
      </c>
      <c r="K48" s="18"/>
    </row>
    <row r="49" spans="2:11" s="19" customFormat="1" ht="29.1">
      <c r="B49" s="17"/>
      <c r="C49" s="189" t="s">
        <v>298</v>
      </c>
      <c r="D49" s="162" t="s">
        <v>227</v>
      </c>
      <c r="E49" s="230">
        <v>1</v>
      </c>
      <c r="F49" s="116" t="s">
        <v>299</v>
      </c>
      <c r="G49" s="24" t="s">
        <v>300</v>
      </c>
      <c r="H49" s="23" t="s">
        <v>266</v>
      </c>
      <c r="I49" s="227">
        <v>1</v>
      </c>
      <c r="J49" s="193" t="s">
        <v>301</v>
      </c>
      <c r="K49" s="18"/>
    </row>
    <row r="50" spans="2:11" s="19" customFormat="1" ht="43.5">
      <c r="B50" s="17"/>
      <c r="C50" s="173" t="s">
        <v>302</v>
      </c>
      <c r="D50" s="23" t="s">
        <v>227</v>
      </c>
      <c r="E50" s="227">
        <v>1</v>
      </c>
      <c r="F50" s="116" t="s">
        <v>303</v>
      </c>
      <c r="G50" s="24" t="s">
        <v>304</v>
      </c>
      <c r="H50" s="23" t="s">
        <v>227</v>
      </c>
      <c r="I50" s="227">
        <v>1</v>
      </c>
      <c r="J50" s="193" t="s">
        <v>305</v>
      </c>
      <c r="K50" s="18"/>
    </row>
    <row r="51" spans="2:11" s="19" customFormat="1" ht="28.5" thickBot="1">
      <c r="B51" s="17"/>
      <c r="C51" s="148" t="s">
        <v>306</v>
      </c>
      <c r="D51" s="163" t="s">
        <v>283</v>
      </c>
      <c r="E51" s="231">
        <v>1</v>
      </c>
      <c r="F51" s="375" t="s">
        <v>307</v>
      </c>
      <c r="G51" s="25" t="s">
        <v>26</v>
      </c>
      <c r="H51" s="172" t="s">
        <v>26</v>
      </c>
      <c r="I51" s="232" t="s">
        <v>26</v>
      </c>
      <c r="J51" s="187" t="s">
        <v>26</v>
      </c>
      <c r="K51" s="18"/>
    </row>
    <row r="52" spans="2:11" s="16" customFormat="1" ht="22.7" customHeight="1" thickBot="1">
      <c r="B52" s="14"/>
      <c r="C52" s="591" t="s">
        <v>254</v>
      </c>
      <c r="D52" s="592"/>
      <c r="E52" s="592"/>
      <c r="F52" s="592"/>
      <c r="G52" s="592"/>
      <c r="H52" s="592"/>
      <c r="I52" s="592"/>
      <c r="J52" s="593"/>
      <c r="K52" s="15"/>
    </row>
    <row r="53" spans="2:11" ht="22.7" customHeight="1" thickBot="1">
      <c r="B53" s="12"/>
      <c r="C53" s="611" t="s">
        <v>308</v>
      </c>
      <c r="D53" s="612"/>
      <c r="E53" s="612"/>
      <c r="F53" s="612"/>
      <c r="G53" s="612"/>
      <c r="H53" s="612"/>
      <c r="I53" s="612"/>
      <c r="J53" s="613"/>
      <c r="K53" s="13"/>
    </row>
    <row r="54" spans="2:11" ht="15.95" customHeight="1">
      <c r="B54" s="12"/>
      <c r="C54" s="10"/>
      <c r="D54" s="138"/>
      <c r="E54" s="138"/>
      <c r="F54" s="138"/>
      <c r="G54" s="138"/>
      <c r="H54" s="138"/>
      <c r="I54" s="138"/>
      <c r="J54" s="11"/>
      <c r="K54" s="13"/>
    </row>
    <row r="55" spans="2:11" ht="15.95" customHeight="1">
      <c r="B55" s="12"/>
      <c r="C55" s="12"/>
      <c r="J55" s="13"/>
      <c r="K55" s="13"/>
    </row>
    <row r="56" spans="2:11" ht="15.95" customHeight="1" thickBot="1">
      <c r="B56" s="12"/>
      <c r="C56" s="27"/>
      <c r="D56" s="28"/>
      <c r="E56" s="28"/>
      <c r="F56" s="28"/>
      <c r="G56" s="28"/>
      <c r="H56" s="28"/>
      <c r="I56" s="28"/>
      <c r="J56" s="29"/>
      <c r="K56" s="13"/>
    </row>
    <row r="57" spans="2:11" ht="15.95" customHeight="1" thickBot="1">
      <c r="B57" s="12"/>
      <c r="C57" s="563" t="s">
        <v>309</v>
      </c>
      <c r="D57" s="564"/>
      <c r="E57" s="564"/>
      <c r="F57" s="564"/>
      <c r="G57" s="564"/>
      <c r="H57" s="564"/>
      <c r="I57" s="564"/>
      <c r="J57" s="565"/>
      <c r="K57" s="13"/>
    </row>
    <row r="58" spans="2:11" ht="20.85" customHeight="1" thickBot="1">
      <c r="B58" s="12"/>
      <c r="C58" s="630" t="s">
        <v>266</v>
      </c>
      <c r="D58" s="631"/>
      <c r="E58" s="632"/>
      <c r="F58" s="633"/>
      <c r="G58" s="630" t="s">
        <v>283</v>
      </c>
      <c r="H58" s="631"/>
      <c r="I58" s="632"/>
      <c r="J58" s="633"/>
      <c r="K58" s="13"/>
    </row>
    <row r="59" spans="2:11" ht="25.7" customHeight="1" thickBot="1">
      <c r="B59" s="12"/>
      <c r="C59" s="614" t="s">
        <v>310</v>
      </c>
      <c r="D59" s="615"/>
      <c r="E59" s="615"/>
      <c r="F59" s="616"/>
      <c r="G59" s="617" t="s">
        <v>311</v>
      </c>
      <c r="H59" s="615"/>
      <c r="I59" s="615"/>
      <c r="J59" s="618"/>
      <c r="K59" s="13"/>
    </row>
    <row r="60" spans="2:11" ht="15.95" customHeight="1">
      <c r="B60" s="12"/>
      <c r="C60" s="10"/>
      <c r="D60" s="138"/>
      <c r="E60" s="138"/>
      <c r="F60" s="138"/>
      <c r="G60" s="138"/>
      <c r="H60" s="138"/>
      <c r="I60" s="138"/>
      <c r="J60" s="11"/>
      <c r="K60" s="13"/>
    </row>
    <row r="61" spans="2:11">
      <c r="B61" s="12"/>
      <c r="C61" s="12"/>
      <c r="J61" s="13"/>
      <c r="K61" s="13"/>
    </row>
    <row r="62" spans="2:11" ht="14.45" thickBot="1">
      <c r="B62" s="12"/>
      <c r="C62" s="27"/>
      <c r="D62" s="28"/>
      <c r="E62" s="28"/>
      <c r="F62" s="28"/>
      <c r="G62" s="28"/>
      <c r="H62" s="28"/>
      <c r="I62" s="28"/>
      <c r="J62" s="29"/>
      <c r="K62" s="13"/>
    </row>
    <row r="63" spans="2:11" ht="18.600000000000001" thickBot="1">
      <c r="B63" s="12"/>
      <c r="C63" s="563" t="s">
        <v>312</v>
      </c>
      <c r="D63" s="564"/>
      <c r="E63" s="564"/>
      <c r="F63" s="564"/>
      <c r="G63" s="634"/>
      <c r="H63" s="564"/>
      <c r="I63" s="564"/>
      <c r="J63" s="565"/>
      <c r="K63" s="13"/>
    </row>
    <row r="64" spans="2:11" s="16" customFormat="1" ht="13.35" customHeight="1">
      <c r="B64" s="14"/>
      <c r="C64" s="647" t="s">
        <v>313</v>
      </c>
      <c r="D64" s="648"/>
      <c r="E64" s="649"/>
      <c r="F64" s="161" t="s">
        <v>314</v>
      </c>
      <c r="G64" s="150" t="s">
        <v>109</v>
      </c>
      <c r="H64" s="635" t="s">
        <v>315</v>
      </c>
      <c r="I64" s="635"/>
      <c r="J64" s="636"/>
      <c r="K64" s="15"/>
    </row>
    <row r="65" spans="2:11" ht="14.45" customHeight="1">
      <c r="B65" s="12"/>
      <c r="C65" s="189" t="s">
        <v>55</v>
      </c>
      <c r="D65" s="606" t="s">
        <v>316</v>
      </c>
      <c r="E65" s="607"/>
      <c r="F65" s="152">
        <f>'Initial Risk'!F5</f>
        <v>4</v>
      </c>
      <c r="G65" s="155">
        <f>'Initial Risk'!G5</f>
        <v>2</v>
      </c>
      <c r="H65" s="637">
        <f>F65*G65</f>
        <v>8</v>
      </c>
      <c r="I65" s="637"/>
      <c r="J65" s="638"/>
      <c r="K65" s="13"/>
    </row>
    <row r="66" spans="2:11" ht="14.45" customHeight="1">
      <c r="B66" s="12"/>
      <c r="C66" s="189" t="s">
        <v>56</v>
      </c>
      <c r="D66" s="606" t="s">
        <v>316</v>
      </c>
      <c r="E66" s="607"/>
      <c r="F66" s="153" t="s">
        <v>317</v>
      </c>
      <c r="G66" s="155" t="s">
        <v>348</v>
      </c>
      <c r="H66" s="639" t="s">
        <v>319</v>
      </c>
      <c r="I66" s="639"/>
      <c r="J66" s="640"/>
      <c r="K66" s="13"/>
    </row>
    <row r="67" spans="2:11" ht="16.5" customHeight="1">
      <c r="B67" s="12"/>
      <c r="C67" s="189" t="s">
        <v>320</v>
      </c>
      <c r="D67" s="606" t="s">
        <v>316</v>
      </c>
      <c r="E67" s="607"/>
      <c r="F67" s="154" t="s">
        <v>321</v>
      </c>
      <c r="G67" s="151" t="s">
        <v>322</v>
      </c>
      <c r="H67" s="641" t="s">
        <v>323</v>
      </c>
      <c r="I67" s="641"/>
      <c r="J67" s="642"/>
      <c r="K67" s="13"/>
    </row>
    <row r="68" spans="2:11" ht="15.95" customHeight="1">
      <c r="B68" s="12"/>
      <c r="C68" s="189" t="s">
        <v>324</v>
      </c>
      <c r="D68" s="606" t="s">
        <v>316</v>
      </c>
      <c r="E68" s="607"/>
      <c r="F68" s="152">
        <v>4</v>
      </c>
      <c r="G68" s="155">
        <v>2</v>
      </c>
      <c r="H68" s="643">
        <f>F68*G68</f>
        <v>8</v>
      </c>
      <c r="I68" s="643"/>
      <c r="J68" s="644"/>
      <c r="K68" s="13"/>
    </row>
    <row r="69" spans="2:11" ht="14.45" customHeight="1" thickBot="1">
      <c r="B69" s="12"/>
      <c r="C69" s="218" t="s">
        <v>60</v>
      </c>
      <c r="D69" s="619" t="s">
        <v>316</v>
      </c>
      <c r="E69" s="620"/>
      <c r="F69" s="213" t="s">
        <v>325</v>
      </c>
      <c r="G69" s="155" t="s">
        <v>349</v>
      </c>
      <c r="H69" s="645" t="s">
        <v>327</v>
      </c>
      <c r="I69" s="645"/>
      <c r="J69" s="646"/>
      <c r="K69" s="13"/>
    </row>
    <row r="70" spans="2:11" ht="23.1" customHeight="1" thickBot="1">
      <c r="B70" s="12"/>
      <c r="C70" s="650" t="s">
        <v>328</v>
      </c>
      <c r="D70" s="628"/>
      <c r="E70" s="628"/>
      <c r="F70" s="628"/>
      <c r="G70" s="628"/>
      <c r="H70" s="628"/>
      <c r="I70" s="628"/>
      <c r="J70" s="629"/>
      <c r="K70" s="13"/>
    </row>
    <row r="71" spans="2:11" ht="17.850000000000001" customHeight="1">
      <c r="B71" s="12"/>
      <c r="C71" s="178" t="s">
        <v>329</v>
      </c>
      <c r="D71" s="157"/>
      <c r="E71" s="157"/>
      <c r="F71" s="157"/>
      <c r="G71" s="157"/>
      <c r="H71" s="157"/>
      <c r="I71" s="157"/>
      <c r="J71" s="179"/>
      <c r="K71" s="13"/>
    </row>
    <row r="72" spans="2:11" ht="18.600000000000001" customHeight="1">
      <c r="B72" s="12"/>
      <c r="C72" s="180" t="s">
        <v>330</v>
      </c>
      <c r="D72" s="176"/>
      <c r="E72" s="176"/>
      <c r="F72" s="176"/>
      <c r="G72" s="177"/>
      <c r="H72" s="177"/>
      <c r="I72" s="177"/>
      <c r="J72" s="181"/>
      <c r="K72" s="13"/>
    </row>
    <row r="73" spans="2:11" ht="14.85" customHeight="1">
      <c r="B73" s="12"/>
      <c r="C73" s="180" t="s">
        <v>331</v>
      </c>
      <c r="D73" s="176"/>
      <c r="E73" s="176"/>
      <c r="F73" s="176"/>
      <c r="G73" s="174"/>
      <c r="H73" s="174"/>
      <c r="I73" s="174"/>
      <c r="J73" s="182"/>
      <c r="K73" s="13"/>
    </row>
    <row r="74" spans="2:11" ht="17.100000000000001" customHeight="1">
      <c r="B74" s="12"/>
      <c r="C74" s="158" t="s">
        <v>332</v>
      </c>
      <c r="D74" s="176"/>
      <c r="E74" s="176"/>
      <c r="F74" s="176"/>
      <c r="G74" s="175"/>
      <c r="H74" s="175"/>
      <c r="I74" s="175"/>
      <c r="J74" s="183"/>
      <c r="K74" s="13"/>
    </row>
    <row r="75" spans="2:11" ht="14.45" customHeight="1" thickBot="1">
      <c r="B75" s="12"/>
      <c r="C75" s="184"/>
      <c r="D75" s="185"/>
      <c r="E75" s="185"/>
      <c r="F75" s="185"/>
      <c r="G75" s="185"/>
      <c r="H75" s="185"/>
      <c r="I75" s="185"/>
      <c r="J75" s="186"/>
      <c r="K75" s="13"/>
    </row>
    <row r="76" spans="2:11" ht="15" customHeight="1" thickBot="1">
      <c r="B76" s="12"/>
      <c r="C76" s="621" t="s">
        <v>333</v>
      </c>
      <c r="D76" s="622"/>
      <c r="E76" s="622"/>
      <c r="F76" s="623"/>
      <c r="G76" s="623"/>
      <c r="H76" s="623"/>
      <c r="I76" s="624"/>
      <c r="J76" s="625"/>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4.45" thickBot="1">
      <c r="B112" s="12"/>
      <c r="C112" s="143"/>
      <c r="D112" s="144"/>
      <c r="E112" s="144"/>
      <c r="F112" s="144"/>
      <c r="G112" s="28"/>
      <c r="H112" s="144"/>
      <c r="I112" s="144"/>
      <c r="J112" s="29"/>
      <c r="K112" s="13"/>
    </row>
    <row r="113" spans="2:11">
      <c r="B113" s="12"/>
      <c r="K113" s="13"/>
    </row>
    <row r="114" spans="2:11" ht="14.45" thickBot="1">
      <c r="B114" s="27"/>
      <c r="C114" s="28"/>
      <c r="D114" s="28"/>
      <c r="E114" s="28"/>
      <c r="F114" s="28"/>
      <c r="G114" s="28"/>
      <c r="H114" s="28"/>
      <c r="I114" s="28"/>
      <c r="J114" s="28"/>
      <c r="K114" s="29"/>
    </row>
  </sheetData>
  <mergeCells count="42">
    <mergeCell ref="D67:E67"/>
    <mergeCell ref="D68:E68"/>
    <mergeCell ref="D69:E69"/>
    <mergeCell ref="C2:J3"/>
    <mergeCell ref="C4:J4"/>
    <mergeCell ref="C5:J5"/>
    <mergeCell ref="H6:J6"/>
    <mergeCell ref="C7:F12"/>
    <mergeCell ref="H7:J7"/>
    <mergeCell ref="G9:G12"/>
    <mergeCell ref="H9:J12"/>
    <mergeCell ref="C46:J46"/>
    <mergeCell ref="C13:F13"/>
    <mergeCell ref="G13:J13"/>
    <mergeCell ref="C14:J14"/>
    <mergeCell ref="C19:J19"/>
    <mergeCell ref="H66:J66"/>
    <mergeCell ref="C64:E64"/>
    <mergeCell ref="D65:E65"/>
    <mergeCell ref="D66:E66"/>
    <mergeCell ref="C26:J26"/>
    <mergeCell ref="C27:J27"/>
    <mergeCell ref="C31:J31"/>
    <mergeCell ref="C33:J33"/>
    <mergeCell ref="C35:F35"/>
    <mergeCell ref="G35:J35"/>
    <mergeCell ref="H68:J68"/>
    <mergeCell ref="H69:J69"/>
    <mergeCell ref="C70:J70"/>
    <mergeCell ref="C76:J76"/>
    <mergeCell ref="C36:J36"/>
    <mergeCell ref="H67:J67"/>
    <mergeCell ref="C52:J52"/>
    <mergeCell ref="C53:J53"/>
    <mergeCell ref="C57:J57"/>
    <mergeCell ref="C58:F58"/>
    <mergeCell ref="G58:J58"/>
    <mergeCell ref="C59:F59"/>
    <mergeCell ref="G59:J59"/>
    <mergeCell ref="C63:J63"/>
    <mergeCell ref="H64:J64"/>
    <mergeCell ref="H65:J65"/>
  </mergeCells>
  <conditionalFormatting sqref="H65:J65 H68:J68">
    <cfRule type="cellIs" dxfId="1143" priority="36" operator="between">
      <formula>1</formula>
      <formula>3</formula>
    </cfRule>
    <cfRule type="cellIs" dxfId="1142" priority="37" operator="equal">
      <formula>4</formula>
    </cfRule>
    <cfRule type="cellIs" dxfId="1141" priority="38" operator="between">
      <formula>5</formula>
      <formula>8</formula>
    </cfRule>
    <cfRule type="cellIs" dxfId="1140" priority="39" operator="between">
      <formula>10</formula>
      <formula>12</formula>
    </cfRule>
    <cfRule type="cellIs" dxfId="1139" priority="40" operator="between">
      <formula>15</formula>
      <formula>25</formula>
    </cfRule>
  </conditionalFormatting>
  <pageMargins left="0.7" right="0.7" top="0.75" bottom="0.75" header="0.3" footer="0.3"/>
  <pageSetup scale="28" orientation="portrait" horizontalDpi="4294967294" r:id="rId1"/>
  <ignoredErrors>
    <ignoredError sqref="C72:C73" numberStoredAsText="1"/>
  </ignoredErrors>
  <drawing r:id="rId2"/>
  <extLst>
    <ext xmlns:x14="http://schemas.microsoft.com/office/spreadsheetml/2009/9/main" uri="{78C0D931-6437-407d-A8EE-F0AAD7539E65}">
      <x14:conditionalFormattings>
        <x14:conditionalFormatting xmlns:xm="http://schemas.microsoft.com/office/excel/2006/main">
          <x14:cfRule type="cellIs" priority="22" operator="equal" id="{2CC5DB6B-5BBA-4495-9EE2-89CF4F9EA047}">
            <xm:f>'Data Vald.'!$A$9</xm:f>
            <x14:dxf>
              <fill>
                <patternFill>
                  <bgColor rgb="FF00B050"/>
                </patternFill>
              </fill>
            </x14:dxf>
          </x14:cfRule>
          <x14:cfRule type="cellIs" priority="23" operator="equal" id="{CE580FCB-10F4-4DB3-91DA-1A544B1B1FDA}">
            <xm:f>'Data Vald.'!$A$8</xm:f>
            <x14:dxf>
              <fill>
                <patternFill>
                  <bgColor rgb="FFFFFF00"/>
                </patternFill>
              </fill>
            </x14:dxf>
          </x14:cfRule>
          <x14:cfRule type="cellIs" priority="24" operator="equal" id="{4E42AB90-7BA5-43C3-A0D0-2F18D24C5293}">
            <xm:f>'Data Vald.'!$A$7</xm:f>
            <x14:dxf>
              <fill>
                <patternFill>
                  <bgColor rgb="FFFFC000"/>
                </patternFill>
              </fill>
            </x14:dxf>
          </x14:cfRule>
          <x14:cfRule type="cellIs" priority="25" operator="equal" id="{B8D110D9-4A36-460F-A68E-AD0A9D67DA39}">
            <xm:f>'Data Vald.'!$A$6</xm:f>
            <x14:dxf>
              <fill>
                <patternFill>
                  <bgColor rgb="FFFF0000"/>
                </patternFill>
              </fill>
            </x14:dxf>
          </x14:cfRule>
          <x14:cfRule type="cellIs" priority="26" operator="equal" id="{F74D4CB3-52C8-4F16-B67D-76DF3511E72A}">
            <xm:f>'Data Vald.'!$A$5</xm:f>
            <x14:dxf>
              <font>
                <color theme="0"/>
              </font>
              <fill>
                <patternFill>
                  <bgColor theme="1"/>
                </patternFill>
              </fill>
            </x14:dxf>
          </x14:cfRule>
          <x14:cfRule type="cellIs" priority="27" operator="equal" id="{839CC2C2-B0EB-4052-953F-3E3A26B6EB64}">
            <xm:f>'Data Vald.'!$A$4</xm:f>
            <x14:dxf/>
          </x14:cfRule>
          <x14:cfRule type="cellIs" priority="28" operator="equal" id="{A2E3F6D7-FFA0-432B-AB4E-8E6B60478AE0}">
            <xm:f>'Data Vald.'!$A$3</xm:f>
            <x14:dxf/>
          </x14:cfRule>
          <xm:sqref>E16:E18 E21:E25 I16:I18 I21:I25 I48:I51</xm:sqref>
        </x14:conditionalFormatting>
        <x14:conditionalFormatting xmlns:xm="http://schemas.microsoft.com/office/excel/2006/main">
          <x14:cfRule type="cellIs" priority="15" operator="equal" id="{53301D1A-8840-49B7-B20A-6FE7AB26AB93}">
            <xm:f>'Data Vald.'!$A$9</xm:f>
            <x14:dxf>
              <fill>
                <patternFill>
                  <bgColor rgb="FF00B050"/>
                </patternFill>
              </fill>
            </x14:dxf>
          </x14:cfRule>
          <x14:cfRule type="cellIs" priority="16" operator="equal" id="{0FF29BB1-329A-4B7F-9D19-43D0435F9794}">
            <xm:f>'Data Vald.'!$A$8</xm:f>
            <x14:dxf>
              <fill>
                <patternFill>
                  <bgColor rgb="FFFFFF00"/>
                </patternFill>
              </fill>
            </x14:dxf>
          </x14:cfRule>
          <x14:cfRule type="cellIs" priority="17" operator="equal" id="{619C24F1-CABA-4D85-AEC2-AA366039C476}">
            <xm:f>'Data Vald.'!$A$7</xm:f>
            <x14:dxf>
              <fill>
                <patternFill>
                  <bgColor rgb="FFFFC000"/>
                </patternFill>
              </fill>
            </x14:dxf>
          </x14:cfRule>
          <x14:cfRule type="cellIs" priority="18" operator="equal" id="{D213CF75-97BA-46EC-A474-5F2F7E2F2270}">
            <xm:f>'Data Vald.'!$A$6</xm:f>
            <x14:dxf>
              <fill>
                <patternFill>
                  <bgColor rgb="FFFF0000"/>
                </patternFill>
              </fill>
            </x14:dxf>
          </x14:cfRule>
          <x14:cfRule type="cellIs" priority="19" operator="equal" id="{8B0C9F2A-12D9-482A-ADD6-F6307B15B9DD}">
            <xm:f>'Data Vald.'!$A$5</xm:f>
            <x14:dxf>
              <font>
                <color theme="0"/>
              </font>
              <fill>
                <patternFill>
                  <bgColor theme="1"/>
                </patternFill>
              </fill>
            </x14:dxf>
          </x14:cfRule>
          <x14:cfRule type="cellIs" priority="20" operator="equal" id="{3D50EF9D-923D-438E-A4A1-9CC6419079C5}">
            <xm:f>'Data Vald.'!$A$4</xm:f>
            <x14:dxf/>
          </x14:cfRule>
          <x14:cfRule type="cellIs" priority="21" operator="equal" id="{4CAAB970-ACA5-4656-9E0B-07E64528C66D}">
            <xm:f>'Data Vald.'!$A$3</xm:f>
            <x14:dxf/>
          </x14:cfRule>
          <xm:sqref>E38:E45</xm:sqref>
        </x14:conditionalFormatting>
        <x14:conditionalFormatting xmlns:xm="http://schemas.microsoft.com/office/excel/2006/main">
          <x14:cfRule type="cellIs" priority="8" operator="equal" id="{16C75E5D-253D-443F-B5EA-FFEED813E0ED}">
            <xm:f>'Data Vald.'!$A$9</xm:f>
            <x14:dxf>
              <fill>
                <patternFill>
                  <bgColor rgb="FF00B050"/>
                </patternFill>
              </fill>
            </x14:dxf>
          </x14:cfRule>
          <x14:cfRule type="cellIs" priority="9" operator="equal" id="{7AC6EBE7-2F44-45D1-85EE-C97AB4307C23}">
            <xm:f>'Data Vald.'!$A$8</xm:f>
            <x14:dxf>
              <fill>
                <patternFill>
                  <bgColor rgb="FFFFFF00"/>
                </patternFill>
              </fill>
            </x14:dxf>
          </x14:cfRule>
          <x14:cfRule type="cellIs" priority="10" operator="equal" id="{00A84D18-DE24-49CF-AF93-5CC6B073AE69}">
            <xm:f>'Data Vald.'!$A$7</xm:f>
            <x14:dxf>
              <fill>
                <patternFill>
                  <bgColor rgb="FFFFC000"/>
                </patternFill>
              </fill>
            </x14:dxf>
          </x14:cfRule>
          <x14:cfRule type="cellIs" priority="11" operator="equal" id="{0D92D9D4-14C3-4CA3-986B-2982984A468A}">
            <xm:f>'Data Vald.'!$A$6</xm:f>
            <x14:dxf>
              <fill>
                <patternFill>
                  <bgColor rgb="FFFF0000"/>
                </patternFill>
              </fill>
            </x14:dxf>
          </x14:cfRule>
          <x14:cfRule type="cellIs" priority="12" operator="equal" id="{2109C085-50F8-451D-8112-149BD7DAB23E}">
            <xm:f>'Data Vald.'!$A$5</xm:f>
            <x14:dxf>
              <font>
                <color theme="0"/>
              </font>
              <fill>
                <patternFill>
                  <bgColor theme="1"/>
                </patternFill>
              </fill>
            </x14:dxf>
          </x14:cfRule>
          <x14:cfRule type="cellIs" priority="13" operator="equal" id="{0C31E110-5B61-4087-84E1-16578D2199DF}">
            <xm:f>'Data Vald.'!$A$4</xm:f>
            <x14:dxf/>
          </x14:cfRule>
          <x14:cfRule type="cellIs" priority="14" operator="equal" id="{70CD1EF8-8913-4E52-A714-16435D09B80A}">
            <xm:f>'Data Vald.'!$A$3</xm:f>
            <x14:dxf/>
          </x14:cfRule>
          <xm:sqref>I38:I45</xm:sqref>
        </x14:conditionalFormatting>
        <x14:conditionalFormatting xmlns:xm="http://schemas.microsoft.com/office/excel/2006/main">
          <x14:cfRule type="cellIs" priority="1" operator="equal" id="{43CC50A5-5C11-4C87-9782-79AE0E456B3F}">
            <xm:f>'Data Vald.'!$A$9</xm:f>
            <x14:dxf>
              <fill>
                <patternFill>
                  <bgColor rgb="FF00B050"/>
                </patternFill>
              </fill>
            </x14:dxf>
          </x14:cfRule>
          <x14:cfRule type="cellIs" priority="2" operator="equal" id="{34CF1B37-E770-4EB6-8A69-3CF8D02EF8CF}">
            <xm:f>'Data Vald.'!$A$8</xm:f>
            <x14:dxf>
              <fill>
                <patternFill>
                  <bgColor rgb="FFFFFF00"/>
                </patternFill>
              </fill>
            </x14:dxf>
          </x14:cfRule>
          <x14:cfRule type="cellIs" priority="3" operator="equal" id="{585D4225-0DFD-4BA6-8821-DAA618CC37C9}">
            <xm:f>'Data Vald.'!$A$7</xm:f>
            <x14:dxf>
              <fill>
                <patternFill>
                  <bgColor rgb="FFFFC000"/>
                </patternFill>
              </fill>
            </x14:dxf>
          </x14:cfRule>
          <x14:cfRule type="cellIs" priority="4" operator="equal" id="{F4EAAAF4-FA43-4ED5-BC45-608C42702389}">
            <xm:f>'Data Vald.'!$A$6</xm:f>
            <x14:dxf>
              <fill>
                <patternFill>
                  <bgColor rgb="FFFF0000"/>
                </patternFill>
              </fill>
            </x14:dxf>
          </x14:cfRule>
          <x14:cfRule type="cellIs" priority="5" operator="equal" id="{5551494F-7268-4E81-9569-26A6EBE92CD3}">
            <xm:f>'Data Vald.'!$A$5</xm:f>
            <x14:dxf>
              <font>
                <color theme="0"/>
              </font>
              <fill>
                <patternFill>
                  <bgColor theme="1"/>
                </patternFill>
              </fill>
            </x14:dxf>
          </x14:cfRule>
          <x14:cfRule type="cellIs" priority="6" operator="equal" id="{054AED87-EB53-430F-9A67-4AB4CF7FA617}">
            <xm:f>'Data Vald.'!$A$4</xm:f>
            <x14:dxf/>
          </x14:cfRule>
          <x14:cfRule type="cellIs" priority="7" operator="equal" id="{87BCD8DB-A2AF-4881-BBDB-7DF0766D9E4B}">
            <xm:f>'Data Vald.'!$A$3</xm:f>
            <x14:dxf/>
          </x14:cfRule>
          <xm:sqref>E48:E51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7CE558B-72C1-4302-A44C-2AFADA9F346D}">
          <x14:formula1>
            <xm:f>'Data Vald.'!$A$3:$A$9</xm:f>
          </x14:formula1>
          <xm:sqref>E16:E18 E21:E25 I16:I18 I21:I25 I48:I51 E38:E45 I38:I45 E48:E51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F060-7429-4F45-8839-3AF1CBB2FB66}">
  <sheetPr>
    <tabColor theme="7" tint="0.79998168889431442"/>
    <pageSetUpPr fitToPage="1"/>
  </sheetPr>
  <dimension ref="B1:K115"/>
  <sheetViews>
    <sheetView showGridLines="0" topLeftCell="A23" zoomScale="60" zoomScaleNormal="60" workbookViewId="0">
      <selection activeCell="I16" sqref="I16:J19"/>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206</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350</v>
      </c>
      <c r="D5" s="567"/>
      <c r="E5" s="567"/>
      <c r="F5" s="567"/>
      <c r="G5" s="567"/>
      <c r="H5" s="567"/>
      <c r="I5" s="567"/>
      <c r="J5" s="568"/>
      <c r="K5" s="13"/>
    </row>
    <row r="6" spans="2:11" ht="14.45" customHeight="1">
      <c r="B6" s="12"/>
      <c r="C6" s="159" t="s">
        <v>209</v>
      </c>
      <c r="D6" s="117"/>
      <c r="E6" s="117"/>
      <c r="F6" s="11"/>
      <c r="G6" s="118" t="s">
        <v>210</v>
      </c>
      <c r="H6" s="569" t="s">
        <v>211</v>
      </c>
      <c r="I6" s="570"/>
      <c r="J6" s="571"/>
      <c r="K6" s="13"/>
    </row>
    <row r="7" spans="2:11" ht="14.25" customHeight="1" thickBot="1">
      <c r="B7" s="12"/>
      <c r="C7" s="651" t="s">
        <v>335</v>
      </c>
      <c r="D7" s="652"/>
      <c r="E7" s="652"/>
      <c r="F7" s="653"/>
      <c r="G7" s="377" t="s">
        <v>351</v>
      </c>
      <c r="H7" s="579" t="s">
        <v>214</v>
      </c>
      <c r="I7" s="580"/>
      <c r="J7" s="581"/>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217</v>
      </c>
      <c r="H9" s="587" t="s">
        <v>352</v>
      </c>
      <c r="I9" s="585"/>
      <c r="J9" s="586"/>
      <c r="K9" s="13"/>
    </row>
    <row r="10" spans="2:11" ht="15.75" customHeight="1">
      <c r="B10" s="12"/>
      <c r="C10" s="651"/>
      <c r="D10" s="652"/>
      <c r="E10" s="652"/>
      <c r="F10" s="653"/>
      <c r="G10" s="657"/>
      <c r="H10" s="587"/>
      <c r="I10" s="585"/>
      <c r="J10" s="586"/>
      <c r="K10" s="13"/>
    </row>
    <row r="11" spans="2:11" ht="31.7" customHeight="1">
      <c r="B11" s="12"/>
      <c r="C11" s="651"/>
      <c r="D11" s="652"/>
      <c r="E11" s="652"/>
      <c r="F11" s="653"/>
      <c r="G11" s="657"/>
      <c r="H11" s="587"/>
      <c r="I11" s="585"/>
      <c r="J11" s="586"/>
      <c r="K11" s="13"/>
    </row>
    <row r="12" spans="2:11" ht="36.950000000000003"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226</v>
      </c>
      <c r="D16" s="130" t="s">
        <v>227</v>
      </c>
      <c r="E16" s="219">
        <v>1</v>
      </c>
      <c r="F16" s="365" t="s">
        <v>228</v>
      </c>
      <c r="G16" s="134" t="s">
        <v>229</v>
      </c>
      <c r="H16" s="130" t="s">
        <v>227</v>
      </c>
      <c r="I16" s="219">
        <v>1</v>
      </c>
      <c r="J16" s="197" t="s">
        <v>353</v>
      </c>
      <c r="K16" s="13"/>
    </row>
    <row r="17" spans="2:11" ht="45" customHeight="1">
      <c r="B17" s="12"/>
      <c r="C17" s="121" t="s">
        <v>231</v>
      </c>
      <c r="D17" s="20" t="s">
        <v>227</v>
      </c>
      <c r="E17" s="219">
        <v>1</v>
      </c>
      <c r="F17" s="365" t="s">
        <v>232</v>
      </c>
      <c r="G17" s="173" t="s">
        <v>354</v>
      </c>
      <c r="H17" s="113" t="s">
        <v>227</v>
      </c>
      <c r="I17" s="235" t="s">
        <v>50</v>
      </c>
      <c r="J17" s="191" t="s">
        <v>355</v>
      </c>
      <c r="K17" s="13"/>
    </row>
    <row r="18" spans="2:11" ht="38.450000000000003" customHeight="1">
      <c r="B18" s="12"/>
      <c r="C18" s="173" t="s">
        <v>26</v>
      </c>
      <c r="D18" s="30" t="s">
        <v>26</v>
      </c>
      <c r="E18" s="222" t="s">
        <v>26</v>
      </c>
      <c r="F18" s="193" t="s">
        <v>26</v>
      </c>
      <c r="G18" s="173" t="s">
        <v>356</v>
      </c>
      <c r="H18" s="113" t="s">
        <v>227</v>
      </c>
      <c r="I18" s="235">
        <v>1</v>
      </c>
      <c r="J18" s="192" t="s">
        <v>357</v>
      </c>
      <c r="K18" s="13"/>
    </row>
    <row r="19" spans="2:11" ht="38.450000000000003" customHeight="1" thickBot="1">
      <c r="B19" s="12"/>
      <c r="C19" s="173" t="s">
        <v>26</v>
      </c>
      <c r="D19" s="30" t="s">
        <v>26</v>
      </c>
      <c r="E19" s="222" t="s">
        <v>26</v>
      </c>
      <c r="F19" s="193" t="s">
        <v>26</v>
      </c>
      <c r="G19" s="173" t="s">
        <v>358</v>
      </c>
      <c r="H19" s="113" t="s">
        <v>266</v>
      </c>
      <c r="I19" s="235" t="s">
        <v>50</v>
      </c>
      <c r="J19" s="192" t="s">
        <v>359</v>
      </c>
      <c r="K19" s="13"/>
    </row>
    <row r="20" spans="2:11" ht="27" customHeight="1" thickBot="1">
      <c r="B20" s="12"/>
      <c r="C20" s="603" t="s">
        <v>239</v>
      </c>
      <c r="D20" s="604"/>
      <c r="E20" s="604"/>
      <c r="F20" s="604"/>
      <c r="G20" s="604"/>
      <c r="H20" s="604"/>
      <c r="I20" s="604"/>
      <c r="J20" s="605"/>
      <c r="K20" s="13"/>
    </row>
    <row r="21" spans="2:11" ht="27" customHeight="1" thickBot="1">
      <c r="B21" s="12"/>
      <c r="C21" s="160" t="s">
        <v>222</v>
      </c>
      <c r="D21" s="132" t="s">
        <v>223</v>
      </c>
      <c r="E21" s="211" t="s">
        <v>224</v>
      </c>
      <c r="F21" s="133" t="s">
        <v>225</v>
      </c>
      <c r="G21" s="160" t="s">
        <v>222</v>
      </c>
      <c r="H21" s="132" t="s">
        <v>223</v>
      </c>
      <c r="I21" s="211" t="s">
        <v>224</v>
      </c>
      <c r="J21" s="133" t="s">
        <v>225</v>
      </c>
      <c r="K21" s="13"/>
    </row>
    <row r="22" spans="2:11" ht="57.95">
      <c r="B22" s="12"/>
      <c r="C22" s="135" t="s">
        <v>240</v>
      </c>
      <c r="D22" s="136" t="s">
        <v>227</v>
      </c>
      <c r="E22" s="224">
        <v>1</v>
      </c>
      <c r="F22" s="168" t="s">
        <v>241</v>
      </c>
      <c r="G22" s="137" t="s">
        <v>242</v>
      </c>
      <c r="H22" s="136" t="s">
        <v>227</v>
      </c>
      <c r="I22" s="224" t="s">
        <v>50</v>
      </c>
      <c r="J22" s="376" t="s">
        <v>360</v>
      </c>
      <c r="K22" s="13"/>
    </row>
    <row r="23" spans="2:11" ht="29.1">
      <c r="B23" s="12"/>
      <c r="C23" s="24" t="s">
        <v>244</v>
      </c>
      <c r="D23" s="20" t="s">
        <v>227</v>
      </c>
      <c r="E23" s="220" t="s">
        <v>50</v>
      </c>
      <c r="F23" s="170" t="s">
        <v>341</v>
      </c>
      <c r="G23" s="24" t="s">
        <v>246</v>
      </c>
      <c r="H23" s="20" t="s">
        <v>227</v>
      </c>
      <c r="I23" s="220">
        <v>1</v>
      </c>
      <c r="J23" s="193" t="s">
        <v>361</v>
      </c>
      <c r="K23" s="13"/>
    </row>
    <row r="24" spans="2:11" ht="14.45">
      <c r="B24" s="12"/>
      <c r="C24" s="24" t="s">
        <v>362</v>
      </c>
      <c r="D24" s="20" t="s">
        <v>227</v>
      </c>
      <c r="E24" s="233">
        <v>1</v>
      </c>
      <c r="F24" s="378" t="s">
        <v>363</v>
      </c>
      <c r="G24" s="24" t="s">
        <v>26</v>
      </c>
      <c r="H24" s="114" t="s">
        <v>26</v>
      </c>
      <c r="I24" s="225" t="s">
        <v>26</v>
      </c>
      <c r="J24" s="125" t="s">
        <v>26</v>
      </c>
      <c r="K24" s="13"/>
    </row>
    <row r="25" spans="2:11" ht="27.95">
      <c r="B25" s="12"/>
      <c r="C25" s="24" t="s">
        <v>250</v>
      </c>
      <c r="D25" s="20" t="s">
        <v>227</v>
      </c>
      <c r="E25" s="220" t="s">
        <v>50</v>
      </c>
      <c r="F25" s="373" t="s">
        <v>346</v>
      </c>
      <c r="G25" s="124" t="s">
        <v>26</v>
      </c>
      <c r="H25" s="30" t="s">
        <v>26</v>
      </c>
      <c r="I25" s="222" t="s">
        <v>26</v>
      </c>
      <c r="J25" s="125" t="s">
        <v>26</v>
      </c>
      <c r="K25" s="13"/>
    </row>
    <row r="26" spans="2:11" ht="21.95" customHeight="1" thickBot="1">
      <c r="B26" s="12"/>
      <c r="C26" s="25" t="s">
        <v>252</v>
      </c>
      <c r="D26" s="123" t="s">
        <v>227</v>
      </c>
      <c r="E26" s="221">
        <v>1</v>
      </c>
      <c r="F26" s="374" t="s">
        <v>252</v>
      </c>
      <c r="G26" s="126" t="s">
        <v>26</v>
      </c>
      <c r="H26" s="127" t="s">
        <v>26</v>
      </c>
      <c r="I26" s="223" t="s">
        <v>26</v>
      </c>
      <c r="J26" s="128" t="s">
        <v>26</v>
      </c>
      <c r="K26" s="13"/>
    </row>
    <row r="27" spans="2:11" ht="21" customHeight="1" thickBot="1">
      <c r="B27" s="12"/>
      <c r="C27" s="591" t="s">
        <v>254</v>
      </c>
      <c r="D27" s="592"/>
      <c r="E27" s="592"/>
      <c r="F27" s="592"/>
      <c r="G27" s="592"/>
      <c r="H27" s="592"/>
      <c r="I27" s="592"/>
      <c r="J27" s="593"/>
      <c r="K27" s="13"/>
    </row>
    <row r="28" spans="2:11" ht="23.45" customHeight="1" thickBot="1">
      <c r="B28" s="12"/>
      <c r="C28" s="594" t="s">
        <v>255</v>
      </c>
      <c r="D28" s="595"/>
      <c r="E28" s="595"/>
      <c r="F28" s="595"/>
      <c r="G28" s="595"/>
      <c r="H28" s="595"/>
      <c r="I28" s="595"/>
      <c r="J28" s="596"/>
      <c r="K28" s="13"/>
    </row>
    <row r="29" spans="2:11">
      <c r="B29" s="12"/>
      <c r="C29" s="10"/>
      <c r="D29" s="138"/>
      <c r="E29" s="138"/>
      <c r="F29" s="138"/>
      <c r="G29" s="138"/>
      <c r="H29" s="138"/>
      <c r="I29" s="138"/>
      <c r="J29" s="11"/>
      <c r="K29" s="13"/>
    </row>
    <row r="30" spans="2:11">
      <c r="B30" s="12"/>
      <c r="C30" s="12"/>
      <c r="J30" s="13"/>
      <c r="K30" s="13"/>
    </row>
    <row r="31" spans="2:11" ht="14.45" thickBot="1">
      <c r="B31" s="12"/>
      <c r="C31" s="27"/>
      <c r="D31" s="28"/>
      <c r="E31" s="28"/>
      <c r="F31" s="28"/>
      <c r="G31" s="28"/>
      <c r="H31" s="28"/>
      <c r="I31" s="28"/>
      <c r="J31" s="29"/>
      <c r="K31" s="13"/>
    </row>
    <row r="32" spans="2:11" ht="18.600000000000001" thickBot="1">
      <c r="B32" s="12"/>
      <c r="C32" s="563" t="s">
        <v>256</v>
      </c>
      <c r="D32" s="564"/>
      <c r="E32" s="564"/>
      <c r="F32" s="564"/>
      <c r="G32" s="564"/>
      <c r="H32" s="564"/>
      <c r="I32" s="564"/>
      <c r="J32" s="565"/>
      <c r="K32" s="13"/>
    </row>
    <row r="33" spans="2:11" ht="15" customHeight="1">
      <c r="B33" s="12"/>
      <c r="C33" s="140"/>
      <c r="D33" s="141"/>
      <c r="E33" s="141"/>
      <c r="F33" s="141"/>
      <c r="G33" s="141"/>
      <c r="H33" s="141"/>
      <c r="I33" s="141"/>
      <c r="J33" s="142"/>
      <c r="K33" s="13"/>
    </row>
    <row r="34" spans="2:11" ht="15" customHeight="1">
      <c r="B34" s="12"/>
      <c r="C34" s="560" t="s">
        <v>257</v>
      </c>
      <c r="D34" s="561"/>
      <c r="E34" s="561"/>
      <c r="F34" s="561"/>
      <c r="G34" s="561"/>
      <c r="H34" s="561"/>
      <c r="I34" s="561"/>
      <c r="J34" s="562"/>
      <c r="K34" s="13"/>
    </row>
    <row r="35" spans="2:11" ht="15" customHeight="1" thickBot="1">
      <c r="B35" s="12"/>
      <c r="C35" s="143"/>
      <c r="D35" s="144"/>
      <c r="E35" s="144"/>
      <c r="F35" s="144"/>
      <c r="G35" s="144"/>
      <c r="H35" s="144"/>
      <c r="I35" s="144"/>
      <c r="J35" s="145"/>
      <c r="K35" s="13"/>
    </row>
    <row r="36" spans="2:11" s="16" customFormat="1" ht="26.85" customHeight="1" thickBot="1">
      <c r="B36" s="14"/>
      <c r="C36" s="597" t="s">
        <v>258</v>
      </c>
      <c r="D36" s="598"/>
      <c r="E36" s="598"/>
      <c r="F36" s="599"/>
      <c r="G36" s="597" t="s">
        <v>259</v>
      </c>
      <c r="H36" s="598"/>
      <c r="I36" s="598"/>
      <c r="J36" s="599"/>
      <c r="K36" s="15"/>
    </row>
    <row r="37" spans="2:11" ht="27.75" customHeight="1" thickBot="1">
      <c r="B37" s="12"/>
      <c r="C37" s="600" t="str">
        <f>C14</f>
        <v>HARDWARE (PLANT)</v>
      </c>
      <c r="D37" s="601"/>
      <c r="E37" s="601"/>
      <c r="F37" s="601"/>
      <c r="G37" s="601"/>
      <c r="H37" s="601"/>
      <c r="I37" s="601"/>
      <c r="J37" s="602"/>
      <c r="K37" s="13"/>
    </row>
    <row r="38" spans="2:11" ht="21.2" customHeight="1" thickBot="1">
      <c r="B38" s="12"/>
      <c r="C38" s="131" t="s">
        <v>222</v>
      </c>
      <c r="D38" s="132" t="s">
        <v>223</v>
      </c>
      <c r="E38" s="211" t="s">
        <v>224</v>
      </c>
      <c r="F38" s="133" t="s">
        <v>225</v>
      </c>
      <c r="G38" s="131" t="s">
        <v>222</v>
      </c>
      <c r="H38" s="132" t="s">
        <v>223</v>
      </c>
      <c r="I38" s="211" t="s">
        <v>224</v>
      </c>
      <c r="J38" s="133" t="s">
        <v>225</v>
      </c>
      <c r="K38" s="13"/>
    </row>
    <row r="39" spans="2:11" s="19" customFormat="1" ht="54.95" customHeight="1">
      <c r="B39" s="17"/>
      <c r="C39" s="137" t="s">
        <v>260</v>
      </c>
      <c r="D39" s="146" t="s">
        <v>261</v>
      </c>
      <c r="E39" s="226">
        <v>1</v>
      </c>
      <c r="F39" s="371" t="s">
        <v>262</v>
      </c>
      <c r="G39" s="137" t="s">
        <v>263</v>
      </c>
      <c r="H39" s="136" t="s">
        <v>227</v>
      </c>
      <c r="I39" s="224">
        <v>1</v>
      </c>
      <c r="J39" s="371" t="s">
        <v>364</v>
      </c>
      <c r="K39" s="18"/>
    </row>
    <row r="40" spans="2:11" s="19" customFormat="1" ht="52.5" customHeight="1">
      <c r="B40" s="17"/>
      <c r="C40" s="24" t="s">
        <v>265</v>
      </c>
      <c r="D40" s="20" t="s">
        <v>266</v>
      </c>
      <c r="E40" s="220">
        <v>1</v>
      </c>
      <c r="F40" s="116" t="s">
        <v>267</v>
      </c>
      <c r="G40" s="24" t="s">
        <v>268</v>
      </c>
      <c r="H40" s="20" t="s">
        <v>227</v>
      </c>
      <c r="I40" s="220">
        <v>1</v>
      </c>
      <c r="J40" s="116" t="s">
        <v>269</v>
      </c>
      <c r="K40" s="18"/>
    </row>
    <row r="41" spans="2:11" s="19" customFormat="1" ht="43.5">
      <c r="B41" s="17"/>
      <c r="C41" s="24" t="s">
        <v>270</v>
      </c>
      <c r="D41" s="23" t="s">
        <v>266</v>
      </c>
      <c r="E41" s="227" t="s">
        <v>50</v>
      </c>
      <c r="F41" s="116" t="s">
        <v>271</v>
      </c>
      <c r="G41" s="24" t="s">
        <v>272</v>
      </c>
      <c r="H41" s="20" t="s">
        <v>227</v>
      </c>
      <c r="I41" s="220">
        <v>1</v>
      </c>
      <c r="J41" s="116" t="s">
        <v>273</v>
      </c>
      <c r="K41" s="18"/>
    </row>
    <row r="42" spans="2:11" s="19" customFormat="1" ht="39" customHeight="1">
      <c r="B42" s="17"/>
      <c r="C42" s="24" t="s">
        <v>274</v>
      </c>
      <c r="D42" s="20" t="s">
        <v>266</v>
      </c>
      <c r="E42" s="228">
        <v>1</v>
      </c>
      <c r="F42" s="116" t="s">
        <v>275</v>
      </c>
      <c r="G42" s="24" t="s">
        <v>276</v>
      </c>
      <c r="H42" s="23" t="s">
        <v>261</v>
      </c>
      <c r="I42" s="227">
        <v>0.75</v>
      </c>
      <c r="J42" s="116" t="s">
        <v>277</v>
      </c>
      <c r="K42" s="18"/>
    </row>
    <row r="43" spans="2:11" s="19" customFormat="1" ht="29.1">
      <c r="B43" s="17"/>
      <c r="C43" s="173" t="s">
        <v>278</v>
      </c>
      <c r="D43" s="23" t="s">
        <v>227</v>
      </c>
      <c r="E43" s="227" t="s">
        <v>50</v>
      </c>
      <c r="F43" s="116" t="s">
        <v>279</v>
      </c>
      <c r="G43" s="24" t="s">
        <v>280</v>
      </c>
      <c r="H43" s="23" t="s">
        <v>261</v>
      </c>
      <c r="I43" s="227">
        <v>1</v>
      </c>
      <c r="J43" s="116" t="s">
        <v>281</v>
      </c>
      <c r="K43" s="18"/>
    </row>
    <row r="44" spans="2:11" s="19" customFormat="1" ht="43.5">
      <c r="B44" s="17"/>
      <c r="C44" s="173" t="s">
        <v>282</v>
      </c>
      <c r="D44" s="23" t="s">
        <v>283</v>
      </c>
      <c r="E44" s="227">
        <v>1</v>
      </c>
      <c r="F44" s="116" t="s">
        <v>284</v>
      </c>
      <c r="G44" s="24" t="s">
        <v>285</v>
      </c>
      <c r="H44" s="23" t="s">
        <v>283</v>
      </c>
      <c r="I44" s="227">
        <v>1</v>
      </c>
      <c r="J44" s="116" t="s">
        <v>286</v>
      </c>
      <c r="K44" s="18"/>
    </row>
    <row r="45" spans="2:11" s="19" customFormat="1" ht="42">
      <c r="B45" s="17"/>
      <c r="C45" s="173" t="s">
        <v>287</v>
      </c>
      <c r="D45" s="23" t="s">
        <v>283</v>
      </c>
      <c r="E45" s="227">
        <v>1</v>
      </c>
      <c r="F45" s="116" t="s">
        <v>347</v>
      </c>
      <c r="G45" s="24" t="s">
        <v>288</v>
      </c>
      <c r="H45" s="20" t="s">
        <v>227</v>
      </c>
      <c r="I45" s="220" t="s">
        <v>50</v>
      </c>
      <c r="J45" s="116" t="s">
        <v>289</v>
      </c>
      <c r="K45" s="18"/>
    </row>
    <row r="46" spans="2:11" s="19" customFormat="1" ht="29.45" thickBot="1">
      <c r="B46" s="17"/>
      <c r="C46" s="148" t="s">
        <v>290</v>
      </c>
      <c r="D46" s="26" t="s">
        <v>266</v>
      </c>
      <c r="E46" s="229">
        <v>1</v>
      </c>
      <c r="F46" s="372" t="s">
        <v>291</v>
      </c>
      <c r="G46" s="25" t="s">
        <v>292</v>
      </c>
      <c r="H46" s="26" t="s">
        <v>283</v>
      </c>
      <c r="I46" s="229">
        <v>1</v>
      </c>
      <c r="J46" s="372" t="s">
        <v>293</v>
      </c>
      <c r="K46" s="18"/>
    </row>
    <row r="47" spans="2:11" s="19" customFormat="1" ht="27.75" customHeight="1" thickBot="1">
      <c r="B47" s="17"/>
      <c r="C47" s="608" t="str">
        <f>C20</f>
        <v>PEOPLE + PROCESS</v>
      </c>
      <c r="D47" s="609"/>
      <c r="E47" s="609"/>
      <c r="F47" s="609"/>
      <c r="G47" s="609"/>
      <c r="H47" s="609"/>
      <c r="I47" s="609"/>
      <c r="J47" s="610"/>
      <c r="K47" s="18"/>
    </row>
    <row r="48" spans="2:11" ht="24.6" customHeight="1" thickBot="1">
      <c r="B48" s="12"/>
      <c r="C48" s="131" t="s">
        <v>222</v>
      </c>
      <c r="D48" s="132" t="s">
        <v>223</v>
      </c>
      <c r="E48" s="211" t="s">
        <v>224</v>
      </c>
      <c r="F48" s="133" t="s">
        <v>225</v>
      </c>
      <c r="G48" s="131" t="s">
        <v>222</v>
      </c>
      <c r="H48" s="132" t="s">
        <v>223</v>
      </c>
      <c r="I48" s="211" t="s">
        <v>224</v>
      </c>
      <c r="J48" s="133" t="s">
        <v>225</v>
      </c>
      <c r="K48" s="13"/>
    </row>
    <row r="49" spans="2:11" s="19" customFormat="1" ht="43.5">
      <c r="B49" s="17"/>
      <c r="C49" s="188" t="s">
        <v>294</v>
      </c>
      <c r="D49" s="146" t="s">
        <v>227</v>
      </c>
      <c r="E49" s="226">
        <v>1</v>
      </c>
      <c r="F49" s="371" t="s">
        <v>295</v>
      </c>
      <c r="G49" s="137" t="s">
        <v>296</v>
      </c>
      <c r="H49" s="146" t="s">
        <v>227</v>
      </c>
      <c r="I49" s="226">
        <v>1</v>
      </c>
      <c r="J49" s="376" t="s">
        <v>297</v>
      </c>
      <c r="K49" s="18"/>
    </row>
    <row r="50" spans="2:11" s="19" customFormat="1" ht="29.1">
      <c r="B50" s="17"/>
      <c r="C50" s="189" t="s">
        <v>298</v>
      </c>
      <c r="D50" s="162" t="s">
        <v>227</v>
      </c>
      <c r="E50" s="230">
        <v>1</v>
      </c>
      <c r="F50" s="116" t="s">
        <v>299</v>
      </c>
      <c r="G50" s="24" t="s">
        <v>300</v>
      </c>
      <c r="H50" s="23" t="s">
        <v>266</v>
      </c>
      <c r="I50" s="227">
        <v>1</v>
      </c>
      <c r="J50" s="193" t="s">
        <v>301</v>
      </c>
      <c r="K50" s="18"/>
    </row>
    <row r="51" spans="2:11" s="19" customFormat="1" ht="43.5">
      <c r="B51" s="17"/>
      <c r="C51" s="173" t="s">
        <v>302</v>
      </c>
      <c r="D51" s="23" t="s">
        <v>227</v>
      </c>
      <c r="E51" s="227">
        <v>1</v>
      </c>
      <c r="F51" s="116" t="s">
        <v>303</v>
      </c>
      <c r="G51" s="24" t="s">
        <v>304</v>
      </c>
      <c r="H51" s="23" t="s">
        <v>227</v>
      </c>
      <c r="I51" s="227">
        <v>1</v>
      </c>
      <c r="J51" s="193" t="s">
        <v>305</v>
      </c>
      <c r="K51" s="18"/>
    </row>
    <row r="52" spans="2:11" s="19" customFormat="1" ht="28.5" thickBot="1">
      <c r="B52" s="17"/>
      <c r="C52" s="148" t="s">
        <v>306</v>
      </c>
      <c r="D52" s="163" t="s">
        <v>283</v>
      </c>
      <c r="E52" s="231">
        <v>1</v>
      </c>
      <c r="F52" s="375" t="s">
        <v>307</v>
      </c>
      <c r="G52" s="25" t="s">
        <v>26</v>
      </c>
      <c r="H52" s="172" t="s">
        <v>26</v>
      </c>
      <c r="I52" s="232" t="s">
        <v>26</v>
      </c>
      <c r="J52" s="187" t="s">
        <v>26</v>
      </c>
      <c r="K52" s="18"/>
    </row>
    <row r="53" spans="2:11" s="16" customFormat="1" ht="22.7" customHeight="1" thickBot="1">
      <c r="B53" s="14"/>
      <c r="C53" s="591" t="s">
        <v>254</v>
      </c>
      <c r="D53" s="592"/>
      <c r="E53" s="592"/>
      <c r="F53" s="592"/>
      <c r="G53" s="592"/>
      <c r="H53" s="592"/>
      <c r="I53" s="592"/>
      <c r="J53" s="593"/>
      <c r="K53" s="15"/>
    </row>
    <row r="54" spans="2:11" ht="22.7" customHeight="1" thickBot="1">
      <c r="B54" s="12"/>
      <c r="C54" s="611" t="s">
        <v>308</v>
      </c>
      <c r="D54" s="612"/>
      <c r="E54" s="612"/>
      <c r="F54" s="612"/>
      <c r="G54" s="612"/>
      <c r="H54" s="612"/>
      <c r="I54" s="612"/>
      <c r="J54" s="613"/>
      <c r="K54" s="13"/>
    </row>
    <row r="55" spans="2:11" ht="15.95" customHeight="1">
      <c r="B55" s="12"/>
      <c r="C55" s="10"/>
      <c r="D55" s="138"/>
      <c r="E55" s="138"/>
      <c r="F55" s="138"/>
      <c r="G55" s="138"/>
      <c r="H55" s="138"/>
      <c r="I55" s="138"/>
      <c r="J55" s="11"/>
      <c r="K55" s="13"/>
    </row>
    <row r="56" spans="2:11" ht="15.95" customHeight="1">
      <c r="B56" s="12"/>
      <c r="C56" s="12"/>
      <c r="J56" s="13"/>
      <c r="K56" s="13"/>
    </row>
    <row r="57" spans="2:11" ht="15.95" customHeight="1" thickBot="1">
      <c r="B57" s="12"/>
      <c r="C57" s="27"/>
      <c r="D57" s="28"/>
      <c r="E57" s="28"/>
      <c r="F57" s="28"/>
      <c r="G57" s="28"/>
      <c r="H57" s="28"/>
      <c r="I57" s="28"/>
      <c r="J57" s="29"/>
      <c r="K57" s="13"/>
    </row>
    <row r="58" spans="2:11" ht="15.95" customHeight="1" thickBot="1">
      <c r="B58" s="12"/>
      <c r="C58" s="563" t="s">
        <v>309</v>
      </c>
      <c r="D58" s="564"/>
      <c r="E58" s="564"/>
      <c r="F58" s="564"/>
      <c r="G58" s="564"/>
      <c r="H58" s="564"/>
      <c r="I58" s="564"/>
      <c r="J58" s="565"/>
      <c r="K58" s="13"/>
    </row>
    <row r="59" spans="2:11" ht="20.85" customHeight="1" thickBot="1">
      <c r="B59" s="12"/>
      <c r="C59" s="630" t="s">
        <v>266</v>
      </c>
      <c r="D59" s="631"/>
      <c r="E59" s="632"/>
      <c r="F59" s="633"/>
      <c r="G59" s="630" t="s">
        <v>283</v>
      </c>
      <c r="H59" s="631"/>
      <c r="I59" s="632"/>
      <c r="J59" s="633"/>
      <c r="K59" s="13"/>
    </row>
    <row r="60" spans="2:11" ht="25.7" customHeight="1" thickBot="1">
      <c r="B60" s="12"/>
      <c r="C60" s="614" t="s">
        <v>310</v>
      </c>
      <c r="D60" s="615"/>
      <c r="E60" s="615"/>
      <c r="F60" s="616"/>
      <c r="G60" s="617" t="s">
        <v>311</v>
      </c>
      <c r="H60" s="615"/>
      <c r="I60" s="615"/>
      <c r="J60" s="618"/>
      <c r="K60" s="13"/>
    </row>
    <row r="61" spans="2:11" ht="15.95" customHeight="1">
      <c r="B61" s="12"/>
      <c r="C61" s="10"/>
      <c r="D61" s="138"/>
      <c r="E61" s="138"/>
      <c r="F61" s="138"/>
      <c r="G61" s="138"/>
      <c r="H61" s="138"/>
      <c r="I61" s="138"/>
      <c r="J61" s="11"/>
      <c r="K61" s="13"/>
    </row>
    <row r="62" spans="2:11">
      <c r="B62" s="12"/>
      <c r="C62" s="12"/>
      <c r="J62" s="13"/>
      <c r="K62" s="13"/>
    </row>
    <row r="63" spans="2:11" ht="14.45" thickBot="1">
      <c r="B63" s="12"/>
      <c r="C63" s="27"/>
      <c r="D63" s="28"/>
      <c r="E63" s="28"/>
      <c r="F63" s="28"/>
      <c r="G63" s="28"/>
      <c r="H63" s="28"/>
      <c r="I63" s="28"/>
      <c r="J63" s="29"/>
      <c r="K63" s="13"/>
    </row>
    <row r="64" spans="2:11" ht="18.600000000000001" thickBot="1">
      <c r="B64" s="12"/>
      <c r="C64" s="563" t="s">
        <v>312</v>
      </c>
      <c r="D64" s="564"/>
      <c r="E64" s="564"/>
      <c r="F64" s="564"/>
      <c r="G64" s="634"/>
      <c r="H64" s="564"/>
      <c r="I64" s="564"/>
      <c r="J64" s="565"/>
      <c r="K64" s="13"/>
    </row>
    <row r="65" spans="2:11" s="16" customFormat="1" ht="13.35" customHeight="1">
      <c r="B65" s="14"/>
      <c r="C65" s="647" t="s">
        <v>313</v>
      </c>
      <c r="D65" s="648"/>
      <c r="E65" s="649"/>
      <c r="F65" s="161" t="s">
        <v>314</v>
      </c>
      <c r="G65" s="150" t="s">
        <v>109</v>
      </c>
      <c r="H65" s="635" t="s">
        <v>315</v>
      </c>
      <c r="I65" s="635"/>
      <c r="J65" s="636"/>
      <c r="K65" s="15"/>
    </row>
    <row r="66" spans="2:11" ht="14.45" customHeight="1">
      <c r="B66" s="12"/>
      <c r="C66" s="189" t="s">
        <v>55</v>
      </c>
      <c r="D66" s="606" t="s">
        <v>316</v>
      </c>
      <c r="E66" s="607"/>
      <c r="F66" s="152">
        <f>'Initial Risk'!F6</f>
        <v>4</v>
      </c>
      <c r="G66" s="155">
        <f>'Initial Risk'!G6</f>
        <v>3</v>
      </c>
      <c r="H66" s="637">
        <f>F66*G66</f>
        <v>12</v>
      </c>
      <c r="I66" s="637"/>
      <c r="J66" s="638"/>
      <c r="K66" s="13"/>
    </row>
    <row r="67" spans="2:11" ht="14.45" customHeight="1">
      <c r="B67" s="12"/>
      <c r="C67" s="189" t="s">
        <v>56</v>
      </c>
      <c r="D67" s="606" t="s">
        <v>316</v>
      </c>
      <c r="E67" s="607"/>
      <c r="F67" s="153" t="s">
        <v>317</v>
      </c>
      <c r="G67" s="155" t="s">
        <v>348</v>
      </c>
      <c r="H67" s="639" t="s">
        <v>319</v>
      </c>
      <c r="I67" s="639"/>
      <c r="J67" s="640"/>
      <c r="K67" s="13"/>
    </row>
    <row r="68" spans="2:11" ht="16.5" customHeight="1">
      <c r="B68" s="12"/>
      <c r="C68" s="189" t="s">
        <v>320</v>
      </c>
      <c r="D68" s="606" t="s">
        <v>316</v>
      </c>
      <c r="E68" s="607"/>
      <c r="F68" s="154" t="s">
        <v>321</v>
      </c>
      <c r="G68" s="151" t="s">
        <v>322</v>
      </c>
      <c r="H68" s="641" t="s">
        <v>323</v>
      </c>
      <c r="I68" s="641"/>
      <c r="J68" s="642"/>
      <c r="K68" s="13"/>
    </row>
    <row r="69" spans="2:11" ht="15.95" customHeight="1">
      <c r="B69" s="12"/>
      <c r="C69" s="189" t="s">
        <v>324</v>
      </c>
      <c r="D69" s="606" t="s">
        <v>316</v>
      </c>
      <c r="E69" s="607"/>
      <c r="F69" s="152">
        <v>3</v>
      </c>
      <c r="G69" s="155">
        <v>1</v>
      </c>
      <c r="H69" s="643">
        <f>F69*G69</f>
        <v>3</v>
      </c>
      <c r="I69" s="643"/>
      <c r="J69" s="644"/>
      <c r="K69" s="13"/>
    </row>
    <row r="70" spans="2:11" ht="14.45" customHeight="1" thickBot="1">
      <c r="B70" s="12"/>
      <c r="C70" s="218" t="s">
        <v>60</v>
      </c>
      <c r="D70" s="619" t="s">
        <v>316</v>
      </c>
      <c r="E70" s="620"/>
      <c r="F70" s="156" t="s">
        <v>365</v>
      </c>
      <c r="G70" s="155" t="s">
        <v>366</v>
      </c>
      <c r="H70" s="645" t="s">
        <v>327</v>
      </c>
      <c r="I70" s="645"/>
      <c r="J70" s="646"/>
      <c r="K70" s="13"/>
    </row>
    <row r="71" spans="2:11" ht="23.1" customHeight="1" thickBot="1">
      <c r="B71" s="12"/>
      <c r="C71" s="650" t="s">
        <v>328</v>
      </c>
      <c r="D71" s="628"/>
      <c r="E71" s="628"/>
      <c r="F71" s="628"/>
      <c r="G71" s="628"/>
      <c r="H71" s="628"/>
      <c r="I71" s="628"/>
      <c r="J71" s="629"/>
      <c r="K71" s="13"/>
    </row>
    <row r="72" spans="2:11" ht="17.850000000000001" customHeight="1">
      <c r="B72" s="12"/>
      <c r="C72" s="178" t="s">
        <v>329</v>
      </c>
      <c r="D72" s="157"/>
      <c r="E72" s="157"/>
      <c r="F72" s="157"/>
      <c r="G72" s="157"/>
      <c r="H72" s="157"/>
      <c r="I72" s="157"/>
      <c r="J72" s="179"/>
      <c r="K72" s="13"/>
    </row>
    <row r="73" spans="2:11" ht="18.600000000000001" customHeight="1">
      <c r="B73" s="12"/>
      <c r="C73" s="180" t="s">
        <v>330</v>
      </c>
      <c r="D73" s="176"/>
      <c r="E73" s="176"/>
      <c r="F73" s="176"/>
      <c r="G73" s="177"/>
      <c r="H73" s="177"/>
      <c r="I73" s="177"/>
      <c r="J73" s="181"/>
      <c r="K73" s="13"/>
    </row>
    <row r="74" spans="2:11" ht="14.85" customHeight="1">
      <c r="B74" s="12"/>
      <c r="C74" s="180" t="s">
        <v>331</v>
      </c>
      <c r="D74" s="176"/>
      <c r="E74" s="176"/>
      <c r="F74" s="176"/>
      <c r="G74" s="174"/>
      <c r="H74" s="174"/>
      <c r="I74" s="174"/>
      <c r="J74" s="182"/>
      <c r="K74" s="13"/>
    </row>
    <row r="75" spans="2:11" ht="17.100000000000001" customHeight="1">
      <c r="B75" s="12"/>
      <c r="C75" s="158" t="s">
        <v>332</v>
      </c>
      <c r="D75" s="176"/>
      <c r="E75" s="176"/>
      <c r="F75" s="176"/>
      <c r="G75" s="175"/>
      <c r="H75" s="175"/>
      <c r="I75" s="175"/>
      <c r="J75" s="183"/>
      <c r="K75" s="13"/>
    </row>
    <row r="76" spans="2:11" ht="14.45" customHeight="1" thickBot="1">
      <c r="B76" s="12"/>
      <c r="C76" s="184"/>
      <c r="D76" s="185"/>
      <c r="E76" s="185"/>
      <c r="F76" s="185"/>
      <c r="G76" s="185"/>
      <c r="H76" s="185"/>
      <c r="I76" s="185"/>
      <c r="J76" s="186"/>
      <c r="K76" s="13"/>
    </row>
    <row r="77" spans="2:11" ht="15" customHeight="1" thickBot="1">
      <c r="B77" s="12"/>
      <c r="C77" s="621" t="s">
        <v>333</v>
      </c>
      <c r="D77" s="622"/>
      <c r="E77" s="622"/>
      <c r="F77" s="623"/>
      <c r="G77" s="623"/>
      <c r="H77" s="623"/>
      <c r="I77" s="624"/>
      <c r="J77" s="625"/>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4.45" thickBot="1">
      <c r="B113" s="12"/>
      <c r="C113" s="143"/>
      <c r="D113" s="144"/>
      <c r="E113" s="144"/>
      <c r="F113" s="144"/>
      <c r="G113" s="28"/>
      <c r="H113" s="144"/>
      <c r="I113" s="144"/>
      <c r="J113" s="29"/>
      <c r="K113" s="13"/>
    </row>
    <row r="114" spans="2:11">
      <c r="B114" s="12"/>
      <c r="K114" s="13"/>
    </row>
    <row r="115" spans="2:11" ht="14.45" thickBot="1">
      <c r="B115" s="27"/>
      <c r="C115" s="28"/>
      <c r="D115" s="28"/>
      <c r="E115" s="28"/>
      <c r="F115" s="28"/>
      <c r="G115" s="28"/>
      <c r="H115" s="28"/>
      <c r="I115" s="28"/>
      <c r="J115" s="28"/>
      <c r="K115" s="29"/>
    </row>
  </sheetData>
  <mergeCells count="42">
    <mergeCell ref="D68:E68"/>
    <mergeCell ref="D69:E69"/>
    <mergeCell ref="D70:E70"/>
    <mergeCell ref="C2:J3"/>
    <mergeCell ref="C4:J4"/>
    <mergeCell ref="C5:J5"/>
    <mergeCell ref="H6:J6"/>
    <mergeCell ref="C7:F12"/>
    <mergeCell ref="H7:J7"/>
    <mergeCell ref="G9:G12"/>
    <mergeCell ref="H9:J12"/>
    <mergeCell ref="C47:J47"/>
    <mergeCell ref="C13:F13"/>
    <mergeCell ref="G13:J13"/>
    <mergeCell ref="C14:J14"/>
    <mergeCell ref="C20:J20"/>
    <mergeCell ref="H67:J67"/>
    <mergeCell ref="C65:E65"/>
    <mergeCell ref="D66:E66"/>
    <mergeCell ref="D67:E67"/>
    <mergeCell ref="C27:J27"/>
    <mergeCell ref="C28:J28"/>
    <mergeCell ref="C32:J32"/>
    <mergeCell ref="C34:J34"/>
    <mergeCell ref="C36:F36"/>
    <mergeCell ref="G36:J36"/>
    <mergeCell ref="H69:J69"/>
    <mergeCell ref="H70:J70"/>
    <mergeCell ref="C71:J71"/>
    <mergeCell ref="C77:J77"/>
    <mergeCell ref="C37:J37"/>
    <mergeCell ref="H68:J68"/>
    <mergeCell ref="C53:J53"/>
    <mergeCell ref="C54:J54"/>
    <mergeCell ref="C58:J58"/>
    <mergeCell ref="C59:F59"/>
    <mergeCell ref="G59:J59"/>
    <mergeCell ref="C60:F60"/>
    <mergeCell ref="G60:J60"/>
    <mergeCell ref="C64:J64"/>
    <mergeCell ref="H65:J65"/>
    <mergeCell ref="H66:J66"/>
  </mergeCells>
  <conditionalFormatting sqref="H66:J66 H69:J69">
    <cfRule type="cellIs" dxfId="1118" priority="50" operator="between">
      <formula>1</formula>
      <formula>3</formula>
    </cfRule>
    <cfRule type="cellIs" dxfId="1117" priority="51" operator="equal">
      <formula>4</formula>
    </cfRule>
    <cfRule type="cellIs" dxfId="1116" priority="52" operator="between">
      <formula>5</formula>
      <formula>8</formula>
    </cfRule>
    <cfRule type="cellIs" dxfId="1115" priority="53" operator="between">
      <formula>10</formula>
      <formula>12</formula>
    </cfRule>
    <cfRule type="cellIs" dxfId="1114" priority="54" operator="between">
      <formula>15</formula>
      <formula>25</formula>
    </cfRule>
  </conditionalFormatting>
  <pageMargins left="0.7" right="0.7" top="0.75" bottom="0.75" header="0.3" footer="0.3"/>
  <pageSetup scale="28"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36" operator="equal" id="{DF893E37-0C5F-43A6-B6FF-AEDBA21060A1}">
            <xm:f>'Data Vald.'!$A$9</xm:f>
            <x14:dxf>
              <fill>
                <patternFill>
                  <bgColor rgb="FF00B050"/>
                </patternFill>
              </fill>
            </x14:dxf>
          </x14:cfRule>
          <x14:cfRule type="cellIs" priority="37" operator="equal" id="{4366AAF7-9031-473B-A8A9-2AA9F07D3148}">
            <xm:f>'Data Vald.'!$A$8</xm:f>
            <x14:dxf>
              <fill>
                <patternFill>
                  <bgColor rgb="FFFFFF00"/>
                </patternFill>
              </fill>
            </x14:dxf>
          </x14:cfRule>
          <x14:cfRule type="cellIs" priority="38" operator="equal" id="{84D11AE2-4EC8-41D2-849C-7688559E3A58}">
            <xm:f>'Data Vald.'!$A$7</xm:f>
            <x14:dxf>
              <fill>
                <patternFill>
                  <bgColor rgb="FFFFC000"/>
                </patternFill>
              </fill>
            </x14:dxf>
          </x14:cfRule>
          <x14:cfRule type="cellIs" priority="39" operator="equal" id="{48A35DE5-8FF7-4AB2-AD38-78413374FC68}">
            <xm:f>'Data Vald.'!$A$6</xm:f>
            <x14:dxf>
              <fill>
                <patternFill>
                  <bgColor rgb="FFFF0000"/>
                </patternFill>
              </fill>
            </x14:dxf>
          </x14:cfRule>
          <x14:cfRule type="cellIs" priority="40" operator="equal" id="{76AFCF33-4659-4B54-AC0C-C0C208600F56}">
            <xm:f>'Data Vald.'!$A$5</xm:f>
            <x14:dxf>
              <font>
                <color theme="0"/>
              </font>
              <fill>
                <patternFill>
                  <bgColor theme="1"/>
                </patternFill>
              </fill>
            </x14:dxf>
          </x14:cfRule>
          <x14:cfRule type="cellIs" priority="41" operator="equal" id="{609C3E8B-8FFB-45E2-8153-99F1039976D8}">
            <xm:f>'Data Vald.'!$A$4</xm:f>
            <x14:dxf/>
          </x14:cfRule>
          <x14:cfRule type="cellIs" priority="42" operator="equal" id="{081353BE-CAEA-45D6-B469-F33E043A3F3C}">
            <xm:f>'Data Vald.'!$A$3</xm:f>
            <x14:dxf/>
          </x14:cfRule>
          <xm:sqref>E16:E19 I16:I19 I22:I26 I52</xm:sqref>
        </x14:conditionalFormatting>
        <x14:conditionalFormatting xmlns:xm="http://schemas.microsoft.com/office/excel/2006/main">
          <x14:cfRule type="cellIs" priority="29" operator="equal" id="{862F682D-08F3-47E6-ADC3-475217FBF329}">
            <xm:f>'Data Vald.'!$A$9</xm:f>
            <x14:dxf>
              <fill>
                <patternFill>
                  <bgColor rgb="FF00B050"/>
                </patternFill>
              </fill>
            </x14:dxf>
          </x14:cfRule>
          <x14:cfRule type="cellIs" priority="30" operator="equal" id="{321CB4E6-1BAE-41E9-830A-5DF83BD91FC4}">
            <xm:f>'Data Vald.'!$A$8</xm:f>
            <x14:dxf>
              <fill>
                <patternFill>
                  <bgColor rgb="FFFFFF00"/>
                </patternFill>
              </fill>
            </x14:dxf>
          </x14:cfRule>
          <x14:cfRule type="cellIs" priority="31" operator="equal" id="{52110353-ED07-406C-B8A1-2D26CA764604}">
            <xm:f>'Data Vald.'!$A$7</xm:f>
            <x14:dxf>
              <fill>
                <patternFill>
                  <bgColor rgb="FFFFC000"/>
                </patternFill>
              </fill>
            </x14:dxf>
          </x14:cfRule>
          <x14:cfRule type="cellIs" priority="32" operator="equal" id="{BDE45331-EF64-4172-85A1-83D0A7EC75C8}">
            <xm:f>'Data Vald.'!$A$6</xm:f>
            <x14:dxf>
              <fill>
                <patternFill>
                  <bgColor rgb="FFFF0000"/>
                </patternFill>
              </fill>
            </x14:dxf>
          </x14:cfRule>
          <x14:cfRule type="cellIs" priority="33" operator="equal" id="{F2AEEC47-433B-4E87-82FB-ED2B280AF692}">
            <xm:f>'Data Vald.'!$A$5</xm:f>
            <x14:dxf>
              <font>
                <color theme="0"/>
              </font>
              <fill>
                <patternFill>
                  <bgColor theme="1"/>
                </patternFill>
              </fill>
            </x14:dxf>
          </x14:cfRule>
          <x14:cfRule type="cellIs" priority="34" operator="equal" id="{6FE020D8-CC48-4199-9DB8-D0688F35AFF7}">
            <xm:f>'Data Vald.'!$A$4</xm:f>
            <x14:dxf/>
          </x14:cfRule>
          <x14:cfRule type="cellIs" priority="35" operator="equal" id="{DF2CD4B4-FB02-432D-8FB2-BD2978B76117}">
            <xm:f>'Data Vald.'!$A$3</xm:f>
            <x14:dxf/>
          </x14:cfRule>
          <xm:sqref>E22:E26</xm:sqref>
        </x14:conditionalFormatting>
        <x14:conditionalFormatting xmlns:xm="http://schemas.microsoft.com/office/excel/2006/main">
          <x14:cfRule type="cellIs" priority="22" operator="equal" id="{9C9678A7-1293-428C-B9FC-7D6D1DC9927B}">
            <xm:f>'Data Vald.'!$A$9</xm:f>
            <x14:dxf>
              <fill>
                <patternFill>
                  <bgColor rgb="FF00B050"/>
                </patternFill>
              </fill>
            </x14:dxf>
          </x14:cfRule>
          <x14:cfRule type="cellIs" priority="23" operator="equal" id="{0D5542CC-CBFE-44AB-BBD0-235FC585B7D8}">
            <xm:f>'Data Vald.'!$A$8</xm:f>
            <x14:dxf>
              <fill>
                <patternFill>
                  <bgColor rgb="FFFFFF00"/>
                </patternFill>
              </fill>
            </x14:dxf>
          </x14:cfRule>
          <x14:cfRule type="cellIs" priority="24" operator="equal" id="{88291272-39D3-4084-988F-4AFA1E7EE07B}">
            <xm:f>'Data Vald.'!$A$7</xm:f>
            <x14:dxf>
              <fill>
                <patternFill>
                  <bgColor rgb="FFFFC000"/>
                </patternFill>
              </fill>
            </x14:dxf>
          </x14:cfRule>
          <x14:cfRule type="cellIs" priority="25" operator="equal" id="{BCDC6278-5F25-4541-9483-39675F305FF8}">
            <xm:f>'Data Vald.'!$A$6</xm:f>
            <x14:dxf>
              <fill>
                <patternFill>
                  <bgColor rgb="FFFF0000"/>
                </patternFill>
              </fill>
            </x14:dxf>
          </x14:cfRule>
          <x14:cfRule type="cellIs" priority="26" operator="equal" id="{26A6B73F-791F-4A08-9E4D-6721ACB2A1C4}">
            <xm:f>'Data Vald.'!$A$5</xm:f>
            <x14:dxf>
              <font>
                <color theme="0"/>
              </font>
              <fill>
                <patternFill>
                  <bgColor theme="1"/>
                </patternFill>
              </fill>
            </x14:dxf>
          </x14:cfRule>
          <x14:cfRule type="cellIs" priority="27" operator="equal" id="{4A71CA31-98F8-4C4B-A78C-05B127098272}">
            <xm:f>'Data Vald.'!$A$4</xm:f>
            <x14:dxf/>
          </x14:cfRule>
          <x14:cfRule type="cellIs" priority="28" operator="equal" id="{3B1F17C4-D912-42C4-9067-3EDF97D82AFC}">
            <xm:f>'Data Vald.'!$A$3</xm:f>
            <x14:dxf/>
          </x14:cfRule>
          <xm:sqref>E39:E46</xm:sqref>
        </x14:conditionalFormatting>
        <x14:conditionalFormatting xmlns:xm="http://schemas.microsoft.com/office/excel/2006/main">
          <x14:cfRule type="cellIs" priority="15" operator="equal" id="{FC61DC53-A9C6-4599-A325-029174B83F11}">
            <xm:f>'Data Vald.'!$A$9</xm:f>
            <x14:dxf>
              <fill>
                <patternFill>
                  <bgColor rgb="FF00B050"/>
                </patternFill>
              </fill>
            </x14:dxf>
          </x14:cfRule>
          <x14:cfRule type="cellIs" priority="16" operator="equal" id="{27F55832-6BF5-411C-B172-E08804C39F13}">
            <xm:f>'Data Vald.'!$A$8</xm:f>
            <x14:dxf>
              <fill>
                <patternFill>
                  <bgColor rgb="FFFFFF00"/>
                </patternFill>
              </fill>
            </x14:dxf>
          </x14:cfRule>
          <x14:cfRule type="cellIs" priority="17" operator="equal" id="{D0F836CB-DC0A-4F89-9845-EA31A236AA10}">
            <xm:f>'Data Vald.'!$A$7</xm:f>
            <x14:dxf>
              <fill>
                <patternFill>
                  <bgColor rgb="FFFFC000"/>
                </patternFill>
              </fill>
            </x14:dxf>
          </x14:cfRule>
          <x14:cfRule type="cellIs" priority="18" operator="equal" id="{FD3524DF-2009-419A-A1A1-0752D2DF0EEA}">
            <xm:f>'Data Vald.'!$A$6</xm:f>
            <x14:dxf>
              <fill>
                <patternFill>
                  <bgColor rgb="FFFF0000"/>
                </patternFill>
              </fill>
            </x14:dxf>
          </x14:cfRule>
          <x14:cfRule type="cellIs" priority="19" operator="equal" id="{BEB35402-A82E-48EA-B5BA-DC79E224E361}">
            <xm:f>'Data Vald.'!$A$5</xm:f>
            <x14:dxf>
              <font>
                <color theme="0"/>
              </font>
              <fill>
                <patternFill>
                  <bgColor theme="1"/>
                </patternFill>
              </fill>
            </x14:dxf>
          </x14:cfRule>
          <x14:cfRule type="cellIs" priority="20" operator="equal" id="{CD21C2FA-9629-4C35-888C-C05BE2A46348}">
            <xm:f>'Data Vald.'!$A$4</xm:f>
            <x14:dxf/>
          </x14:cfRule>
          <x14:cfRule type="cellIs" priority="21" operator="equal" id="{88B98C62-1079-4D77-B4FE-7BC288113518}">
            <xm:f>'Data Vald.'!$A$3</xm:f>
            <x14:dxf/>
          </x14:cfRule>
          <xm:sqref>I39:I46</xm:sqref>
        </x14:conditionalFormatting>
        <x14:conditionalFormatting xmlns:xm="http://schemas.microsoft.com/office/excel/2006/main">
          <x14:cfRule type="cellIs" priority="8" operator="equal" id="{DE3366EC-2AD6-4A9C-AE68-A8B172D3C7E9}">
            <xm:f>'Data Vald.'!$A$9</xm:f>
            <x14:dxf>
              <fill>
                <patternFill>
                  <bgColor rgb="FF00B050"/>
                </patternFill>
              </fill>
            </x14:dxf>
          </x14:cfRule>
          <x14:cfRule type="cellIs" priority="9" operator="equal" id="{9DA41FAD-750A-4842-82A8-2561795960B3}">
            <xm:f>'Data Vald.'!$A$8</xm:f>
            <x14:dxf>
              <fill>
                <patternFill>
                  <bgColor rgb="FFFFFF00"/>
                </patternFill>
              </fill>
            </x14:dxf>
          </x14:cfRule>
          <x14:cfRule type="cellIs" priority="10" operator="equal" id="{753DDA35-A3BC-4E11-83B3-86DBA5293CB2}">
            <xm:f>'Data Vald.'!$A$7</xm:f>
            <x14:dxf>
              <fill>
                <patternFill>
                  <bgColor rgb="FFFFC000"/>
                </patternFill>
              </fill>
            </x14:dxf>
          </x14:cfRule>
          <x14:cfRule type="cellIs" priority="11" operator="equal" id="{A18F6A0E-BB3A-4CFE-A793-5260FB92A2C8}">
            <xm:f>'Data Vald.'!$A$6</xm:f>
            <x14:dxf>
              <fill>
                <patternFill>
                  <bgColor rgb="FFFF0000"/>
                </patternFill>
              </fill>
            </x14:dxf>
          </x14:cfRule>
          <x14:cfRule type="cellIs" priority="12" operator="equal" id="{C9357563-6FB3-450A-9753-CD44F3B44F6C}">
            <xm:f>'Data Vald.'!$A$5</xm:f>
            <x14:dxf>
              <font>
                <color theme="0"/>
              </font>
              <fill>
                <patternFill>
                  <bgColor theme="1"/>
                </patternFill>
              </fill>
            </x14:dxf>
          </x14:cfRule>
          <x14:cfRule type="cellIs" priority="13" operator="equal" id="{B08605CB-4BD4-4D12-A161-C0FB336E55DB}">
            <xm:f>'Data Vald.'!$A$4</xm:f>
            <x14:dxf/>
          </x14:cfRule>
          <x14:cfRule type="cellIs" priority="14" operator="equal" id="{DC12729E-2DEA-4AAC-A9E2-C3C28647ED89}">
            <xm:f>'Data Vald.'!$A$3</xm:f>
            <x14:dxf/>
          </x14:cfRule>
          <xm:sqref>E49:E52</xm:sqref>
        </x14:conditionalFormatting>
        <x14:conditionalFormatting xmlns:xm="http://schemas.microsoft.com/office/excel/2006/main">
          <x14:cfRule type="cellIs" priority="1" operator="equal" id="{C2102797-3376-4C9A-AD51-325084EB4840}">
            <xm:f>'Data Vald.'!$A$9</xm:f>
            <x14:dxf>
              <fill>
                <patternFill>
                  <bgColor rgb="FF00B050"/>
                </patternFill>
              </fill>
            </x14:dxf>
          </x14:cfRule>
          <x14:cfRule type="cellIs" priority="2" operator="equal" id="{D9FD2AB0-52AC-4422-A5BD-0157641FBFA3}">
            <xm:f>'Data Vald.'!$A$8</xm:f>
            <x14:dxf>
              <fill>
                <patternFill>
                  <bgColor rgb="FFFFFF00"/>
                </patternFill>
              </fill>
            </x14:dxf>
          </x14:cfRule>
          <x14:cfRule type="cellIs" priority="3" operator="equal" id="{3D82C63C-11A1-4488-821E-DF3198E27EB2}">
            <xm:f>'Data Vald.'!$A$7</xm:f>
            <x14:dxf>
              <fill>
                <patternFill>
                  <bgColor rgb="FFFFC000"/>
                </patternFill>
              </fill>
            </x14:dxf>
          </x14:cfRule>
          <x14:cfRule type="cellIs" priority="4" operator="equal" id="{1B01CB47-1843-49A5-9F5D-1E922AE4AECA}">
            <xm:f>'Data Vald.'!$A$6</xm:f>
            <x14:dxf>
              <fill>
                <patternFill>
                  <bgColor rgb="FFFF0000"/>
                </patternFill>
              </fill>
            </x14:dxf>
          </x14:cfRule>
          <x14:cfRule type="cellIs" priority="5" operator="equal" id="{3B651C89-EFB7-4FC0-BE82-A2D257B87F72}">
            <xm:f>'Data Vald.'!$A$5</xm:f>
            <x14:dxf>
              <font>
                <color theme="0"/>
              </font>
              <fill>
                <patternFill>
                  <bgColor theme="1"/>
                </patternFill>
              </fill>
            </x14:dxf>
          </x14:cfRule>
          <x14:cfRule type="cellIs" priority="6" operator="equal" id="{AB7737A3-20E4-49BE-8044-4246D099CBCE}">
            <xm:f>'Data Vald.'!$A$4</xm:f>
            <x14:dxf/>
          </x14:cfRule>
          <x14:cfRule type="cellIs" priority="7" operator="equal" id="{E4EECDAA-3566-4517-8469-69C079151470}">
            <xm:f>'Data Vald.'!$A$3</xm:f>
            <x14:dxf/>
          </x14:cfRule>
          <xm:sqref>I49:I51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B4531EA-6EBF-4292-8E99-D751F311C34D}">
          <x14:formula1>
            <xm:f>'Data Vald.'!$A$3:$A$9</xm:f>
          </x14:formula1>
          <xm:sqref>E16:E19 I16:I19 E49:E52 I22:I26 E22:E26 E39:E46 I39:I46 I49:I52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2F02-3928-4C35-AD67-5DDE2F762428}">
  <sheetPr>
    <tabColor theme="7" tint="0.79998168889431442"/>
    <pageSetUpPr fitToPage="1"/>
  </sheetPr>
  <dimension ref="B1:K113"/>
  <sheetViews>
    <sheetView showGridLines="0" topLeftCell="A74" zoomScale="60" zoomScaleNormal="60" workbookViewId="0">
      <selection activeCell="D77" sqref="D77"/>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206</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367</v>
      </c>
      <c r="D5" s="567"/>
      <c r="E5" s="567"/>
      <c r="F5" s="567"/>
      <c r="G5" s="567"/>
      <c r="H5" s="567"/>
      <c r="I5" s="567"/>
      <c r="J5" s="568"/>
      <c r="K5" s="13"/>
    </row>
    <row r="6" spans="2:11" ht="14.45" customHeight="1">
      <c r="B6" s="12"/>
      <c r="C6" s="159" t="s">
        <v>209</v>
      </c>
      <c r="D6" s="117"/>
      <c r="E6" s="117"/>
      <c r="F6" s="11"/>
      <c r="G6" s="118" t="s">
        <v>210</v>
      </c>
      <c r="H6" s="569" t="s">
        <v>211</v>
      </c>
      <c r="I6" s="570"/>
      <c r="J6" s="571"/>
      <c r="K6" s="13"/>
    </row>
    <row r="7" spans="2:11" ht="14.25" customHeight="1" thickBot="1">
      <c r="B7" s="12"/>
      <c r="C7" s="651" t="s">
        <v>335</v>
      </c>
      <c r="D7" s="652"/>
      <c r="E7" s="652"/>
      <c r="F7" s="653"/>
      <c r="G7" s="377" t="s">
        <v>368</v>
      </c>
      <c r="H7" s="579" t="s">
        <v>214</v>
      </c>
      <c r="I7" s="580"/>
      <c r="J7" s="581"/>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217</v>
      </c>
      <c r="H9" s="587" t="s">
        <v>369</v>
      </c>
      <c r="I9" s="585"/>
      <c r="J9" s="586"/>
      <c r="K9" s="13"/>
    </row>
    <row r="10" spans="2:11" ht="15.75" customHeight="1">
      <c r="B10" s="12"/>
      <c r="C10" s="651"/>
      <c r="D10" s="652"/>
      <c r="E10" s="652"/>
      <c r="F10" s="653"/>
      <c r="G10" s="657"/>
      <c r="H10" s="587"/>
      <c r="I10" s="585"/>
      <c r="J10" s="586"/>
      <c r="K10" s="13"/>
    </row>
    <row r="11" spans="2:11" ht="31.7" customHeight="1">
      <c r="B11" s="12"/>
      <c r="C11" s="651"/>
      <c r="D11" s="652"/>
      <c r="E11" s="652"/>
      <c r="F11" s="653"/>
      <c r="G11" s="657"/>
      <c r="H11" s="587"/>
      <c r="I11" s="585"/>
      <c r="J11" s="586"/>
      <c r="K11" s="13"/>
    </row>
    <row r="12" spans="2:11" ht="18.600000000000001"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9.1">
      <c r="B16" s="12"/>
      <c r="C16" s="195" t="s">
        <v>26</v>
      </c>
      <c r="D16" s="196" t="s">
        <v>26</v>
      </c>
      <c r="E16" s="236" t="s">
        <v>26</v>
      </c>
      <c r="F16" s="197" t="s">
        <v>26</v>
      </c>
      <c r="G16" s="134" t="s">
        <v>229</v>
      </c>
      <c r="H16" s="130" t="s">
        <v>227</v>
      </c>
      <c r="I16" s="219">
        <v>0.5</v>
      </c>
      <c r="J16" s="197" t="s">
        <v>370</v>
      </c>
      <c r="K16" s="13"/>
    </row>
    <row r="17" spans="2:11" ht="38.450000000000003" customHeight="1" thickBot="1">
      <c r="B17" s="12"/>
      <c r="C17" s="173" t="s">
        <v>26</v>
      </c>
      <c r="D17" s="30" t="s">
        <v>26</v>
      </c>
      <c r="E17" s="222" t="s">
        <v>26</v>
      </c>
      <c r="F17" s="193" t="s">
        <v>26</v>
      </c>
      <c r="G17" s="173" t="s">
        <v>26</v>
      </c>
      <c r="H17" s="113" t="s">
        <v>26</v>
      </c>
      <c r="I17" s="235" t="s">
        <v>26</v>
      </c>
      <c r="J17" s="192" t="s">
        <v>26</v>
      </c>
      <c r="K17" s="13"/>
    </row>
    <row r="18" spans="2:11" ht="27" customHeight="1" thickBot="1">
      <c r="B18" s="12"/>
      <c r="C18" s="603" t="s">
        <v>239</v>
      </c>
      <c r="D18" s="604"/>
      <c r="E18" s="604"/>
      <c r="F18" s="604"/>
      <c r="G18" s="604"/>
      <c r="H18" s="604"/>
      <c r="I18" s="604"/>
      <c r="J18" s="605"/>
      <c r="K18" s="13"/>
    </row>
    <row r="19" spans="2:11" ht="27" customHeight="1" thickBot="1">
      <c r="B19" s="12"/>
      <c r="C19" s="160" t="s">
        <v>222</v>
      </c>
      <c r="D19" s="132" t="s">
        <v>223</v>
      </c>
      <c r="E19" s="211" t="s">
        <v>224</v>
      </c>
      <c r="F19" s="133" t="s">
        <v>225</v>
      </c>
      <c r="G19" s="160" t="s">
        <v>222</v>
      </c>
      <c r="H19" s="132" t="s">
        <v>223</v>
      </c>
      <c r="I19" s="211" t="s">
        <v>224</v>
      </c>
      <c r="J19" s="133" t="s">
        <v>225</v>
      </c>
      <c r="K19" s="13"/>
    </row>
    <row r="20" spans="2:11" ht="29.1">
      <c r="B20" s="12"/>
      <c r="C20" s="135" t="s">
        <v>371</v>
      </c>
      <c r="D20" s="136" t="s">
        <v>227</v>
      </c>
      <c r="E20" s="224">
        <v>1</v>
      </c>
      <c r="F20" s="379" t="s">
        <v>372</v>
      </c>
      <c r="G20" s="137" t="s">
        <v>246</v>
      </c>
      <c r="H20" s="136" t="s">
        <v>227</v>
      </c>
      <c r="I20" s="224">
        <v>1</v>
      </c>
      <c r="J20" s="376" t="s">
        <v>373</v>
      </c>
      <c r="K20" s="13"/>
    </row>
    <row r="21" spans="2:11" ht="27.95">
      <c r="B21" s="12"/>
      <c r="C21" s="24" t="s">
        <v>374</v>
      </c>
      <c r="D21" s="20" t="s">
        <v>227</v>
      </c>
      <c r="E21" s="220">
        <v>1</v>
      </c>
      <c r="F21" s="373" t="s">
        <v>375</v>
      </c>
      <c r="G21" s="24" t="s">
        <v>26</v>
      </c>
      <c r="H21" s="114" t="s">
        <v>26</v>
      </c>
      <c r="I21" s="225" t="s">
        <v>26</v>
      </c>
      <c r="J21" s="125" t="s">
        <v>26</v>
      </c>
      <c r="K21" s="13"/>
    </row>
    <row r="22" spans="2:11" ht="27.95">
      <c r="B22" s="12"/>
      <c r="C22" s="24" t="s">
        <v>376</v>
      </c>
      <c r="D22" s="20" t="s">
        <v>227</v>
      </c>
      <c r="E22" s="233">
        <v>1</v>
      </c>
      <c r="F22" s="378" t="s">
        <v>377</v>
      </c>
      <c r="G22" s="24" t="s">
        <v>26</v>
      </c>
      <c r="H22" s="114" t="s">
        <v>26</v>
      </c>
      <c r="I22" s="225" t="s">
        <v>26</v>
      </c>
      <c r="J22" s="125" t="s">
        <v>26</v>
      </c>
      <c r="K22" s="13"/>
    </row>
    <row r="23" spans="2:11" ht="29.1">
      <c r="B23" s="12"/>
      <c r="C23" s="24" t="s">
        <v>378</v>
      </c>
      <c r="D23" s="20" t="s">
        <v>227</v>
      </c>
      <c r="E23" s="220">
        <v>1</v>
      </c>
      <c r="F23" s="373" t="s">
        <v>379</v>
      </c>
      <c r="G23" s="124" t="s">
        <v>26</v>
      </c>
      <c r="H23" s="30" t="s">
        <v>26</v>
      </c>
      <c r="I23" s="222" t="s">
        <v>26</v>
      </c>
      <c r="J23" s="125" t="s">
        <v>26</v>
      </c>
      <c r="K23" s="13"/>
    </row>
    <row r="24" spans="2:11" ht="29.45" thickBot="1">
      <c r="B24" s="12"/>
      <c r="C24" s="25" t="s">
        <v>380</v>
      </c>
      <c r="D24" s="123" t="s">
        <v>227</v>
      </c>
      <c r="E24" s="221">
        <v>1</v>
      </c>
      <c r="F24" s="374" t="s">
        <v>381</v>
      </c>
      <c r="G24" s="126" t="s">
        <v>26</v>
      </c>
      <c r="H24" s="127" t="s">
        <v>26</v>
      </c>
      <c r="I24" s="223" t="s">
        <v>26</v>
      </c>
      <c r="J24" s="128" t="s">
        <v>26</v>
      </c>
      <c r="K24" s="13"/>
    </row>
    <row r="25" spans="2:11" ht="21" customHeight="1" thickBot="1">
      <c r="B25" s="12"/>
      <c r="C25" s="591" t="s">
        <v>254</v>
      </c>
      <c r="D25" s="592"/>
      <c r="E25" s="592"/>
      <c r="F25" s="592"/>
      <c r="G25" s="592"/>
      <c r="H25" s="592"/>
      <c r="I25" s="592"/>
      <c r="J25" s="593"/>
      <c r="K25" s="13"/>
    </row>
    <row r="26" spans="2:11" ht="23.45" customHeight="1" thickBot="1">
      <c r="B26" s="12"/>
      <c r="C26" s="594" t="s">
        <v>255</v>
      </c>
      <c r="D26" s="595"/>
      <c r="E26" s="595"/>
      <c r="F26" s="595"/>
      <c r="G26" s="595"/>
      <c r="H26" s="595"/>
      <c r="I26" s="595"/>
      <c r="J26" s="596"/>
      <c r="K26" s="13"/>
    </row>
    <row r="27" spans="2:11">
      <c r="B27" s="12"/>
      <c r="C27" s="10"/>
      <c r="D27" s="138"/>
      <c r="E27" s="138"/>
      <c r="F27" s="138"/>
      <c r="G27" s="138"/>
      <c r="H27" s="138"/>
      <c r="I27" s="138"/>
      <c r="J27" s="11"/>
      <c r="K27" s="13"/>
    </row>
    <row r="28" spans="2:11">
      <c r="B28" s="12"/>
      <c r="C28" s="12"/>
      <c r="J28" s="13"/>
      <c r="K28" s="13"/>
    </row>
    <row r="29" spans="2:11" ht="14.45" thickBot="1">
      <c r="B29" s="12"/>
      <c r="C29" s="27"/>
      <c r="D29" s="28"/>
      <c r="E29" s="28"/>
      <c r="F29" s="28"/>
      <c r="G29" s="28"/>
      <c r="H29" s="28"/>
      <c r="I29" s="28"/>
      <c r="J29" s="29"/>
      <c r="K29" s="13"/>
    </row>
    <row r="30" spans="2:11" ht="18.600000000000001" thickBot="1">
      <c r="B30" s="12"/>
      <c r="C30" s="563" t="s">
        <v>256</v>
      </c>
      <c r="D30" s="564"/>
      <c r="E30" s="564"/>
      <c r="F30" s="564"/>
      <c r="G30" s="564"/>
      <c r="H30" s="564"/>
      <c r="I30" s="564"/>
      <c r="J30" s="565"/>
      <c r="K30" s="13"/>
    </row>
    <row r="31" spans="2:11" ht="15" customHeight="1">
      <c r="B31" s="12"/>
      <c r="C31" s="140"/>
      <c r="D31" s="141"/>
      <c r="E31" s="141"/>
      <c r="F31" s="141"/>
      <c r="G31" s="141"/>
      <c r="H31" s="141"/>
      <c r="I31" s="141"/>
      <c r="J31" s="142"/>
      <c r="K31" s="13"/>
    </row>
    <row r="32" spans="2:11" ht="15" customHeight="1">
      <c r="B32" s="12"/>
      <c r="C32" s="560" t="s">
        <v>257</v>
      </c>
      <c r="D32" s="561"/>
      <c r="E32" s="561"/>
      <c r="F32" s="561"/>
      <c r="G32" s="561"/>
      <c r="H32" s="561"/>
      <c r="I32" s="561"/>
      <c r="J32" s="562"/>
      <c r="K32" s="13"/>
    </row>
    <row r="33" spans="2:11" ht="15" customHeight="1" thickBot="1">
      <c r="B33" s="12"/>
      <c r="C33" s="143"/>
      <c r="D33" s="144"/>
      <c r="E33" s="144"/>
      <c r="F33" s="144"/>
      <c r="G33" s="144"/>
      <c r="H33" s="144"/>
      <c r="I33" s="144"/>
      <c r="J33" s="145"/>
      <c r="K33" s="13"/>
    </row>
    <row r="34" spans="2:11" s="16" customFormat="1" ht="26.85" customHeight="1" thickBot="1">
      <c r="B34" s="14"/>
      <c r="C34" s="597" t="s">
        <v>258</v>
      </c>
      <c r="D34" s="598"/>
      <c r="E34" s="598"/>
      <c r="F34" s="599"/>
      <c r="G34" s="597" t="s">
        <v>259</v>
      </c>
      <c r="H34" s="598"/>
      <c r="I34" s="598"/>
      <c r="J34" s="599"/>
      <c r="K34" s="15"/>
    </row>
    <row r="35" spans="2:11" ht="27.75" customHeight="1" thickBot="1">
      <c r="B35" s="12"/>
      <c r="C35" s="600" t="str">
        <f>C14</f>
        <v>HARDWARE (PLANT)</v>
      </c>
      <c r="D35" s="601"/>
      <c r="E35" s="601"/>
      <c r="F35" s="601"/>
      <c r="G35" s="601"/>
      <c r="H35" s="601"/>
      <c r="I35" s="601"/>
      <c r="J35" s="602"/>
      <c r="K35" s="13"/>
    </row>
    <row r="36" spans="2:11" ht="21.2" customHeight="1" thickBot="1">
      <c r="B36" s="12"/>
      <c r="C36" s="131" t="s">
        <v>222</v>
      </c>
      <c r="D36" s="132" t="s">
        <v>223</v>
      </c>
      <c r="E36" s="211" t="s">
        <v>224</v>
      </c>
      <c r="F36" s="133" t="s">
        <v>225</v>
      </c>
      <c r="G36" s="131" t="s">
        <v>222</v>
      </c>
      <c r="H36" s="132" t="s">
        <v>223</v>
      </c>
      <c r="I36" s="211" t="s">
        <v>224</v>
      </c>
      <c r="J36" s="133" t="s">
        <v>225</v>
      </c>
      <c r="K36" s="13"/>
    </row>
    <row r="37" spans="2:11" s="19" customFormat="1" ht="54.95" customHeight="1">
      <c r="B37" s="17"/>
      <c r="C37" s="137" t="s">
        <v>260</v>
      </c>
      <c r="D37" s="146" t="s">
        <v>261</v>
      </c>
      <c r="E37" s="226">
        <v>1</v>
      </c>
      <c r="F37" s="376" t="s">
        <v>262</v>
      </c>
      <c r="G37" s="137" t="s">
        <v>263</v>
      </c>
      <c r="H37" s="136" t="s">
        <v>227</v>
      </c>
      <c r="I37" s="224">
        <v>1</v>
      </c>
      <c r="J37" s="376" t="s">
        <v>364</v>
      </c>
      <c r="K37" s="18"/>
    </row>
    <row r="38" spans="2:11" s="19" customFormat="1" ht="52.5" customHeight="1">
      <c r="B38" s="17"/>
      <c r="C38" s="24" t="s">
        <v>265</v>
      </c>
      <c r="D38" s="20" t="s">
        <v>266</v>
      </c>
      <c r="E38" s="220">
        <v>1</v>
      </c>
      <c r="F38" s="193" t="s">
        <v>267</v>
      </c>
      <c r="G38" s="24" t="s">
        <v>268</v>
      </c>
      <c r="H38" s="20" t="s">
        <v>227</v>
      </c>
      <c r="I38" s="220">
        <v>1</v>
      </c>
      <c r="J38" s="193" t="s">
        <v>269</v>
      </c>
      <c r="K38" s="18"/>
    </row>
    <row r="39" spans="2:11" s="19" customFormat="1" ht="43.5">
      <c r="B39" s="17"/>
      <c r="C39" s="24" t="s">
        <v>270</v>
      </c>
      <c r="D39" s="23" t="s">
        <v>266</v>
      </c>
      <c r="E39" s="227" t="s">
        <v>50</v>
      </c>
      <c r="F39" s="193" t="s">
        <v>271</v>
      </c>
      <c r="G39" s="24" t="s">
        <v>272</v>
      </c>
      <c r="H39" s="20" t="s">
        <v>227</v>
      </c>
      <c r="I39" s="220">
        <v>1</v>
      </c>
      <c r="J39" s="193" t="s">
        <v>273</v>
      </c>
      <c r="K39" s="18"/>
    </row>
    <row r="40" spans="2:11" s="19" customFormat="1" ht="39" customHeight="1">
      <c r="B40" s="17"/>
      <c r="C40" s="24" t="s">
        <v>274</v>
      </c>
      <c r="D40" s="20" t="s">
        <v>266</v>
      </c>
      <c r="E40" s="228">
        <v>1</v>
      </c>
      <c r="F40" s="193" t="s">
        <v>275</v>
      </c>
      <c r="G40" s="24" t="s">
        <v>276</v>
      </c>
      <c r="H40" s="23" t="s">
        <v>261</v>
      </c>
      <c r="I40" s="227">
        <v>0.75</v>
      </c>
      <c r="J40" s="193" t="s">
        <v>277</v>
      </c>
      <c r="K40" s="18"/>
    </row>
    <row r="41" spans="2:11" s="19" customFormat="1" ht="29.1">
      <c r="B41" s="17"/>
      <c r="C41" s="173" t="s">
        <v>278</v>
      </c>
      <c r="D41" s="23" t="s">
        <v>227</v>
      </c>
      <c r="E41" s="227" t="s">
        <v>50</v>
      </c>
      <c r="F41" s="193" t="s">
        <v>279</v>
      </c>
      <c r="G41" s="24" t="s">
        <v>280</v>
      </c>
      <c r="H41" s="23" t="s">
        <v>261</v>
      </c>
      <c r="I41" s="227">
        <v>1</v>
      </c>
      <c r="J41" s="193" t="s">
        <v>281</v>
      </c>
      <c r="K41" s="18"/>
    </row>
    <row r="42" spans="2:11" s="19" customFormat="1" ht="43.5">
      <c r="B42" s="17"/>
      <c r="C42" s="173" t="s">
        <v>282</v>
      </c>
      <c r="D42" s="23" t="s">
        <v>283</v>
      </c>
      <c r="E42" s="227">
        <v>1</v>
      </c>
      <c r="F42" s="193" t="s">
        <v>284</v>
      </c>
      <c r="G42" s="24" t="s">
        <v>285</v>
      </c>
      <c r="H42" s="23" t="s">
        <v>283</v>
      </c>
      <c r="I42" s="227">
        <v>1</v>
      </c>
      <c r="J42" s="193" t="s">
        <v>286</v>
      </c>
      <c r="K42" s="18"/>
    </row>
    <row r="43" spans="2:11" s="19" customFormat="1" ht="42">
      <c r="B43" s="17"/>
      <c r="C43" s="173" t="s">
        <v>287</v>
      </c>
      <c r="D43" s="23" t="s">
        <v>283</v>
      </c>
      <c r="E43" s="227">
        <v>1</v>
      </c>
      <c r="F43" s="193" t="s">
        <v>347</v>
      </c>
      <c r="G43" s="24" t="s">
        <v>288</v>
      </c>
      <c r="H43" s="20" t="s">
        <v>227</v>
      </c>
      <c r="I43" s="220" t="s">
        <v>50</v>
      </c>
      <c r="J43" s="193" t="s">
        <v>289</v>
      </c>
      <c r="K43" s="18"/>
    </row>
    <row r="44" spans="2:11" s="19" customFormat="1" ht="29.45" thickBot="1">
      <c r="B44" s="17"/>
      <c r="C44" s="148" t="s">
        <v>290</v>
      </c>
      <c r="D44" s="26" t="s">
        <v>266</v>
      </c>
      <c r="E44" s="229">
        <v>1</v>
      </c>
      <c r="F44" s="380" t="s">
        <v>291</v>
      </c>
      <c r="G44" s="25" t="s">
        <v>292</v>
      </c>
      <c r="H44" s="26" t="s">
        <v>283</v>
      </c>
      <c r="I44" s="229">
        <v>1</v>
      </c>
      <c r="J44" s="380" t="s">
        <v>382</v>
      </c>
      <c r="K44" s="18"/>
    </row>
    <row r="45" spans="2:11" s="19" customFormat="1" ht="27.75" customHeight="1" thickBot="1">
      <c r="B45" s="17"/>
      <c r="C45" s="608" t="str">
        <f>C18</f>
        <v>PEOPLE + PROCESS</v>
      </c>
      <c r="D45" s="609"/>
      <c r="E45" s="609"/>
      <c r="F45" s="609"/>
      <c r="G45" s="609"/>
      <c r="H45" s="609"/>
      <c r="I45" s="609"/>
      <c r="J45" s="610"/>
      <c r="K45" s="18"/>
    </row>
    <row r="46" spans="2:11" ht="24.6" customHeight="1" thickBot="1">
      <c r="B46" s="12"/>
      <c r="C46" s="131" t="s">
        <v>222</v>
      </c>
      <c r="D46" s="132" t="s">
        <v>223</v>
      </c>
      <c r="E46" s="211" t="s">
        <v>224</v>
      </c>
      <c r="F46" s="133" t="s">
        <v>225</v>
      </c>
      <c r="G46" s="131" t="s">
        <v>222</v>
      </c>
      <c r="H46" s="132" t="s">
        <v>223</v>
      </c>
      <c r="I46" s="211" t="s">
        <v>224</v>
      </c>
      <c r="J46" s="133" t="s">
        <v>225</v>
      </c>
      <c r="K46" s="13"/>
    </row>
    <row r="47" spans="2:11" s="19" customFormat="1" ht="43.5">
      <c r="B47" s="17"/>
      <c r="C47" s="188" t="s">
        <v>294</v>
      </c>
      <c r="D47" s="146" t="s">
        <v>227</v>
      </c>
      <c r="E47" s="226" t="s">
        <v>26</v>
      </c>
      <c r="F47" s="147" t="s">
        <v>295</v>
      </c>
      <c r="G47" s="137" t="s">
        <v>296</v>
      </c>
      <c r="H47" s="146" t="s">
        <v>227</v>
      </c>
      <c r="I47" s="226" t="s">
        <v>26</v>
      </c>
      <c r="J47" s="147" t="s">
        <v>297</v>
      </c>
      <c r="K47" s="18"/>
    </row>
    <row r="48" spans="2:11" s="19" customFormat="1" ht="29.1">
      <c r="B48" s="17"/>
      <c r="C48" s="189" t="s">
        <v>298</v>
      </c>
      <c r="D48" s="162" t="s">
        <v>227</v>
      </c>
      <c r="E48" s="230">
        <v>1</v>
      </c>
      <c r="F48" s="193" t="s">
        <v>299</v>
      </c>
      <c r="G48" s="24" t="s">
        <v>300</v>
      </c>
      <c r="H48" s="23" t="s">
        <v>266</v>
      </c>
      <c r="I48" s="227" t="s">
        <v>26</v>
      </c>
      <c r="J48" s="31" t="s">
        <v>301</v>
      </c>
      <c r="K48" s="18"/>
    </row>
    <row r="49" spans="2:11" s="19" customFormat="1" ht="43.5">
      <c r="B49" s="17"/>
      <c r="C49" s="173" t="s">
        <v>302</v>
      </c>
      <c r="D49" s="23" t="s">
        <v>227</v>
      </c>
      <c r="E49" s="227" t="s">
        <v>26</v>
      </c>
      <c r="F49" s="31" t="s">
        <v>303</v>
      </c>
      <c r="G49" s="24" t="s">
        <v>304</v>
      </c>
      <c r="H49" s="23" t="s">
        <v>227</v>
      </c>
      <c r="I49" s="227" t="s">
        <v>26</v>
      </c>
      <c r="J49" s="31" t="s">
        <v>305</v>
      </c>
      <c r="K49" s="18"/>
    </row>
    <row r="50" spans="2:11" s="19" customFormat="1" ht="29.45" thickBot="1">
      <c r="B50" s="17"/>
      <c r="C50" s="148" t="s">
        <v>306</v>
      </c>
      <c r="D50" s="163" t="s">
        <v>283</v>
      </c>
      <c r="E50" s="231" t="s">
        <v>26</v>
      </c>
      <c r="F50" s="190" t="s">
        <v>383</v>
      </c>
      <c r="G50" s="25" t="s">
        <v>26</v>
      </c>
      <c r="H50" s="172" t="s">
        <v>26</v>
      </c>
      <c r="I50" s="232" t="s">
        <v>26</v>
      </c>
      <c r="J50" s="187" t="s">
        <v>26</v>
      </c>
      <c r="K50" s="18"/>
    </row>
    <row r="51" spans="2:11" s="16" customFormat="1" ht="22.7" customHeight="1" thickBot="1">
      <c r="B51" s="14"/>
      <c r="C51" s="591" t="s">
        <v>254</v>
      </c>
      <c r="D51" s="592"/>
      <c r="E51" s="592"/>
      <c r="F51" s="592"/>
      <c r="G51" s="592"/>
      <c r="H51" s="592"/>
      <c r="I51" s="592"/>
      <c r="J51" s="593"/>
      <c r="K51" s="15"/>
    </row>
    <row r="52" spans="2:11" ht="22.7" customHeight="1" thickBot="1">
      <c r="B52" s="12"/>
      <c r="C52" s="611" t="s">
        <v>308</v>
      </c>
      <c r="D52" s="612"/>
      <c r="E52" s="612"/>
      <c r="F52" s="612"/>
      <c r="G52" s="612"/>
      <c r="H52" s="612"/>
      <c r="I52" s="612"/>
      <c r="J52" s="613"/>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3" t="s">
        <v>309</v>
      </c>
      <c r="D56" s="564"/>
      <c r="E56" s="564"/>
      <c r="F56" s="564"/>
      <c r="G56" s="564"/>
      <c r="H56" s="564"/>
      <c r="I56" s="564"/>
      <c r="J56" s="565"/>
      <c r="K56" s="13"/>
    </row>
    <row r="57" spans="2:11" ht="20.85" customHeight="1" thickBot="1">
      <c r="B57" s="12"/>
      <c r="C57" s="630" t="s">
        <v>266</v>
      </c>
      <c r="D57" s="631"/>
      <c r="E57" s="632"/>
      <c r="F57" s="633"/>
      <c r="G57" s="630" t="s">
        <v>283</v>
      </c>
      <c r="H57" s="631"/>
      <c r="I57" s="632"/>
      <c r="J57" s="633"/>
      <c r="K57" s="13"/>
    </row>
    <row r="58" spans="2:11" ht="25.7" customHeight="1" thickBot="1">
      <c r="B58" s="12"/>
      <c r="C58" s="614" t="s">
        <v>310</v>
      </c>
      <c r="D58" s="615"/>
      <c r="E58" s="615"/>
      <c r="F58" s="616"/>
      <c r="G58" s="617" t="s">
        <v>311</v>
      </c>
      <c r="H58" s="615"/>
      <c r="I58" s="615"/>
      <c r="J58" s="618"/>
      <c r="K58" s="13"/>
    </row>
    <row r="59" spans="2:11" ht="15.95" customHeight="1">
      <c r="B59" s="12"/>
      <c r="C59" s="10"/>
      <c r="D59" s="138"/>
      <c r="E59" s="138"/>
      <c r="F59" s="138"/>
      <c r="G59" s="138"/>
      <c r="H59" s="138"/>
      <c r="I59" s="138"/>
      <c r="J59" s="11"/>
      <c r="K59" s="13"/>
    </row>
    <row r="60" spans="2:11">
      <c r="B60" s="12"/>
      <c r="C60" s="12"/>
      <c r="J60" s="13"/>
      <c r="K60" s="13"/>
    </row>
    <row r="61" spans="2:11" ht="14.45" thickBot="1">
      <c r="B61" s="12"/>
      <c r="C61" s="27"/>
      <c r="D61" s="28"/>
      <c r="E61" s="28"/>
      <c r="F61" s="28"/>
      <c r="G61" s="28"/>
      <c r="H61" s="28"/>
      <c r="I61" s="28"/>
      <c r="J61" s="29"/>
      <c r="K61" s="13"/>
    </row>
    <row r="62" spans="2:11" ht="18.600000000000001" thickBot="1">
      <c r="B62" s="12"/>
      <c r="C62" s="563" t="s">
        <v>312</v>
      </c>
      <c r="D62" s="564"/>
      <c r="E62" s="564"/>
      <c r="F62" s="564"/>
      <c r="G62" s="634"/>
      <c r="H62" s="564"/>
      <c r="I62" s="564"/>
      <c r="J62" s="565"/>
      <c r="K62" s="13"/>
    </row>
    <row r="63" spans="2:11" s="16" customFormat="1" ht="13.35" customHeight="1">
      <c r="B63" s="14"/>
      <c r="C63" s="647" t="s">
        <v>313</v>
      </c>
      <c r="D63" s="648"/>
      <c r="E63" s="649"/>
      <c r="F63" s="161" t="s">
        <v>314</v>
      </c>
      <c r="G63" s="150" t="s">
        <v>109</v>
      </c>
      <c r="H63" s="635" t="s">
        <v>315</v>
      </c>
      <c r="I63" s="635"/>
      <c r="J63" s="636"/>
      <c r="K63" s="15"/>
    </row>
    <row r="64" spans="2:11" ht="14.45" customHeight="1">
      <c r="B64" s="12"/>
      <c r="C64" s="189" t="s">
        <v>55</v>
      </c>
      <c r="D64" s="606" t="s">
        <v>316</v>
      </c>
      <c r="E64" s="607"/>
      <c r="F64" s="152">
        <f>'Initial Risk'!F7</f>
        <v>4</v>
      </c>
      <c r="G64" s="155">
        <f>'Initial Risk'!G7</f>
        <v>3</v>
      </c>
      <c r="H64" s="637">
        <f>F64*G64</f>
        <v>12</v>
      </c>
      <c r="I64" s="637"/>
      <c r="J64" s="638"/>
      <c r="K64" s="13"/>
    </row>
    <row r="65" spans="2:11" ht="14.45" customHeight="1">
      <c r="B65" s="12"/>
      <c r="C65" s="189" t="s">
        <v>56</v>
      </c>
      <c r="D65" s="606" t="s">
        <v>316</v>
      </c>
      <c r="E65" s="607"/>
      <c r="F65" s="153" t="s">
        <v>317</v>
      </c>
      <c r="G65" s="155" t="s">
        <v>348</v>
      </c>
      <c r="H65" s="639" t="s">
        <v>319</v>
      </c>
      <c r="I65" s="639"/>
      <c r="J65" s="640"/>
      <c r="K65" s="13"/>
    </row>
    <row r="66" spans="2:11" ht="16.5" customHeight="1">
      <c r="B66" s="12"/>
      <c r="C66" s="189" t="s">
        <v>320</v>
      </c>
      <c r="D66" s="606" t="s">
        <v>316</v>
      </c>
      <c r="E66" s="607"/>
      <c r="F66" s="154" t="s">
        <v>321</v>
      </c>
      <c r="G66" s="151" t="s">
        <v>322</v>
      </c>
      <c r="H66" s="641" t="s">
        <v>323</v>
      </c>
      <c r="I66" s="641"/>
      <c r="J66" s="642"/>
      <c r="K66" s="13"/>
    </row>
    <row r="67" spans="2:11" ht="15.95" customHeight="1">
      <c r="B67" s="12"/>
      <c r="C67" s="189" t="s">
        <v>324</v>
      </c>
      <c r="D67" s="606" t="s">
        <v>316</v>
      </c>
      <c r="E67" s="607"/>
      <c r="F67" s="152">
        <v>4</v>
      </c>
      <c r="G67" s="155">
        <v>2</v>
      </c>
      <c r="H67" s="643">
        <f>F67*G67</f>
        <v>8</v>
      </c>
      <c r="I67" s="643"/>
      <c r="J67" s="644"/>
      <c r="K67" s="13"/>
    </row>
    <row r="68" spans="2:11" ht="14.45" customHeight="1" thickBot="1">
      <c r="B68" s="12"/>
      <c r="C68" s="218" t="s">
        <v>60</v>
      </c>
      <c r="D68" s="619" t="s">
        <v>316</v>
      </c>
      <c r="E68" s="620"/>
      <c r="F68" s="213" t="s">
        <v>325</v>
      </c>
      <c r="G68" s="155" t="s">
        <v>349</v>
      </c>
      <c r="H68" s="645" t="s">
        <v>327</v>
      </c>
      <c r="I68" s="645"/>
      <c r="J68" s="646"/>
      <c r="K68" s="13"/>
    </row>
    <row r="69" spans="2:11" ht="23.1" customHeight="1" thickBot="1">
      <c r="B69" s="12"/>
      <c r="C69" s="650" t="s">
        <v>328</v>
      </c>
      <c r="D69" s="628"/>
      <c r="E69" s="628"/>
      <c r="F69" s="628"/>
      <c r="G69" s="628"/>
      <c r="H69" s="628"/>
      <c r="I69" s="628"/>
      <c r="J69" s="629"/>
      <c r="K69" s="13"/>
    </row>
    <row r="70" spans="2:11" ht="17.850000000000001" customHeight="1">
      <c r="B70" s="12"/>
      <c r="C70" s="178" t="s">
        <v>329</v>
      </c>
      <c r="D70" s="157"/>
      <c r="E70" s="157"/>
      <c r="F70" s="157"/>
      <c r="G70" s="157"/>
      <c r="H70" s="157"/>
      <c r="I70" s="157"/>
      <c r="J70" s="179"/>
      <c r="K70" s="13"/>
    </row>
    <row r="71" spans="2:11" ht="18.600000000000001" customHeight="1">
      <c r="B71" s="12"/>
      <c r="C71" s="180" t="s">
        <v>330</v>
      </c>
      <c r="D71" s="176"/>
      <c r="E71" s="176"/>
      <c r="F71" s="176"/>
      <c r="G71" s="177"/>
      <c r="H71" s="177"/>
      <c r="I71" s="177"/>
      <c r="J71" s="181"/>
      <c r="K71" s="13"/>
    </row>
    <row r="72" spans="2:11" ht="14.85" customHeight="1">
      <c r="B72" s="12"/>
      <c r="C72" s="180" t="s">
        <v>331</v>
      </c>
      <c r="D72" s="176"/>
      <c r="E72" s="176"/>
      <c r="F72" s="176"/>
      <c r="G72" s="174"/>
      <c r="H72" s="174"/>
      <c r="I72" s="174"/>
      <c r="J72" s="182"/>
      <c r="K72" s="13"/>
    </row>
    <row r="73" spans="2:11" ht="17.100000000000001" customHeight="1">
      <c r="B73" s="12"/>
      <c r="C73" s="158" t="s">
        <v>332</v>
      </c>
      <c r="D73" s="176"/>
      <c r="E73" s="176"/>
      <c r="F73" s="176"/>
      <c r="G73" s="175"/>
      <c r="H73" s="175"/>
      <c r="I73" s="175"/>
      <c r="J73" s="183"/>
      <c r="K73" s="13"/>
    </row>
    <row r="74" spans="2:11" ht="14.45" customHeight="1" thickBot="1">
      <c r="B74" s="12"/>
      <c r="C74" s="184"/>
      <c r="D74" s="185"/>
      <c r="E74" s="185"/>
      <c r="F74" s="185"/>
      <c r="G74" s="185"/>
      <c r="H74" s="185"/>
      <c r="I74" s="185"/>
      <c r="J74" s="186"/>
      <c r="K74" s="13"/>
    </row>
    <row r="75" spans="2:11" ht="15" customHeight="1" thickBot="1">
      <c r="B75" s="12"/>
      <c r="C75" s="621" t="s">
        <v>333</v>
      </c>
      <c r="D75" s="622"/>
      <c r="E75" s="622"/>
      <c r="F75" s="623"/>
      <c r="G75" s="623"/>
      <c r="H75" s="623"/>
      <c r="I75" s="624"/>
      <c r="J75" s="625"/>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4.45" thickBot="1">
      <c r="B111" s="12"/>
      <c r="C111" s="143"/>
      <c r="D111" s="144"/>
      <c r="E111" s="144"/>
      <c r="F111" s="144"/>
      <c r="G111" s="28"/>
      <c r="H111" s="144"/>
      <c r="I111" s="144"/>
      <c r="J111" s="29"/>
      <c r="K111" s="13"/>
    </row>
    <row r="112" spans="2:11">
      <c r="B112" s="12"/>
      <c r="K112" s="13"/>
    </row>
    <row r="113" spans="2:11" ht="14.4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18:J18"/>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1083" priority="15" operator="between">
      <formula>1</formula>
      <formula>3</formula>
    </cfRule>
    <cfRule type="cellIs" dxfId="1082" priority="16" operator="equal">
      <formula>4</formula>
    </cfRule>
    <cfRule type="cellIs" dxfId="1081" priority="17" operator="between">
      <formula>5</formula>
      <formula>8</formula>
    </cfRule>
    <cfRule type="cellIs" dxfId="1080" priority="18" operator="between">
      <formula>10</formula>
      <formula>12</formula>
    </cfRule>
    <cfRule type="cellIs" dxfId="1079" priority="19" operator="between">
      <formula>15</formula>
      <formula>25</formula>
    </cfRule>
  </conditionalFormatting>
  <pageMargins left="0.7" right="0.7" top="0.75" bottom="0.75" header="0.3" footer="0.3"/>
  <pageSetup scale="29"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1451E5A4-B981-4FC7-AAAE-FB33D6941ECD}">
            <xm:f>'Data Vald.'!$A$9</xm:f>
            <x14:dxf>
              <fill>
                <patternFill>
                  <bgColor rgb="FF00B050"/>
                </patternFill>
              </fill>
            </x14:dxf>
          </x14:cfRule>
          <x14:cfRule type="cellIs" priority="2" operator="equal" id="{AC8D94A5-45E6-46AB-B0BE-10BB8CCB928D}">
            <xm:f>'Data Vald.'!$A$8</xm:f>
            <x14:dxf>
              <fill>
                <patternFill>
                  <bgColor rgb="FFFFFF00"/>
                </patternFill>
              </fill>
            </x14:dxf>
          </x14:cfRule>
          <x14:cfRule type="cellIs" priority="3" operator="equal" id="{A95BFE48-D8CD-4A23-BA80-B8BC2075C91C}">
            <xm:f>'Data Vald.'!$A$7</xm:f>
            <x14:dxf>
              <fill>
                <patternFill>
                  <bgColor rgb="FFFFC000"/>
                </patternFill>
              </fill>
            </x14:dxf>
          </x14:cfRule>
          <x14:cfRule type="cellIs" priority="4" operator="equal" id="{9306CB31-9180-44F3-B41D-F227B2AB6B1A}">
            <xm:f>'Data Vald.'!$A$6</xm:f>
            <x14:dxf>
              <fill>
                <patternFill>
                  <bgColor rgb="FFFF0000"/>
                </patternFill>
              </fill>
            </x14:dxf>
          </x14:cfRule>
          <x14:cfRule type="cellIs" priority="5" operator="equal" id="{ECA9A357-FBDA-41F7-B75E-8A608B4FC053}">
            <xm:f>'Data Vald.'!$A$5</xm:f>
            <x14:dxf>
              <font>
                <color theme="0"/>
              </font>
              <fill>
                <patternFill>
                  <bgColor theme="1"/>
                </patternFill>
              </fill>
            </x14:dxf>
          </x14:cfRule>
          <x14:cfRule type="cellIs" priority="6" operator="equal" id="{83F2D73F-7017-4EBA-B91A-498125A55BFA}">
            <xm:f>'Data Vald.'!$A$4</xm:f>
            <x14:dxf/>
          </x14:cfRule>
          <x14:cfRule type="cellIs" priority="7" operator="equal" id="{26B2B43A-4A5B-4C02-8DCA-51FCA970201F}">
            <xm:f>'Data Vald.'!$A$3</xm:f>
            <x14:dxf/>
          </x14:cfRule>
          <xm:sqref>E16:E17 E20:E24 E37:E44 E47:E50 I16:I17 I20:I24 I37:I44 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61A21D0-FB21-4713-B7C1-257B6154E72C}">
          <x14:formula1>
            <xm:f>'Data Vald.'!$A$3:$A$9</xm:f>
          </x14:formula1>
          <xm:sqref>E16:E17 E20:E24 I16:I17 I20:I24 E37:E44 E47:E50 I37:I44 I47:I50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57692-C931-4CC1-AC64-F2CEF24A62DC}">
  <sheetPr>
    <tabColor theme="7" tint="0.79998168889431442"/>
    <pageSetUpPr fitToPage="1"/>
  </sheetPr>
  <dimension ref="B1:K119"/>
  <sheetViews>
    <sheetView showGridLines="0" topLeftCell="A19" zoomScale="60" zoomScaleNormal="60" workbookViewId="0">
      <selection activeCell="E23" sqref="E23:F29"/>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206</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384</v>
      </c>
      <c r="D5" s="567"/>
      <c r="E5" s="567"/>
      <c r="F5" s="567"/>
      <c r="G5" s="567"/>
      <c r="H5" s="567"/>
      <c r="I5" s="567"/>
      <c r="J5" s="568"/>
      <c r="K5" s="13"/>
    </row>
    <row r="6" spans="2:11" ht="14.45" customHeight="1">
      <c r="B6" s="12"/>
      <c r="C6" s="159" t="s">
        <v>209</v>
      </c>
      <c r="D6" s="117"/>
      <c r="E6" s="117"/>
      <c r="F6" s="11"/>
      <c r="G6" s="118" t="s">
        <v>210</v>
      </c>
      <c r="H6" s="569" t="s">
        <v>211</v>
      </c>
      <c r="I6" s="570"/>
      <c r="J6" s="571"/>
      <c r="K6" s="13"/>
    </row>
    <row r="7" spans="2:11" ht="14.25" customHeight="1" thickBot="1">
      <c r="B7" s="12"/>
      <c r="C7" s="651" t="s">
        <v>335</v>
      </c>
      <c r="D7" s="652"/>
      <c r="E7" s="652"/>
      <c r="F7" s="653"/>
      <c r="G7" s="377" t="s">
        <v>385</v>
      </c>
      <c r="H7" s="579" t="s">
        <v>214</v>
      </c>
      <c r="I7" s="580"/>
      <c r="J7" s="581"/>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217</v>
      </c>
      <c r="H9" s="587" t="s">
        <v>386</v>
      </c>
      <c r="I9" s="585"/>
      <c r="J9" s="586"/>
      <c r="K9" s="13"/>
    </row>
    <row r="10" spans="2:11" ht="15.75" customHeight="1">
      <c r="B10" s="12"/>
      <c r="C10" s="651"/>
      <c r="D10" s="652"/>
      <c r="E10" s="652"/>
      <c r="F10" s="653"/>
      <c r="G10" s="657"/>
      <c r="H10" s="587"/>
      <c r="I10" s="585"/>
      <c r="J10" s="586"/>
      <c r="K10" s="13"/>
    </row>
    <row r="11" spans="2:11" ht="31.7" customHeight="1">
      <c r="B11" s="12"/>
      <c r="C11" s="651"/>
      <c r="D11" s="652"/>
      <c r="E11" s="652"/>
      <c r="F11" s="653"/>
      <c r="G11" s="657"/>
      <c r="H11" s="587"/>
      <c r="I11" s="585"/>
      <c r="J11" s="586"/>
      <c r="K11" s="13"/>
    </row>
    <row r="12" spans="2:11" ht="18.600000000000001"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9.1">
      <c r="B16" s="12"/>
      <c r="C16" s="195" t="s">
        <v>387</v>
      </c>
      <c r="D16" s="194" t="s">
        <v>227</v>
      </c>
      <c r="E16" s="237">
        <v>1</v>
      </c>
      <c r="F16" s="197" t="s">
        <v>388</v>
      </c>
      <c r="G16" s="134" t="s">
        <v>229</v>
      </c>
      <c r="H16" s="130" t="s">
        <v>227</v>
      </c>
      <c r="I16" s="219">
        <v>0.5</v>
      </c>
      <c r="J16" s="197" t="s">
        <v>364</v>
      </c>
      <c r="K16" s="13"/>
    </row>
    <row r="17" spans="2:11" ht="38.450000000000003" customHeight="1">
      <c r="B17" s="12"/>
      <c r="C17" s="173" t="s">
        <v>389</v>
      </c>
      <c r="D17" s="113" t="s">
        <v>227</v>
      </c>
      <c r="E17" s="235">
        <v>1</v>
      </c>
      <c r="F17" s="193" t="s">
        <v>390</v>
      </c>
      <c r="G17" s="173" t="s">
        <v>26</v>
      </c>
      <c r="H17" s="113" t="s">
        <v>26</v>
      </c>
      <c r="I17" s="235" t="s">
        <v>26</v>
      </c>
      <c r="J17" s="192" t="s">
        <v>26</v>
      </c>
      <c r="K17" s="13"/>
    </row>
    <row r="18" spans="2:11" ht="38.450000000000003" customHeight="1">
      <c r="B18" s="12"/>
      <c r="C18" s="173" t="s">
        <v>391</v>
      </c>
      <c r="D18" s="113" t="s">
        <v>227</v>
      </c>
      <c r="E18" s="235" t="s">
        <v>50</v>
      </c>
      <c r="F18" s="191" t="s">
        <v>392</v>
      </c>
      <c r="G18" s="173" t="s">
        <v>26</v>
      </c>
      <c r="H18" s="113" t="s">
        <v>26</v>
      </c>
      <c r="I18" s="235" t="s">
        <v>26</v>
      </c>
      <c r="J18" s="192" t="s">
        <v>26</v>
      </c>
      <c r="K18" s="13"/>
    </row>
    <row r="19" spans="2:11" ht="38.450000000000003" customHeight="1">
      <c r="B19" s="12"/>
      <c r="C19" s="173" t="s">
        <v>393</v>
      </c>
      <c r="D19" s="113" t="s">
        <v>227</v>
      </c>
      <c r="E19" s="235" t="s">
        <v>50</v>
      </c>
      <c r="F19" s="31" t="s">
        <v>394</v>
      </c>
      <c r="G19" s="173" t="s">
        <v>26</v>
      </c>
      <c r="H19" s="113" t="s">
        <v>26</v>
      </c>
      <c r="I19" s="235" t="s">
        <v>26</v>
      </c>
      <c r="J19" s="192" t="s">
        <v>26</v>
      </c>
      <c r="K19" s="13"/>
    </row>
    <row r="20" spans="2:11" ht="58.5" thickBot="1">
      <c r="B20" s="12"/>
      <c r="C20" s="173" t="s">
        <v>395</v>
      </c>
      <c r="D20" s="113" t="s">
        <v>227</v>
      </c>
      <c r="E20" s="235" t="s">
        <v>50</v>
      </c>
      <c r="F20" s="31" t="s">
        <v>396</v>
      </c>
      <c r="G20" s="173" t="s">
        <v>26</v>
      </c>
      <c r="H20" s="113" t="s">
        <v>26</v>
      </c>
      <c r="I20" s="235" t="s">
        <v>26</v>
      </c>
      <c r="J20" s="192" t="s">
        <v>26</v>
      </c>
      <c r="K20" s="13"/>
    </row>
    <row r="21" spans="2:11" ht="27" customHeight="1" thickBot="1">
      <c r="B21" s="12"/>
      <c r="C21" s="603" t="s">
        <v>239</v>
      </c>
      <c r="D21" s="604"/>
      <c r="E21" s="604"/>
      <c r="F21" s="604"/>
      <c r="G21" s="604"/>
      <c r="H21" s="604"/>
      <c r="I21" s="604"/>
      <c r="J21" s="605"/>
      <c r="K21" s="13"/>
    </row>
    <row r="22" spans="2:11" ht="27" customHeight="1" thickBot="1">
      <c r="B22" s="12"/>
      <c r="C22" s="160" t="s">
        <v>222</v>
      </c>
      <c r="D22" s="132" t="s">
        <v>223</v>
      </c>
      <c r="E22" s="211" t="s">
        <v>224</v>
      </c>
      <c r="F22" s="133" t="s">
        <v>225</v>
      </c>
      <c r="G22" s="160" t="s">
        <v>222</v>
      </c>
      <c r="H22" s="132" t="s">
        <v>223</v>
      </c>
      <c r="I22" s="211" t="s">
        <v>224</v>
      </c>
      <c r="J22" s="133" t="s">
        <v>225</v>
      </c>
      <c r="K22" s="13"/>
    </row>
    <row r="23" spans="2:11" ht="57.95">
      <c r="B23" s="12"/>
      <c r="C23" s="135" t="s">
        <v>240</v>
      </c>
      <c r="D23" s="136" t="s">
        <v>227</v>
      </c>
      <c r="E23" s="224" t="s">
        <v>26</v>
      </c>
      <c r="F23" s="168" t="s">
        <v>241</v>
      </c>
      <c r="G23" s="137" t="s">
        <v>246</v>
      </c>
      <c r="H23" s="136" t="s">
        <v>227</v>
      </c>
      <c r="I23" s="224">
        <v>1</v>
      </c>
      <c r="J23" s="147" t="s">
        <v>397</v>
      </c>
      <c r="K23" s="13"/>
    </row>
    <row r="24" spans="2:11" ht="29.1">
      <c r="B24" s="12"/>
      <c r="C24" s="24" t="s">
        <v>362</v>
      </c>
      <c r="D24" s="20" t="s">
        <v>227</v>
      </c>
      <c r="E24" s="233">
        <v>1</v>
      </c>
      <c r="F24" s="169" t="s">
        <v>398</v>
      </c>
      <c r="G24" s="24" t="s">
        <v>26</v>
      </c>
      <c r="H24" s="114" t="s">
        <v>26</v>
      </c>
      <c r="I24" s="225" t="s">
        <v>26</v>
      </c>
      <c r="J24" s="125" t="s">
        <v>26</v>
      </c>
      <c r="K24" s="13"/>
    </row>
    <row r="25" spans="2:11" ht="72.599999999999994">
      <c r="B25" s="12"/>
      <c r="C25" s="173" t="s">
        <v>399</v>
      </c>
      <c r="D25" s="23" t="s">
        <v>227</v>
      </c>
      <c r="E25" s="227" t="s">
        <v>50</v>
      </c>
      <c r="F25" s="31" t="s">
        <v>400</v>
      </c>
      <c r="G25" s="24" t="s">
        <v>26</v>
      </c>
      <c r="H25" s="114" t="s">
        <v>26</v>
      </c>
      <c r="I25" s="225" t="s">
        <v>26</v>
      </c>
      <c r="J25" s="125" t="s">
        <v>26</v>
      </c>
      <c r="K25" s="13"/>
    </row>
    <row r="26" spans="2:11" ht="29.1">
      <c r="B26" s="12"/>
      <c r="C26" s="173" t="s">
        <v>401</v>
      </c>
      <c r="D26" s="23" t="s">
        <v>227</v>
      </c>
      <c r="E26" s="227" t="s">
        <v>50</v>
      </c>
      <c r="F26" s="31" t="s">
        <v>402</v>
      </c>
      <c r="G26" s="24" t="s">
        <v>26</v>
      </c>
      <c r="H26" s="114" t="s">
        <v>26</v>
      </c>
      <c r="I26" s="225" t="s">
        <v>26</v>
      </c>
      <c r="J26" s="125" t="s">
        <v>26</v>
      </c>
      <c r="K26" s="13"/>
    </row>
    <row r="27" spans="2:11" ht="43.5">
      <c r="B27" s="12"/>
      <c r="C27" s="173" t="s">
        <v>403</v>
      </c>
      <c r="D27" s="23" t="s">
        <v>227</v>
      </c>
      <c r="E27" s="227" t="s">
        <v>50</v>
      </c>
      <c r="F27" s="31" t="s">
        <v>303</v>
      </c>
      <c r="G27" s="24" t="s">
        <v>26</v>
      </c>
      <c r="H27" s="114" t="s">
        <v>26</v>
      </c>
      <c r="I27" s="225" t="s">
        <v>26</v>
      </c>
      <c r="J27" s="125" t="s">
        <v>26</v>
      </c>
      <c r="K27" s="13"/>
    </row>
    <row r="28" spans="2:11" ht="29.1">
      <c r="B28" s="12"/>
      <c r="C28" s="198" t="s">
        <v>404</v>
      </c>
      <c r="D28" s="20" t="s">
        <v>227</v>
      </c>
      <c r="E28" s="220" t="s">
        <v>50</v>
      </c>
      <c r="F28" s="170" t="s">
        <v>405</v>
      </c>
      <c r="G28" s="24" t="s">
        <v>26</v>
      </c>
      <c r="H28" s="114" t="s">
        <v>26</v>
      </c>
      <c r="I28" s="225" t="s">
        <v>26</v>
      </c>
      <c r="J28" s="125" t="s">
        <v>26</v>
      </c>
      <c r="K28" s="13"/>
    </row>
    <row r="29" spans="2:11" ht="29.1">
      <c r="B29" s="12"/>
      <c r="C29" s="198" t="s">
        <v>406</v>
      </c>
      <c r="D29" s="20" t="s">
        <v>227</v>
      </c>
      <c r="E29" s="220">
        <v>1</v>
      </c>
      <c r="F29" s="170" t="s">
        <v>407</v>
      </c>
      <c r="G29" s="24" t="s">
        <v>26</v>
      </c>
      <c r="H29" s="114" t="s">
        <v>26</v>
      </c>
      <c r="I29" s="225" t="s">
        <v>26</v>
      </c>
      <c r="J29" s="125" t="s">
        <v>26</v>
      </c>
      <c r="K29" s="13"/>
    </row>
    <row r="30" spans="2:11" ht="15" thickBot="1">
      <c r="B30" s="12"/>
      <c r="C30" s="25" t="s">
        <v>252</v>
      </c>
      <c r="D30" s="123" t="s">
        <v>227</v>
      </c>
      <c r="E30" s="221">
        <v>1</v>
      </c>
      <c r="F30" s="171" t="s">
        <v>252</v>
      </c>
      <c r="G30" s="126" t="s">
        <v>26</v>
      </c>
      <c r="H30" s="127" t="s">
        <v>26</v>
      </c>
      <c r="I30" s="223" t="s">
        <v>26</v>
      </c>
      <c r="J30" s="128" t="s">
        <v>26</v>
      </c>
      <c r="K30" s="13"/>
    </row>
    <row r="31" spans="2:11" ht="21" customHeight="1" thickBot="1">
      <c r="B31" s="12"/>
      <c r="C31" s="591" t="s">
        <v>254</v>
      </c>
      <c r="D31" s="592"/>
      <c r="E31" s="592"/>
      <c r="F31" s="592"/>
      <c r="G31" s="592"/>
      <c r="H31" s="592"/>
      <c r="I31" s="592"/>
      <c r="J31" s="593"/>
      <c r="K31" s="13"/>
    </row>
    <row r="32" spans="2:11" ht="23.45" customHeight="1" thickBot="1">
      <c r="B32" s="12"/>
      <c r="C32" s="594" t="s">
        <v>255</v>
      </c>
      <c r="D32" s="595"/>
      <c r="E32" s="595"/>
      <c r="F32" s="595"/>
      <c r="G32" s="595"/>
      <c r="H32" s="595"/>
      <c r="I32" s="595"/>
      <c r="J32" s="596"/>
      <c r="K32" s="13"/>
    </row>
    <row r="33" spans="2:11">
      <c r="B33" s="12"/>
      <c r="C33" s="10"/>
      <c r="D33" s="138"/>
      <c r="E33" s="138"/>
      <c r="F33" s="138"/>
      <c r="G33" s="138"/>
      <c r="H33" s="138"/>
      <c r="I33" s="138"/>
      <c r="J33" s="11"/>
      <c r="K33" s="13"/>
    </row>
    <row r="34" spans="2:11">
      <c r="B34" s="12"/>
      <c r="C34" s="12"/>
      <c r="J34" s="13"/>
      <c r="K34" s="13"/>
    </row>
    <row r="35" spans="2:11" ht="14.45" thickBot="1">
      <c r="B35" s="12"/>
      <c r="C35" s="27"/>
      <c r="D35" s="28"/>
      <c r="E35" s="28"/>
      <c r="F35" s="28"/>
      <c r="G35" s="28"/>
      <c r="H35" s="28"/>
      <c r="I35" s="28"/>
      <c r="J35" s="29"/>
      <c r="K35" s="13"/>
    </row>
    <row r="36" spans="2:11" ht="18.600000000000001" thickBot="1">
      <c r="B36" s="12"/>
      <c r="C36" s="563" t="s">
        <v>256</v>
      </c>
      <c r="D36" s="564"/>
      <c r="E36" s="564"/>
      <c r="F36" s="564"/>
      <c r="G36" s="564"/>
      <c r="H36" s="564"/>
      <c r="I36" s="564"/>
      <c r="J36" s="565"/>
      <c r="K36" s="13"/>
    </row>
    <row r="37" spans="2:11" ht="15" customHeight="1">
      <c r="B37" s="12"/>
      <c r="C37" s="140"/>
      <c r="D37" s="141"/>
      <c r="E37" s="141"/>
      <c r="F37" s="141"/>
      <c r="G37" s="141"/>
      <c r="H37" s="141"/>
      <c r="I37" s="141"/>
      <c r="J37" s="142"/>
      <c r="K37" s="13"/>
    </row>
    <row r="38" spans="2:11" ht="15" customHeight="1">
      <c r="B38" s="12"/>
      <c r="C38" s="560" t="s">
        <v>257</v>
      </c>
      <c r="D38" s="561"/>
      <c r="E38" s="561"/>
      <c r="F38" s="561"/>
      <c r="G38" s="561"/>
      <c r="H38" s="561"/>
      <c r="I38" s="561"/>
      <c r="J38" s="562"/>
      <c r="K38" s="13"/>
    </row>
    <row r="39" spans="2:11" ht="15" customHeight="1" thickBot="1">
      <c r="B39" s="12"/>
      <c r="C39" s="143"/>
      <c r="D39" s="144"/>
      <c r="E39" s="144"/>
      <c r="F39" s="144"/>
      <c r="G39" s="144"/>
      <c r="H39" s="144"/>
      <c r="I39" s="144"/>
      <c r="J39" s="145"/>
      <c r="K39" s="13"/>
    </row>
    <row r="40" spans="2:11" s="16" customFormat="1" ht="26.85" customHeight="1" thickBot="1">
      <c r="B40" s="14"/>
      <c r="C40" s="597" t="s">
        <v>258</v>
      </c>
      <c r="D40" s="598"/>
      <c r="E40" s="598"/>
      <c r="F40" s="599"/>
      <c r="G40" s="597" t="s">
        <v>259</v>
      </c>
      <c r="H40" s="598"/>
      <c r="I40" s="598"/>
      <c r="J40" s="599"/>
      <c r="K40" s="15"/>
    </row>
    <row r="41" spans="2:11" ht="27.75" customHeight="1" thickBot="1">
      <c r="B41" s="12"/>
      <c r="C41" s="600" t="str">
        <f>C14</f>
        <v>HARDWARE (PLANT)</v>
      </c>
      <c r="D41" s="601"/>
      <c r="E41" s="601"/>
      <c r="F41" s="601"/>
      <c r="G41" s="601"/>
      <c r="H41" s="601"/>
      <c r="I41" s="601"/>
      <c r="J41" s="602"/>
      <c r="K41" s="13"/>
    </row>
    <row r="42" spans="2:11" ht="21.2" customHeight="1" thickBot="1">
      <c r="B42" s="12"/>
      <c r="C42" s="131" t="s">
        <v>222</v>
      </c>
      <c r="D42" s="132" t="s">
        <v>223</v>
      </c>
      <c r="E42" s="211" t="s">
        <v>224</v>
      </c>
      <c r="F42" s="133" t="s">
        <v>225</v>
      </c>
      <c r="G42" s="131" t="s">
        <v>222</v>
      </c>
      <c r="H42" s="132" t="s">
        <v>223</v>
      </c>
      <c r="I42" s="211" t="s">
        <v>224</v>
      </c>
      <c r="J42" s="133" t="s">
        <v>225</v>
      </c>
      <c r="K42" s="13"/>
    </row>
    <row r="43" spans="2:11" s="19" customFormat="1" ht="54.95" customHeight="1">
      <c r="B43" s="17"/>
      <c r="C43" s="137" t="s">
        <v>260</v>
      </c>
      <c r="D43" s="146" t="s">
        <v>261</v>
      </c>
      <c r="E43" s="226">
        <v>1</v>
      </c>
      <c r="F43" s="376" t="s">
        <v>262</v>
      </c>
      <c r="G43" s="137" t="s">
        <v>263</v>
      </c>
      <c r="H43" s="136" t="s">
        <v>227</v>
      </c>
      <c r="I43" s="224">
        <v>1</v>
      </c>
      <c r="J43" s="376" t="s">
        <v>264</v>
      </c>
      <c r="K43" s="18"/>
    </row>
    <row r="44" spans="2:11" s="19" customFormat="1" ht="52.5" customHeight="1">
      <c r="B44" s="17"/>
      <c r="C44" s="24" t="s">
        <v>265</v>
      </c>
      <c r="D44" s="20" t="s">
        <v>266</v>
      </c>
      <c r="E44" s="220">
        <v>1</v>
      </c>
      <c r="F44" s="193" t="s">
        <v>408</v>
      </c>
      <c r="G44" s="24" t="s">
        <v>268</v>
      </c>
      <c r="H44" s="20" t="s">
        <v>227</v>
      </c>
      <c r="I44" s="220">
        <v>1</v>
      </c>
      <c r="J44" s="193" t="s">
        <v>269</v>
      </c>
      <c r="K44" s="18"/>
    </row>
    <row r="45" spans="2:11" s="19" customFormat="1" ht="43.5">
      <c r="B45" s="17"/>
      <c r="C45" s="24" t="s">
        <v>270</v>
      </c>
      <c r="D45" s="23" t="s">
        <v>266</v>
      </c>
      <c r="E45" s="227" t="s">
        <v>50</v>
      </c>
      <c r="F45" s="193" t="s">
        <v>409</v>
      </c>
      <c r="G45" s="24" t="s">
        <v>272</v>
      </c>
      <c r="H45" s="20" t="s">
        <v>227</v>
      </c>
      <c r="I45" s="220">
        <v>1</v>
      </c>
      <c r="J45" s="193" t="s">
        <v>273</v>
      </c>
      <c r="K45" s="18"/>
    </row>
    <row r="46" spans="2:11" s="19" customFormat="1" ht="39" customHeight="1">
      <c r="B46" s="17"/>
      <c r="C46" s="24" t="s">
        <v>274</v>
      </c>
      <c r="D46" s="20" t="s">
        <v>266</v>
      </c>
      <c r="E46" s="228">
        <v>1</v>
      </c>
      <c r="F46" s="193" t="s">
        <v>410</v>
      </c>
      <c r="G46" s="24" t="s">
        <v>276</v>
      </c>
      <c r="H46" s="23" t="s">
        <v>261</v>
      </c>
      <c r="I46" s="227">
        <v>1</v>
      </c>
      <c r="J46" s="193" t="s">
        <v>411</v>
      </c>
      <c r="K46" s="18"/>
    </row>
    <row r="47" spans="2:11" s="19" customFormat="1" ht="29.1">
      <c r="B47" s="17"/>
      <c r="C47" s="173" t="s">
        <v>278</v>
      </c>
      <c r="D47" s="23" t="s">
        <v>227</v>
      </c>
      <c r="E47" s="227" t="s">
        <v>50</v>
      </c>
      <c r="F47" s="193" t="s">
        <v>412</v>
      </c>
      <c r="G47" s="24" t="s">
        <v>280</v>
      </c>
      <c r="H47" s="23" t="s">
        <v>261</v>
      </c>
      <c r="I47" s="227">
        <v>1</v>
      </c>
      <c r="J47" s="193" t="s">
        <v>413</v>
      </c>
      <c r="K47" s="18"/>
    </row>
    <row r="48" spans="2:11" s="19" customFormat="1" ht="43.5">
      <c r="B48" s="17"/>
      <c r="C48" s="173" t="s">
        <v>282</v>
      </c>
      <c r="D48" s="23" t="s">
        <v>283</v>
      </c>
      <c r="E48" s="227">
        <v>1</v>
      </c>
      <c r="F48" s="193" t="s">
        <v>284</v>
      </c>
      <c r="G48" s="24" t="s">
        <v>285</v>
      </c>
      <c r="H48" s="23" t="s">
        <v>283</v>
      </c>
      <c r="I48" s="227">
        <v>1</v>
      </c>
      <c r="J48" s="193" t="s">
        <v>414</v>
      </c>
      <c r="K48" s="18"/>
    </row>
    <row r="49" spans="2:11" s="19" customFormat="1" ht="42">
      <c r="B49" s="17"/>
      <c r="C49" s="173" t="s">
        <v>287</v>
      </c>
      <c r="D49" s="23" t="s">
        <v>283</v>
      </c>
      <c r="E49" s="227">
        <v>1</v>
      </c>
      <c r="F49" s="193" t="s">
        <v>415</v>
      </c>
      <c r="G49" s="24" t="s">
        <v>288</v>
      </c>
      <c r="H49" s="20" t="s">
        <v>227</v>
      </c>
      <c r="I49" s="220">
        <v>1</v>
      </c>
      <c r="J49" s="193" t="s">
        <v>416</v>
      </c>
      <c r="K49" s="18"/>
    </row>
    <row r="50" spans="2:11" s="19" customFormat="1" ht="29.45" thickBot="1">
      <c r="B50" s="17"/>
      <c r="C50" s="148" t="s">
        <v>290</v>
      </c>
      <c r="D50" s="26" t="s">
        <v>266</v>
      </c>
      <c r="E50" s="229">
        <v>1</v>
      </c>
      <c r="F50" s="380" t="s">
        <v>291</v>
      </c>
      <c r="G50" s="25" t="s">
        <v>292</v>
      </c>
      <c r="H50" s="26" t="s">
        <v>283</v>
      </c>
      <c r="I50" s="229">
        <v>1</v>
      </c>
      <c r="J50" s="380" t="s">
        <v>417</v>
      </c>
      <c r="K50" s="18"/>
    </row>
    <row r="51" spans="2:11" s="19" customFormat="1" ht="27.75" customHeight="1" thickBot="1">
      <c r="B51" s="17"/>
      <c r="C51" s="608" t="str">
        <f>C21</f>
        <v>PEOPLE + PROCESS</v>
      </c>
      <c r="D51" s="609"/>
      <c r="E51" s="609"/>
      <c r="F51" s="609"/>
      <c r="G51" s="609"/>
      <c r="H51" s="609"/>
      <c r="I51" s="609"/>
      <c r="J51" s="610"/>
      <c r="K51" s="18"/>
    </row>
    <row r="52" spans="2:11" ht="24.6" customHeight="1" thickBot="1">
      <c r="B52" s="12"/>
      <c r="C52" s="131" t="s">
        <v>222</v>
      </c>
      <c r="D52" s="132" t="s">
        <v>223</v>
      </c>
      <c r="E52" s="211" t="s">
        <v>224</v>
      </c>
      <c r="F52" s="133" t="s">
        <v>225</v>
      </c>
      <c r="G52" s="131" t="s">
        <v>222</v>
      </c>
      <c r="H52" s="132" t="s">
        <v>223</v>
      </c>
      <c r="I52" s="211" t="s">
        <v>224</v>
      </c>
      <c r="J52" s="133" t="s">
        <v>225</v>
      </c>
      <c r="K52" s="13"/>
    </row>
    <row r="53" spans="2:11" s="19" customFormat="1" ht="43.5">
      <c r="B53" s="17"/>
      <c r="C53" s="188" t="s">
        <v>294</v>
      </c>
      <c r="D53" s="146" t="s">
        <v>227</v>
      </c>
      <c r="E53" s="226">
        <v>1</v>
      </c>
      <c r="F53" s="371" t="s">
        <v>295</v>
      </c>
      <c r="G53" s="137" t="s">
        <v>296</v>
      </c>
      <c r="H53" s="146" t="s">
        <v>227</v>
      </c>
      <c r="I53" s="226">
        <v>1</v>
      </c>
      <c r="J53" s="376" t="s">
        <v>297</v>
      </c>
      <c r="K53" s="18"/>
    </row>
    <row r="54" spans="2:11" s="19" customFormat="1" ht="29.1">
      <c r="B54" s="17"/>
      <c r="C54" s="189" t="s">
        <v>298</v>
      </c>
      <c r="D54" s="162" t="s">
        <v>227</v>
      </c>
      <c r="E54" s="230">
        <v>1</v>
      </c>
      <c r="F54" s="116" t="s">
        <v>299</v>
      </c>
      <c r="G54" s="24" t="s">
        <v>300</v>
      </c>
      <c r="H54" s="23" t="s">
        <v>266</v>
      </c>
      <c r="I54" s="227">
        <v>1</v>
      </c>
      <c r="J54" s="193" t="s">
        <v>301</v>
      </c>
      <c r="K54" s="18"/>
    </row>
    <row r="55" spans="2:11" s="19" customFormat="1" ht="43.5">
      <c r="B55" s="17"/>
      <c r="C55" s="173" t="s">
        <v>302</v>
      </c>
      <c r="D55" s="23" t="s">
        <v>227</v>
      </c>
      <c r="E55" s="227">
        <v>1</v>
      </c>
      <c r="F55" s="116" t="s">
        <v>303</v>
      </c>
      <c r="G55" s="24" t="s">
        <v>304</v>
      </c>
      <c r="H55" s="23" t="s">
        <v>227</v>
      </c>
      <c r="I55" s="227">
        <v>1</v>
      </c>
      <c r="J55" s="193" t="s">
        <v>305</v>
      </c>
      <c r="K55" s="18"/>
    </row>
    <row r="56" spans="2:11" s="19" customFormat="1" ht="28.5" thickBot="1">
      <c r="B56" s="17"/>
      <c r="C56" s="148" t="s">
        <v>306</v>
      </c>
      <c r="D56" s="163" t="s">
        <v>283</v>
      </c>
      <c r="E56" s="231">
        <v>1</v>
      </c>
      <c r="F56" s="375" t="s">
        <v>307</v>
      </c>
      <c r="G56" s="25" t="s">
        <v>26</v>
      </c>
      <c r="H56" s="172" t="s">
        <v>26</v>
      </c>
      <c r="I56" s="232" t="s">
        <v>26</v>
      </c>
      <c r="J56" s="187" t="s">
        <v>26</v>
      </c>
      <c r="K56" s="18"/>
    </row>
    <row r="57" spans="2:11" s="16" customFormat="1" ht="22.7" customHeight="1" thickBot="1">
      <c r="B57" s="14"/>
      <c r="C57" s="591" t="s">
        <v>254</v>
      </c>
      <c r="D57" s="592"/>
      <c r="E57" s="592"/>
      <c r="F57" s="592"/>
      <c r="G57" s="592"/>
      <c r="H57" s="592"/>
      <c r="I57" s="592"/>
      <c r="J57" s="593"/>
      <c r="K57" s="15"/>
    </row>
    <row r="58" spans="2:11" ht="22.7" customHeight="1" thickBot="1">
      <c r="B58" s="12"/>
      <c r="C58" s="611" t="s">
        <v>308</v>
      </c>
      <c r="D58" s="612"/>
      <c r="E58" s="612"/>
      <c r="F58" s="612"/>
      <c r="G58" s="612"/>
      <c r="H58" s="612"/>
      <c r="I58" s="612"/>
      <c r="J58" s="613"/>
      <c r="K58" s="13"/>
    </row>
    <row r="59" spans="2:11" ht="15.95" customHeight="1">
      <c r="B59" s="12"/>
      <c r="C59" s="10"/>
      <c r="D59" s="138"/>
      <c r="E59" s="138"/>
      <c r="F59" s="138"/>
      <c r="G59" s="138"/>
      <c r="H59" s="138"/>
      <c r="I59" s="138"/>
      <c r="J59" s="11"/>
      <c r="K59" s="13"/>
    </row>
    <row r="60" spans="2:11" ht="15.95" customHeight="1">
      <c r="B60" s="12"/>
      <c r="C60" s="12"/>
      <c r="J60" s="13"/>
      <c r="K60" s="13"/>
    </row>
    <row r="61" spans="2:11" ht="15.95" customHeight="1" thickBot="1">
      <c r="B61" s="12"/>
      <c r="C61" s="27"/>
      <c r="D61" s="28"/>
      <c r="E61" s="28"/>
      <c r="F61" s="28"/>
      <c r="G61" s="28"/>
      <c r="H61" s="28"/>
      <c r="I61" s="28"/>
      <c r="J61" s="29"/>
      <c r="K61" s="13"/>
    </row>
    <row r="62" spans="2:11" ht="15.95" customHeight="1" thickBot="1">
      <c r="B62" s="12"/>
      <c r="C62" s="563" t="s">
        <v>309</v>
      </c>
      <c r="D62" s="564"/>
      <c r="E62" s="564"/>
      <c r="F62" s="564"/>
      <c r="G62" s="564"/>
      <c r="H62" s="564"/>
      <c r="I62" s="564"/>
      <c r="J62" s="565"/>
      <c r="K62" s="13"/>
    </row>
    <row r="63" spans="2:11" ht="20.85" customHeight="1" thickBot="1">
      <c r="B63" s="12"/>
      <c r="C63" s="630" t="s">
        <v>266</v>
      </c>
      <c r="D63" s="631"/>
      <c r="E63" s="632"/>
      <c r="F63" s="633"/>
      <c r="G63" s="630" t="s">
        <v>283</v>
      </c>
      <c r="H63" s="631"/>
      <c r="I63" s="632"/>
      <c r="J63" s="633"/>
      <c r="K63" s="13"/>
    </row>
    <row r="64" spans="2:11" ht="25.7" customHeight="1" thickBot="1">
      <c r="B64" s="12"/>
      <c r="C64" s="614" t="s">
        <v>310</v>
      </c>
      <c r="D64" s="615"/>
      <c r="E64" s="615"/>
      <c r="F64" s="616"/>
      <c r="G64" s="617" t="s">
        <v>311</v>
      </c>
      <c r="H64" s="615"/>
      <c r="I64" s="615"/>
      <c r="J64" s="618"/>
      <c r="K64" s="13"/>
    </row>
    <row r="65" spans="2:11" ht="15.95" customHeight="1">
      <c r="B65" s="12"/>
      <c r="C65" s="10"/>
      <c r="D65" s="138"/>
      <c r="E65" s="138"/>
      <c r="F65" s="138"/>
      <c r="G65" s="138"/>
      <c r="H65" s="138"/>
      <c r="I65" s="138"/>
      <c r="J65" s="11"/>
      <c r="K65" s="13"/>
    </row>
    <row r="66" spans="2:11">
      <c r="B66" s="12"/>
      <c r="C66" s="12"/>
      <c r="J66" s="13"/>
      <c r="K66" s="13"/>
    </row>
    <row r="67" spans="2:11" ht="14.45" thickBot="1">
      <c r="B67" s="12"/>
      <c r="C67" s="27"/>
      <c r="D67" s="28"/>
      <c r="E67" s="28"/>
      <c r="F67" s="28"/>
      <c r="G67" s="28"/>
      <c r="H67" s="28"/>
      <c r="I67" s="28"/>
      <c r="J67" s="29"/>
      <c r="K67" s="13"/>
    </row>
    <row r="68" spans="2:11" ht="18.600000000000001" thickBot="1">
      <c r="B68" s="12"/>
      <c r="C68" s="563" t="s">
        <v>312</v>
      </c>
      <c r="D68" s="564"/>
      <c r="E68" s="564"/>
      <c r="F68" s="564"/>
      <c r="G68" s="634"/>
      <c r="H68" s="564"/>
      <c r="I68" s="564"/>
      <c r="J68" s="565"/>
      <c r="K68" s="13"/>
    </row>
    <row r="69" spans="2:11" s="16" customFormat="1" ht="13.35" customHeight="1">
      <c r="B69" s="14"/>
      <c r="C69" s="647" t="s">
        <v>313</v>
      </c>
      <c r="D69" s="648"/>
      <c r="E69" s="649"/>
      <c r="F69" s="161" t="s">
        <v>314</v>
      </c>
      <c r="G69" s="150" t="s">
        <v>109</v>
      </c>
      <c r="H69" s="635" t="s">
        <v>315</v>
      </c>
      <c r="I69" s="635"/>
      <c r="J69" s="636"/>
      <c r="K69" s="15"/>
    </row>
    <row r="70" spans="2:11" ht="14.45" customHeight="1">
      <c r="B70" s="12"/>
      <c r="C70" s="189" t="s">
        <v>55</v>
      </c>
      <c r="D70" s="606" t="s">
        <v>316</v>
      </c>
      <c r="E70" s="607"/>
      <c r="F70" s="152">
        <f>'Initial Risk'!F8</f>
        <v>4</v>
      </c>
      <c r="G70" s="155">
        <f>'Initial Risk'!G8</f>
        <v>3</v>
      </c>
      <c r="H70" s="637">
        <f>F70*G70</f>
        <v>12</v>
      </c>
      <c r="I70" s="637"/>
      <c r="J70" s="638"/>
      <c r="K70" s="13"/>
    </row>
    <row r="71" spans="2:11" ht="14.45" customHeight="1">
      <c r="B71" s="12"/>
      <c r="C71" s="189" t="s">
        <v>56</v>
      </c>
      <c r="D71" s="606" t="s">
        <v>316</v>
      </c>
      <c r="E71" s="607"/>
      <c r="F71" s="153" t="s">
        <v>317</v>
      </c>
      <c r="G71" s="155" t="s">
        <v>348</v>
      </c>
      <c r="H71" s="639" t="s">
        <v>319</v>
      </c>
      <c r="I71" s="639"/>
      <c r="J71" s="640"/>
      <c r="K71" s="13"/>
    </row>
    <row r="72" spans="2:11" ht="16.5" customHeight="1">
      <c r="B72" s="12"/>
      <c r="C72" s="189" t="s">
        <v>320</v>
      </c>
      <c r="D72" s="606" t="s">
        <v>316</v>
      </c>
      <c r="E72" s="607"/>
      <c r="F72" s="154" t="s">
        <v>321</v>
      </c>
      <c r="G72" s="151" t="s">
        <v>322</v>
      </c>
      <c r="H72" s="641" t="s">
        <v>323</v>
      </c>
      <c r="I72" s="641"/>
      <c r="J72" s="642"/>
      <c r="K72" s="13"/>
    </row>
    <row r="73" spans="2:11" ht="15.95" customHeight="1">
      <c r="B73" s="12"/>
      <c r="C73" s="189" t="s">
        <v>324</v>
      </c>
      <c r="D73" s="606" t="s">
        <v>316</v>
      </c>
      <c r="E73" s="607"/>
      <c r="F73" s="152">
        <v>2</v>
      </c>
      <c r="G73" s="155">
        <v>3</v>
      </c>
      <c r="H73" s="643">
        <f>F73*G73</f>
        <v>6</v>
      </c>
      <c r="I73" s="643"/>
      <c r="J73" s="644"/>
      <c r="K73" s="13"/>
    </row>
    <row r="74" spans="2:11" ht="14.45" customHeight="1" thickBot="1">
      <c r="B74" s="12"/>
      <c r="C74" s="218" t="s">
        <v>60</v>
      </c>
      <c r="D74" s="619" t="s">
        <v>316</v>
      </c>
      <c r="E74" s="620"/>
      <c r="F74" s="156" t="s">
        <v>365</v>
      </c>
      <c r="G74" s="155" t="s">
        <v>326</v>
      </c>
      <c r="H74" s="645" t="s">
        <v>327</v>
      </c>
      <c r="I74" s="645"/>
      <c r="J74" s="646"/>
      <c r="K74" s="13"/>
    </row>
    <row r="75" spans="2:11" ht="23.1" customHeight="1" thickBot="1">
      <c r="B75" s="12"/>
      <c r="C75" s="650" t="s">
        <v>328</v>
      </c>
      <c r="D75" s="628"/>
      <c r="E75" s="628"/>
      <c r="F75" s="628"/>
      <c r="G75" s="628"/>
      <c r="H75" s="628"/>
      <c r="I75" s="628"/>
      <c r="J75" s="629"/>
      <c r="K75" s="13"/>
    </row>
    <row r="76" spans="2:11" ht="17.850000000000001" customHeight="1">
      <c r="B76" s="12"/>
      <c r="C76" s="178" t="s">
        <v>329</v>
      </c>
      <c r="D76" s="157"/>
      <c r="E76" s="157"/>
      <c r="F76" s="157"/>
      <c r="G76" s="157"/>
      <c r="H76" s="157"/>
      <c r="I76" s="157"/>
      <c r="J76" s="179"/>
      <c r="K76" s="13"/>
    </row>
    <row r="77" spans="2:11" ht="18.600000000000001" customHeight="1">
      <c r="B77" s="12"/>
      <c r="C77" s="180" t="s">
        <v>330</v>
      </c>
      <c r="D77" s="176"/>
      <c r="E77" s="176"/>
      <c r="F77" s="176"/>
      <c r="G77" s="177"/>
      <c r="H77" s="177"/>
      <c r="I77" s="177"/>
      <c r="J77" s="181"/>
      <c r="K77" s="13"/>
    </row>
    <row r="78" spans="2:11" ht="14.85" customHeight="1">
      <c r="B78" s="12"/>
      <c r="C78" s="180" t="s">
        <v>331</v>
      </c>
      <c r="D78" s="176"/>
      <c r="E78" s="176"/>
      <c r="F78" s="176"/>
      <c r="G78" s="174"/>
      <c r="H78" s="174"/>
      <c r="I78" s="174"/>
      <c r="J78" s="182"/>
      <c r="K78" s="13"/>
    </row>
    <row r="79" spans="2:11" ht="17.100000000000001" customHeight="1">
      <c r="B79" s="12"/>
      <c r="C79" s="158" t="s">
        <v>332</v>
      </c>
      <c r="D79" s="176"/>
      <c r="E79" s="176"/>
      <c r="F79" s="176"/>
      <c r="G79" s="175"/>
      <c r="H79" s="175"/>
      <c r="I79" s="175"/>
      <c r="J79" s="183"/>
      <c r="K79" s="13"/>
    </row>
    <row r="80" spans="2:11" ht="14.45" customHeight="1" thickBot="1">
      <c r="B80" s="12"/>
      <c r="C80" s="184"/>
      <c r="D80" s="185"/>
      <c r="E80" s="185"/>
      <c r="F80" s="185"/>
      <c r="G80" s="185"/>
      <c r="H80" s="185"/>
      <c r="I80" s="185"/>
      <c r="J80" s="186"/>
      <c r="K80" s="13"/>
    </row>
    <row r="81" spans="2:11" ht="15" customHeight="1" thickBot="1">
      <c r="B81" s="12"/>
      <c r="C81" s="621" t="s">
        <v>333</v>
      </c>
      <c r="D81" s="622"/>
      <c r="E81" s="622"/>
      <c r="F81" s="623"/>
      <c r="G81" s="623"/>
      <c r="H81" s="623"/>
      <c r="I81" s="624"/>
      <c r="J81" s="625"/>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customHeight="1">
      <c r="B116" s="12"/>
      <c r="C116" s="158"/>
      <c r="D116" s="139"/>
      <c r="E116" s="139"/>
      <c r="F116" s="139"/>
      <c r="H116" s="139"/>
      <c r="I116" s="139"/>
      <c r="J116" s="13"/>
      <c r="K116" s="13"/>
    </row>
    <row r="117" spans="2:11" ht="14.45" thickBot="1">
      <c r="B117" s="12"/>
      <c r="C117" s="143"/>
      <c r="D117" s="144"/>
      <c r="E117" s="144"/>
      <c r="F117" s="144"/>
      <c r="G117" s="28"/>
      <c r="H117" s="144"/>
      <c r="I117" s="144"/>
      <c r="J117" s="29"/>
      <c r="K117" s="13"/>
    </row>
    <row r="118" spans="2:11">
      <c r="B118" s="12"/>
      <c r="K118" s="13"/>
    </row>
    <row r="119" spans="2:11" ht="14.45" thickBot="1">
      <c r="B119" s="27"/>
      <c r="C119" s="28"/>
      <c r="D119" s="28"/>
      <c r="E119" s="28"/>
      <c r="F119" s="28"/>
      <c r="G119" s="28"/>
      <c r="H119" s="28"/>
      <c r="I119" s="28"/>
      <c r="J119" s="28"/>
      <c r="K119" s="29"/>
    </row>
  </sheetData>
  <mergeCells count="42">
    <mergeCell ref="D72:E72"/>
    <mergeCell ref="D73:E73"/>
    <mergeCell ref="D74:E74"/>
    <mergeCell ref="C2:J3"/>
    <mergeCell ref="C4:J4"/>
    <mergeCell ref="C5:J5"/>
    <mergeCell ref="H6:J6"/>
    <mergeCell ref="C7:F12"/>
    <mergeCell ref="H7:J7"/>
    <mergeCell ref="G9:G12"/>
    <mergeCell ref="H9:J12"/>
    <mergeCell ref="C51:J51"/>
    <mergeCell ref="C13:F13"/>
    <mergeCell ref="G13:J13"/>
    <mergeCell ref="C14:J14"/>
    <mergeCell ref="C21:J21"/>
    <mergeCell ref="H71:J71"/>
    <mergeCell ref="C69:E69"/>
    <mergeCell ref="D70:E70"/>
    <mergeCell ref="D71:E71"/>
    <mergeCell ref="C31:J31"/>
    <mergeCell ref="C32:J32"/>
    <mergeCell ref="C36:J36"/>
    <mergeCell ref="C38:J38"/>
    <mergeCell ref="C40:F40"/>
    <mergeCell ref="G40:J40"/>
    <mergeCell ref="H73:J73"/>
    <mergeCell ref="H74:J74"/>
    <mergeCell ref="C75:J75"/>
    <mergeCell ref="C81:J81"/>
    <mergeCell ref="C41:J41"/>
    <mergeCell ref="H72:J72"/>
    <mergeCell ref="C57:J57"/>
    <mergeCell ref="C58:J58"/>
    <mergeCell ref="C62:J62"/>
    <mergeCell ref="C63:F63"/>
    <mergeCell ref="G63:J63"/>
    <mergeCell ref="C64:F64"/>
    <mergeCell ref="G64:J64"/>
    <mergeCell ref="C68:J68"/>
    <mergeCell ref="H69:J69"/>
    <mergeCell ref="H70:J70"/>
  </mergeCells>
  <conditionalFormatting sqref="H70:J70 H73:J73">
    <cfRule type="cellIs" dxfId="1073" priority="24" operator="between">
      <formula>1</formula>
      <formula>3</formula>
    </cfRule>
    <cfRule type="cellIs" dxfId="1072" priority="25" operator="equal">
      <formula>4</formula>
    </cfRule>
    <cfRule type="cellIs" dxfId="1071" priority="26" operator="between">
      <formula>5</formula>
      <formula>8</formula>
    </cfRule>
    <cfRule type="cellIs" dxfId="1070" priority="27" operator="between">
      <formula>10</formula>
      <formula>12</formula>
    </cfRule>
    <cfRule type="cellIs" dxfId="1069" priority="28" operator="between">
      <formula>15</formula>
      <formula>25</formula>
    </cfRule>
  </conditionalFormatting>
  <pageMargins left="0.7" right="0.7" top="0.75" bottom="0.75" header="0.3" footer="0.3"/>
  <pageSetup scale="26"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8" operator="equal" id="{1887BB54-B3C4-4B12-8AB9-82A4E4FCE4CF}">
            <xm:f>'Data Vald.'!$A$9</xm:f>
            <x14:dxf>
              <fill>
                <patternFill>
                  <bgColor rgb="FF00B050"/>
                </patternFill>
              </fill>
            </x14:dxf>
          </x14:cfRule>
          <x14:cfRule type="cellIs" priority="9" operator="equal" id="{D1A4CF2B-C0CD-4420-B4F6-92FCF1DE4A67}">
            <xm:f>'Data Vald.'!$A$8</xm:f>
            <x14:dxf>
              <fill>
                <patternFill>
                  <bgColor rgb="FFFFFF00"/>
                </patternFill>
              </fill>
            </x14:dxf>
          </x14:cfRule>
          <x14:cfRule type="cellIs" priority="10" operator="equal" id="{D1DD3E70-AF0F-40D4-A1D6-37E4EA0F423D}">
            <xm:f>'Data Vald.'!$A$7</xm:f>
            <x14:dxf>
              <fill>
                <patternFill>
                  <bgColor rgb="FFFFC000"/>
                </patternFill>
              </fill>
            </x14:dxf>
          </x14:cfRule>
          <x14:cfRule type="cellIs" priority="11" operator="equal" id="{3C0D7FDE-5E84-4696-95FE-1BD3D64431AE}">
            <xm:f>'Data Vald.'!$A$6</xm:f>
            <x14:dxf>
              <fill>
                <patternFill>
                  <bgColor rgb="FFFF0000"/>
                </patternFill>
              </fill>
            </x14:dxf>
          </x14:cfRule>
          <x14:cfRule type="cellIs" priority="12" operator="equal" id="{4624377A-1BBF-4B1E-B87C-5F8DA2877D39}">
            <xm:f>'Data Vald.'!$A$5</xm:f>
            <x14:dxf>
              <font>
                <color theme="0"/>
              </font>
              <fill>
                <patternFill>
                  <bgColor theme="1"/>
                </patternFill>
              </fill>
            </x14:dxf>
          </x14:cfRule>
          <x14:cfRule type="cellIs" priority="13" operator="equal" id="{23FD8D45-64C4-4289-B66E-B04CF2DE25CA}">
            <xm:f>'Data Vald.'!$A$4</xm:f>
            <x14:dxf/>
          </x14:cfRule>
          <x14:cfRule type="cellIs" priority="14" operator="equal" id="{74B70761-B49F-4E62-BAE7-87A33B32B62A}">
            <xm:f>'Data Vald.'!$A$3</xm:f>
            <x14:dxf/>
          </x14:cfRule>
          <xm:sqref>E16:E20 E23:E30 E43:E50 I16:I20 I23:I30 I43:I50 I53:I56</xm:sqref>
        </x14:conditionalFormatting>
        <x14:conditionalFormatting xmlns:xm="http://schemas.microsoft.com/office/excel/2006/main">
          <x14:cfRule type="cellIs" priority="1" operator="equal" id="{E061C28F-6EB6-4763-A3C3-7266B3094C80}">
            <xm:f>'Data Vald.'!$A$9</xm:f>
            <x14:dxf>
              <fill>
                <patternFill>
                  <bgColor rgb="FF00B050"/>
                </patternFill>
              </fill>
            </x14:dxf>
          </x14:cfRule>
          <x14:cfRule type="cellIs" priority="2" operator="equal" id="{2BDC3CE7-12EA-4B8F-A7F0-B021C898D18D}">
            <xm:f>'Data Vald.'!$A$8</xm:f>
            <x14:dxf>
              <fill>
                <patternFill>
                  <bgColor rgb="FFFFFF00"/>
                </patternFill>
              </fill>
            </x14:dxf>
          </x14:cfRule>
          <x14:cfRule type="cellIs" priority="3" operator="equal" id="{40BF8B74-2853-4AE2-B53A-0E98D4F15BFC}">
            <xm:f>'Data Vald.'!$A$7</xm:f>
            <x14:dxf>
              <fill>
                <patternFill>
                  <bgColor rgb="FFFFC000"/>
                </patternFill>
              </fill>
            </x14:dxf>
          </x14:cfRule>
          <x14:cfRule type="cellIs" priority="4" operator="equal" id="{E4F6A5ED-CB2E-487B-951B-BA0F29E04A44}">
            <xm:f>'Data Vald.'!$A$6</xm:f>
            <x14:dxf>
              <fill>
                <patternFill>
                  <bgColor rgb="FFFF0000"/>
                </patternFill>
              </fill>
            </x14:dxf>
          </x14:cfRule>
          <x14:cfRule type="cellIs" priority="5" operator="equal" id="{FA3826CF-5308-4191-86EA-F999F3054618}">
            <xm:f>'Data Vald.'!$A$5</xm:f>
            <x14:dxf>
              <font>
                <color theme="0"/>
              </font>
              <fill>
                <patternFill>
                  <bgColor theme="1"/>
                </patternFill>
              </fill>
            </x14:dxf>
          </x14:cfRule>
          <x14:cfRule type="cellIs" priority="6" operator="equal" id="{F4750EB3-380E-43BF-AA04-7D6B40B101A9}">
            <xm:f>'Data Vald.'!$A$4</xm:f>
            <x14:dxf/>
          </x14:cfRule>
          <x14:cfRule type="cellIs" priority="7" operator="equal" id="{FF3A2FD9-4C78-4A63-A77F-1AE866F34135}">
            <xm:f>'Data Vald.'!$A$3</xm:f>
            <x14:dxf/>
          </x14:cfRule>
          <xm:sqref>E53:E56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118D47B-E47B-42DB-8A3D-E074FAFD9F95}">
          <x14:formula1>
            <xm:f>'Data Vald.'!$A$3:$A$9</xm:f>
          </x14:formula1>
          <xm:sqref>E16:E20 I16:I20 E23:E30 I23:I30 E43:E50 I43:I50 I53:I56 E53:E56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3888D-764D-4FCE-AD3B-27AAC38EFE19}">
  <sheetPr>
    <tabColor theme="7" tint="0.79998168889431442"/>
    <pageSetUpPr fitToPage="1"/>
  </sheetPr>
  <dimension ref="B1:K113"/>
  <sheetViews>
    <sheetView showGridLines="0" topLeftCell="A13" zoomScale="60" zoomScaleNormal="60" workbookViewId="0">
      <selection activeCell="I16" sqref="I16:J18"/>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206</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418</v>
      </c>
      <c r="D5" s="567"/>
      <c r="E5" s="567"/>
      <c r="F5" s="567"/>
      <c r="G5" s="567"/>
      <c r="H5" s="567"/>
      <c r="I5" s="567"/>
      <c r="J5" s="568"/>
      <c r="K5" s="13"/>
    </row>
    <row r="6" spans="2:11" ht="14.45" customHeight="1">
      <c r="B6" s="12"/>
      <c r="C6" s="159" t="s">
        <v>209</v>
      </c>
      <c r="D6" s="117"/>
      <c r="E6" s="117"/>
      <c r="F6" s="11"/>
      <c r="G6" s="118" t="s">
        <v>210</v>
      </c>
      <c r="H6" s="569" t="s">
        <v>211</v>
      </c>
      <c r="I6" s="570"/>
      <c r="J6" s="571"/>
      <c r="K6" s="13"/>
    </row>
    <row r="7" spans="2:11" ht="14.25" customHeight="1" thickBot="1">
      <c r="B7" s="12"/>
      <c r="C7" s="651" t="s">
        <v>335</v>
      </c>
      <c r="D7" s="652"/>
      <c r="E7" s="652"/>
      <c r="F7" s="653"/>
      <c r="G7" s="377" t="s">
        <v>419</v>
      </c>
      <c r="H7" s="579" t="s">
        <v>214</v>
      </c>
      <c r="I7" s="580"/>
      <c r="J7" s="581"/>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217</v>
      </c>
      <c r="H9" s="587" t="s">
        <v>420</v>
      </c>
      <c r="I9" s="585"/>
      <c r="J9" s="586"/>
      <c r="K9" s="13"/>
    </row>
    <row r="10" spans="2:11" ht="23.45" customHeight="1">
      <c r="B10" s="12"/>
      <c r="C10" s="651"/>
      <c r="D10" s="652"/>
      <c r="E10" s="652"/>
      <c r="F10" s="653"/>
      <c r="G10" s="657"/>
      <c r="H10" s="587"/>
      <c r="I10" s="585"/>
      <c r="J10" s="586"/>
      <c r="K10" s="13"/>
    </row>
    <row r="11" spans="2:11" ht="31.7" customHeight="1">
      <c r="B11" s="12"/>
      <c r="C11" s="651"/>
      <c r="D11" s="652"/>
      <c r="E11" s="652"/>
      <c r="F11" s="653"/>
      <c r="G11" s="657"/>
      <c r="H11" s="587"/>
      <c r="I11" s="585"/>
      <c r="J11" s="586"/>
      <c r="K11" s="13"/>
    </row>
    <row r="12" spans="2:11" ht="18.600000000000001"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95" t="s">
        <v>226</v>
      </c>
      <c r="D16" s="194" t="s">
        <v>227</v>
      </c>
      <c r="E16" s="237">
        <v>1</v>
      </c>
      <c r="F16" s="365" t="s">
        <v>228</v>
      </c>
      <c r="G16" s="134" t="s">
        <v>229</v>
      </c>
      <c r="H16" s="130" t="s">
        <v>227</v>
      </c>
      <c r="I16" s="219">
        <v>0.5</v>
      </c>
      <c r="J16" s="197" t="s">
        <v>421</v>
      </c>
      <c r="K16" s="13"/>
    </row>
    <row r="17" spans="2:11" ht="57.95">
      <c r="B17" s="12"/>
      <c r="C17" s="173" t="s">
        <v>231</v>
      </c>
      <c r="D17" s="113" t="s">
        <v>227</v>
      </c>
      <c r="E17" s="235">
        <v>1</v>
      </c>
      <c r="F17" s="365" t="s">
        <v>232</v>
      </c>
      <c r="G17" s="173" t="s">
        <v>422</v>
      </c>
      <c r="H17" s="113" t="s">
        <v>227</v>
      </c>
      <c r="I17" s="235">
        <v>1</v>
      </c>
      <c r="J17" s="191" t="s">
        <v>423</v>
      </c>
      <c r="K17" s="13"/>
    </row>
    <row r="18" spans="2:11" ht="43.5">
      <c r="B18" s="12"/>
      <c r="C18" s="173" t="s">
        <v>424</v>
      </c>
      <c r="D18" s="113" t="s">
        <v>227</v>
      </c>
      <c r="E18" s="235">
        <v>1</v>
      </c>
      <c r="F18" s="192" t="s">
        <v>425</v>
      </c>
      <c r="G18" s="173" t="s">
        <v>358</v>
      </c>
      <c r="H18" s="113" t="s">
        <v>266</v>
      </c>
      <c r="I18" s="235" t="s">
        <v>50</v>
      </c>
      <c r="J18" s="192" t="s">
        <v>426</v>
      </c>
      <c r="K18" s="13"/>
    </row>
    <row r="19" spans="2:11" ht="58.5" thickBot="1">
      <c r="B19" s="12"/>
      <c r="C19" s="173" t="s">
        <v>427</v>
      </c>
      <c r="D19" s="113" t="s">
        <v>227</v>
      </c>
      <c r="E19" s="235">
        <v>1</v>
      </c>
      <c r="F19" s="193" t="s">
        <v>428</v>
      </c>
      <c r="G19" s="173" t="s">
        <v>26</v>
      </c>
      <c r="H19" s="113" t="s">
        <v>26</v>
      </c>
      <c r="I19" s="235" t="s">
        <v>26</v>
      </c>
      <c r="J19" s="192" t="s">
        <v>26</v>
      </c>
      <c r="K19" s="13"/>
    </row>
    <row r="20" spans="2:11" ht="27" customHeight="1" thickBot="1">
      <c r="B20" s="12"/>
      <c r="C20" s="603" t="s">
        <v>239</v>
      </c>
      <c r="D20" s="604"/>
      <c r="E20" s="604"/>
      <c r="F20" s="604"/>
      <c r="G20" s="604"/>
      <c r="H20" s="604"/>
      <c r="I20" s="604"/>
      <c r="J20" s="605"/>
      <c r="K20" s="13"/>
    </row>
    <row r="21" spans="2:11" ht="27" customHeight="1" thickBot="1">
      <c r="B21" s="12"/>
      <c r="C21" s="160" t="s">
        <v>222</v>
      </c>
      <c r="D21" s="132" t="s">
        <v>223</v>
      </c>
      <c r="E21" s="211" t="s">
        <v>224</v>
      </c>
      <c r="F21" s="133" t="s">
        <v>225</v>
      </c>
      <c r="G21" s="160" t="s">
        <v>222</v>
      </c>
      <c r="H21" s="132" t="s">
        <v>223</v>
      </c>
      <c r="I21" s="211" t="s">
        <v>224</v>
      </c>
      <c r="J21" s="133" t="s">
        <v>225</v>
      </c>
      <c r="K21" s="13"/>
    </row>
    <row r="22" spans="2:11" ht="57.95">
      <c r="B22" s="12"/>
      <c r="C22" s="135" t="s">
        <v>240</v>
      </c>
      <c r="D22" s="136" t="s">
        <v>227</v>
      </c>
      <c r="E22" s="224">
        <v>1</v>
      </c>
      <c r="F22" s="168" t="s">
        <v>241</v>
      </c>
      <c r="G22" s="137" t="s">
        <v>246</v>
      </c>
      <c r="H22" s="136" t="s">
        <v>227</v>
      </c>
      <c r="I22" s="224" t="s">
        <v>26</v>
      </c>
      <c r="J22" s="147" t="s">
        <v>429</v>
      </c>
      <c r="K22" s="13"/>
    </row>
    <row r="23" spans="2:11" ht="14.45">
      <c r="B23" s="12"/>
      <c r="C23" s="24" t="s">
        <v>362</v>
      </c>
      <c r="D23" s="20" t="s">
        <v>227</v>
      </c>
      <c r="E23" s="233">
        <v>1</v>
      </c>
      <c r="F23" s="378" t="s">
        <v>363</v>
      </c>
      <c r="G23" s="24" t="s">
        <v>26</v>
      </c>
      <c r="H23" s="114" t="s">
        <v>26</v>
      </c>
      <c r="I23" s="225" t="s">
        <v>26</v>
      </c>
      <c r="J23" s="125" t="s">
        <v>26</v>
      </c>
      <c r="K23" s="13"/>
    </row>
    <row r="24" spans="2:11" ht="44.1" thickBot="1">
      <c r="B24" s="12"/>
      <c r="C24" s="148" t="s">
        <v>430</v>
      </c>
      <c r="D24" s="26" t="s">
        <v>227</v>
      </c>
      <c r="E24" s="238">
        <v>1</v>
      </c>
      <c r="F24" s="170" t="s">
        <v>431</v>
      </c>
      <c r="G24" s="25" t="s">
        <v>26</v>
      </c>
      <c r="H24" s="199" t="s">
        <v>26</v>
      </c>
      <c r="I24" s="239" t="s">
        <v>26</v>
      </c>
      <c r="J24" s="128" t="s">
        <v>26</v>
      </c>
      <c r="K24" s="13"/>
    </row>
    <row r="25" spans="2:11" ht="21" customHeight="1" thickBot="1">
      <c r="B25" s="12"/>
      <c r="C25" s="591" t="s">
        <v>254</v>
      </c>
      <c r="D25" s="592"/>
      <c r="E25" s="592"/>
      <c r="F25" s="592"/>
      <c r="G25" s="592"/>
      <c r="H25" s="592"/>
      <c r="I25" s="592"/>
      <c r="J25" s="593"/>
      <c r="K25" s="13"/>
    </row>
    <row r="26" spans="2:11" ht="23.45" customHeight="1" thickBot="1">
      <c r="B26" s="12"/>
      <c r="C26" s="594" t="s">
        <v>255</v>
      </c>
      <c r="D26" s="595"/>
      <c r="E26" s="595"/>
      <c r="F26" s="595"/>
      <c r="G26" s="595"/>
      <c r="H26" s="595"/>
      <c r="I26" s="595"/>
      <c r="J26" s="596"/>
      <c r="K26" s="13"/>
    </row>
    <row r="27" spans="2:11">
      <c r="B27" s="12"/>
      <c r="C27" s="10"/>
      <c r="D27" s="138"/>
      <c r="E27" s="138"/>
      <c r="F27" s="138"/>
      <c r="G27" s="138"/>
      <c r="H27" s="138"/>
      <c r="I27" s="138"/>
      <c r="J27" s="11"/>
      <c r="K27" s="13"/>
    </row>
    <row r="28" spans="2:11">
      <c r="B28" s="12"/>
      <c r="C28" s="12"/>
      <c r="J28" s="13"/>
      <c r="K28" s="13"/>
    </row>
    <row r="29" spans="2:11" ht="14.45" thickBot="1">
      <c r="B29" s="12"/>
      <c r="C29" s="27"/>
      <c r="D29" s="28"/>
      <c r="E29" s="28"/>
      <c r="F29" s="28"/>
      <c r="G29" s="28"/>
      <c r="H29" s="28"/>
      <c r="I29" s="28"/>
      <c r="J29" s="29"/>
      <c r="K29" s="13"/>
    </row>
    <row r="30" spans="2:11" ht="18.600000000000001" thickBot="1">
      <c r="B30" s="12"/>
      <c r="C30" s="563" t="s">
        <v>256</v>
      </c>
      <c r="D30" s="564"/>
      <c r="E30" s="564"/>
      <c r="F30" s="564"/>
      <c r="G30" s="564"/>
      <c r="H30" s="564"/>
      <c r="I30" s="564"/>
      <c r="J30" s="565"/>
      <c r="K30" s="13"/>
    </row>
    <row r="31" spans="2:11" ht="15" customHeight="1">
      <c r="B31" s="12"/>
      <c r="C31" s="140"/>
      <c r="D31" s="141"/>
      <c r="E31" s="141"/>
      <c r="F31" s="141"/>
      <c r="G31" s="141"/>
      <c r="H31" s="141"/>
      <c r="I31" s="141"/>
      <c r="J31" s="142"/>
      <c r="K31" s="13"/>
    </row>
    <row r="32" spans="2:11" ht="15" customHeight="1">
      <c r="B32" s="12"/>
      <c r="C32" s="560" t="s">
        <v>257</v>
      </c>
      <c r="D32" s="561"/>
      <c r="E32" s="561"/>
      <c r="F32" s="561"/>
      <c r="G32" s="561"/>
      <c r="H32" s="561"/>
      <c r="I32" s="561"/>
      <c r="J32" s="562"/>
      <c r="K32" s="13"/>
    </row>
    <row r="33" spans="2:11" ht="15" customHeight="1" thickBot="1">
      <c r="B33" s="12"/>
      <c r="C33" s="143"/>
      <c r="D33" s="144"/>
      <c r="E33" s="144"/>
      <c r="F33" s="144"/>
      <c r="G33" s="144"/>
      <c r="H33" s="144"/>
      <c r="I33" s="144"/>
      <c r="J33" s="145"/>
      <c r="K33" s="13"/>
    </row>
    <row r="34" spans="2:11" s="16" customFormat="1" ht="26.85" customHeight="1" thickBot="1">
      <c r="B34" s="14"/>
      <c r="C34" s="597" t="s">
        <v>258</v>
      </c>
      <c r="D34" s="598"/>
      <c r="E34" s="598"/>
      <c r="F34" s="599"/>
      <c r="G34" s="597" t="s">
        <v>259</v>
      </c>
      <c r="H34" s="598"/>
      <c r="I34" s="598"/>
      <c r="J34" s="599"/>
      <c r="K34" s="15"/>
    </row>
    <row r="35" spans="2:11" ht="27.75" customHeight="1" thickBot="1">
      <c r="B35" s="12"/>
      <c r="C35" s="600" t="str">
        <f>C14</f>
        <v>HARDWARE (PLANT)</v>
      </c>
      <c r="D35" s="601"/>
      <c r="E35" s="601"/>
      <c r="F35" s="601"/>
      <c r="G35" s="601"/>
      <c r="H35" s="601"/>
      <c r="I35" s="601"/>
      <c r="J35" s="602"/>
      <c r="K35" s="13"/>
    </row>
    <row r="36" spans="2:11" ht="21.2" customHeight="1" thickBot="1">
      <c r="B36" s="12"/>
      <c r="C36" s="131" t="s">
        <v>222</v>
      </c>
      <c r="D36" s="132" t="s">
        <v>223</v>
      </c>
      <c r="E36" s="211" t="s">
        <v>224</v>
      </c>
      <c r="F36" s="133" t="s">
        <v>225</v>
      </c>
      <c r="G36" s="131" t="s">
        <v>222</v>
      </c>
      <c r="H36" s="132" t="s">
        <v>223</v>
      </c>
      <c r="I36" s="211" t="s">
        <v>224</v>
      </c>
      <c r="J36" s="133" t="s">
        <v>225</v>
      </c>
      <c r="K36" s="13"/>
    </row>
    <row r="37" spans="2:11" s="19" customFormat="1" ht="54.95" customHeight="1">
      <c r="B37" s="17"/>
      <c r="C37" s="137" t="s">
        <v>260</v>
      </c>
      <c r="D37" s="146" t="s">
        <v>261</v>
      </c>
      <c r="E37" s="226">
        <v>1</v>
      </c>
      <c r="F37" s="376" t="s">
        <v>262</v>
      </c>
      <c r="G37" s="137" t="s">
        <v>263</v>
      </c>
      <c r="H37" s="136" t="s">
        <v>227</v>
      </c>
      <c r="I37" s="224">
        <v>1</v>
      </c>
      <c r="J37" s="376" t="s">
        <v>264</v>
      </c>
      <c r="K37" s="18"/>
    </row>
    <row r="38" spans="2:11" s="19" customFormat="1" ht="52.5" customHeight="1">
      <c r="B38" s="17"/>
      <c r="C38" s="24" t="s">
        <v>265</v>
      </c>
      <c r="D38" s="20" t="s">
        <v>266</v>
      </c>
      <c r="E38" s="220">
        <v>1</v>
      </c>
      <c r="F38" s="193" t="s">
        <v>408</v>
      </c>
      <c r="G38" s="24" t="s">
        <v>268</v>
      </c>
      <c r="H38" s="20" t="s">
        <v>227</v>
      </c>
      <c r="I38" s="220">
        <v>1</v>
      </c>
      <c r="J38" s="193" t="s">
        <v>269</v>
      </c>
      <c r="K38" s="18"/>
    </row>
    <row r="39" spans="2:11" s="19" customFormat="1" ht="43.5">
      <c r="B39" s="17"/>
      <c r="C39" s="24" t="s">
        <v>270</v>
      </c>
      <c r="D39" s="23" t="s">
        <v>266</v>
      </c>
      <c r="E39" s="227" t="s">
        <v>50</v>
      </c>
      <c r="F39" s="193" t="s">
        <v>409</v>
      </c>
      <c r="G39" s="24" t="s">
        <v>272</v>
      </c>
      <c r="H39" s="20" t="s">
        <v>227</v>
      </c>
      <c r="I39" s="220">
        <v>1</v>
      </c>
      <c r="J39" s="193" t="s">
        <v>273</v>
      </c>
      <c r="K39" s="18"/>
    </row>
    <row r="40" spans="2:11" s="19" customFormat="1" ht="39" customHeight="1">
      <c r="B40" s="17"/>
      <c r="C40" s="24" t="s">
        <v>274</v>
      </c>
      <c r="D40" s="20" t="s">
        <v>266</v>
      </c>
      <c r="E40" s="228">
        <v>1</v>
      </c>
      <c r="F40" s="193" t="s">
        <v>410</v>
      </c>
      <c r="G40" s="24" t="s">
        <v>276</v>
      </c>
      <c r="H40" s="23" t="s">
        <v>261</v>
      </c>
      <c r="I40" s="227">
        <v>1</v>
      </c>
      <c r="J40" s="193" t="s">
        <v>411</v>
      </c>
      <c r="K40" s="18"/>
    </row>
    <row r="41" spans="2:11" s="19" customFormat="1" ht="29.1">
      <c r="B41" s="17"/>
      <c r="C41" s="173" t="s">
        <v>278</v>
      </c>
      <c r="D41" s="23" t="s">
        <v>227</v>
      </c>
      <c r="E41" s="227" t="s">
        <v>50</v>
      </c>
      <c r="F41" s="193" t="s">
        <v>412</v>
      </c>
      <c r="G41" s="24" t="s">
        <v>280</v>
      </c>
      <c r="H41" s="23" t="s">
        <v>261</v>
      </c>
      <c r="I41" s="227">
        <v>1</v>
      </c>
      <c r="J41" s="193" t="s">
        <v>413</v>
      </c>
      <c r="K41" s="18"/>
    </row>
    <row r="42" spans="2:11" s="19" customFormat="1" ht="43.5">
      <c r="B42" s="17"/>
      <c r="C42" s="173" t="s">
        <v>282</v>
      </c>
      <c r="D42" s="23" t="s">
        <v>283</v>
      </c>
      <c r="E42" s="227">
        <v>1</v>
      </c>
      <c r="F42" s="193" t="s">
        <v>284</v>
      </c>
      <c r="G42" s="24" t="s">
        <v>285</v>
      </c>
      <c r="H42" s="23" t="s">
        <v>283</v>
      </c>
      <c r="I42" s="227">
        <v>1</v>
      </c>
      <c r="J42" s="193" t="s">
        <v>414</v>
      </c>
      <c r="K42" s="18"/>
    </row>
    <row r="43" spans="2:11" s="19" customFormat="1" ht="42">
      <c r="B43" s="17"/>
      <c r="C43" s="173" t="s">
        <v>287</v>
      </c>
      <c r="D43" s="23" t="s">
        <v>283</v>
      </c>
      <c r="E43" s="227">
        <v>1</v>
      </c>
      <c r="F43" s="193" t="s">
        <v>415</v>
      </c>
      <c r="G43" s="24" t="s">
        <v>288</v>
      </c>
      <c r="H43" s="20" t="s">
        <v>227</v>
      </c>
      <c r="I43" s="220">
        <v>1</v>
      </c>
      <c r="J43" s="193" t="s">
        <v>416</v>
      </c>
      <c r="K43" s="18"/>
    </row>
    <row r="44" spans="2:11" s="19" customFormat="1" ht="29.45" thickBot="1">
      <c r="B44" s="17"/>
      <c r="C44" s="148" t="s">
        <v>290</v>
      </c>
      <c r="D44" s="26" t="s">
        <v>266</v>
      </c>
      <c r="E44" s="229">
        <v>1</v>
      </c>
      <c r="F44" s="380" t="s">
        <v>291</v>
      </c>
      <c r="G44" s="25" t="s">
        <v>292</v>
      </c>
      <c r="H44" s="26" t="s">
        <v>283</v>
      </c>
      <c r="I44" s="229">
        <v>1</v>
      </c>
      <c r="J44" s="380" t="s">
        <v>417</v>
      </c>
      <c r="K44" s="18"/>
    </row>
    <row r="45" spans="2:11" s="19" customFormat="1" ht="27.75" customHeight="1" thickBot="1">
      <c r="B45" s="17"/>
      <c r="C45" s="608" t="str">
        <f>C20</f>
        <v>PEOPLE + PROCESS</v>
      </c>
      <c r="D45" s="609"/>
      <c r="E45" s="609"/>
      <c r="F45" s="609"/>
      <c r="G45" s="609"/>
      <c r="H45" s="609"/>
      <c r="I45" s="609"/>
      <c r="J45" s="610"/>
      <c r="K45" s="18"/>
    </row>
    <row r="46" spans="2:11" ht="24.6" customHeight="1" thickBot="1">
      <c r="B46" s="12"/>
      <c r="C46" s="131" t="s">
        <v>222</v>
      </c>
      <c r="D46" s="132" t="s">
        <v>223</v>
      </c>
      <c r="E46" s="211" t="s">
        <v>224</v>
      </c>
      <c r="F46" s="133" t="s">
        <v>225</v>
      </c>
      <c r="G46" s="131" t="s">
        <v>222</v>
      </c>
      <c r="H46" s="132" t="s">
        <v>223</v>
      </c>
      <c r="I46" s="211" t="s">
        <v>224</v>
      </c>
      <c r="J46" s="133" t="s">
        <v>225</v>
      </c>
      <c r="K46" s="13"/>
    </row>
    <row r="47" spans="2:11" s="19" customFormat="1" ht="43.5">
      <c r="B47" s="17"/>
      <c r="C47" s="188" t="s">
        <v>294</v>
      </c>
      <c r="D47" s="146" t="s">
        <v>227</v>
      </c>
      <c r="E47" s="226">
        <v>1</v>
      </c>
      <c r="F47" s="376" t="s">
        <v>295</v>
      </c>
      <c r="G47" s="137" t="s">
        <v>296</v>
      </c>
      <c r="H47" s="146" t="s">
        <v>227</v>
      </c>
      <c r="I47" s="226">
        <v>1</v>
      </c>
      <c r="J47" s="376" t="s">
        <v>297</v>
      </c>
      <c r="K47" s="18"/>
    </row>
    <row r="48" spans="2:11" s="19" customFormat="1" ht="29.1">
      <c r="B48" s="17"/>
      <c r="C48" s="189" t="s">
        <v>298</v>
      </c>
      <c r="D48" s="162" t="s">
        <v>227</v>
      </c>
      <c r="E48" s="230">
        <v>1</v>
      </c>
      <c r="F48" s="193" t="s">
        <v>299</v>
      </c>
      <c r="G48" s="24" t="s">
        <v>300</v>
      </c>
      <c r="H48" s="23" t="s">
        <v>266</v>
      </c>
      <c r="I48" s="227">
        <v>1</v>
      </c>
      <c r="J48" s="193" t="s">
        <v>301</v>
      </c>
      <c r="K48" s="18"/>
    </row>
    <row r="49" spans="2:11" s="19" customFormat="1" ht="43.5">
      <c r="B49" s="17"/>
      <c r="C49" s="173" t="s">
        <v>302</v>
      </c>
      <c r="D49" s="23" t="s">
        <v>227</v>
      </c>
      <c r="E49" s="227">
        <v>1</v>
      </c>
      <c r="F49" s="193" t="s">
        <v>303</v>
      </c>
      <c r="G49" s="24" t="s">
        <v>304</v>
      </c>
      <c r="H49" s="23" t="s">
        <v>227</v>
      </c>
      <c r="I49" s="227">
        <v>1</v>
      </c>
      <c r="J49" s="193" t="s">
        <v>305</v>
      </c>
      <c r="K49" s="18"/>
    </row>
    <row r="50" spans="2:11" s="19" customFormat="1" ht="28.5" thickBot="1">
      <c r="B50" s="17"/>
      <c r="C50" s="148" t="s">
        <v>306</v>
      </c>
      <c r="D50" s="163" t="s">
        <v>283</v>
      </c>
      <c r="E50" s="231">
        <v>1</v>
      </c>
      <c r="F50" s="375" t="s">
        <v>307</v>
      </c>
      <c r="G50" s="25" t="s">
        <v>26</v>
      </c>
      <c r="H50" s="172" t="s">
        <v>26</v>
      </c>
      <c r="I50" s="232" t="s">
        <v>26</v>
      </c>
      <c r="J50" s="187" t="s">
        <v>26</v>
      </c>
      <c r="K50" s="18"/>
    </row>
    <row r="51" spans="2:11" s="16" customFormat="1" ht="22.7" customHeight="1" thickBot="1">
      <c r="B51" s="14"/>
      <c r="C51" s="591" t="s">
        <v>254</v>
      </c>
      <c r="D51" s="592"/>
      <c r="E51" s="592"/>
      <c r="F51" s="592"/>
      <c r="G51" s="592"/>
      <c r="H51" s="592"/>
      <c r="I51" s="592"/>
      <c r="J51" s="593"/>
      <c r="K51" s="15"/>
    </row>
    <row r="52" spans="2:11" ht="22.7" customHeight="1" thickBot="1">
      <c r="B52" s="12"/>
      <c r="C52" s="611" t="s">
        <v>308</v>
      </c>
      <c r="D52" s="612"/>
      <c r="E52" s="612"/>
      <c r="F52" s="612"/>
      <c r="G52" s="612"/>
      <c r="H52" s="612"/>
      <c r="I52" s="612"/>
      <c r="J52" s="613"/>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3" t="s">
        <v>309</v>
      </c>
      <c r="D56" s="564"/>
      <c r="E56" s="564"/>
      <c r="F56" s="564"/>
      <c r="G56" s="564"/>
      <c r="H56" s="564"/>
      <c r="I56" s="564"/>
      <c r="J56" s="565"/>
      <c r="K56" s="13"/>
    </row>
    <row r="57" spans="2:11" ht="20.85" customHeight="1" thickBot="1">
      <c r="B57" s="12"/>
      <c r="C57" s="630" t="s">
        <v>266</v>
      </c>
      <c r="D57" s="631"/>
      <c r="E57" s="632"/>
      <c r="F57" s="633"/>
      <c r="G57" s="630" t="s">
        <v>283</v>
      </c>
      <c r="H57" s="631"/>
      <c r="I57" s="632"/>
      <c r="J57" s="633"/>
      <c r="K57" s="13"/>
    </row>
    <row r="58" spans="2:11" ht="25.7" customHeight="1" thickBot="1">
      <c r="B58" s="12"/>
      <c r="C58" s="614" t="s">
        <v>310</v>
      </c>
      <c r="D58" s="615"/>
      <c r="E58" s="615"/>
      <c r="F58" s="616"/>
      <c r="G58" s="617" t="s">
        <v>311</v>
      </c>
      <c r="H58" s="615"/>
      <c r="I58" s="615"/>
      <c r="J58" s="618"/>
      <c r="K58" s="13"/>
    </row>
    <row r="59" spans="2:11" ht="15.95" customHeight="1">
      <c r="B59" s="12"/>
      <c r="C59" s="10"/>
      <c r="D59" s="138"/>
      <c r="E59" s="138"/>
      <c r="F59" s="138"/>
      <c r="G59" s="138"/>
      <c r="H59" s="138"/>
      <c r="I59" s="138"/>
      <c r="J59" s="11"/>
      <c r="K59" s="13"/>
    </row>
    <row r="60" spans="2:11">
      <c r="B60" s="12"/>
      <c r="C60" s="12"/>
      <c r="J60" s="13"/>
      <c r="K60" s="13"/>
    </row>
    <row r="61" spans="2:11" ht="14.45" thickBot="1">
      <c r="B61" s="12"/>
      <c r="C61" s="27"/>
      <c r="D61" s="28"/>
      <c r="E61" s="28"/>
      <c r="F61" s="28"/>
      <c r="G61" s="28"/>
      <c r="H61" s="28"/>
      <c r="I61" s="28"/>
      <c r="J61" s="29"/>
      <c r="K61" s="13"/>
    </row>
    <row r="62" spans="2:11" ht="18.600000000000001" thickBot="1">
      <c r="B62" s="12"/>
      <c r="C62" s="563" t="s">
        <v>312</v>
      </c>
      <c r="D62" s="564"/>
      <c r="E62" s="564"/>
      <c r="F62" s="564"/>
      <c r="G62" s="634"/>
      <c r="H62" s="564"/>
      <c r="I62" s="564"/>
      <c r="J62" s="565"/>
      <c r="K62" s="13"/>
    </row>
    <row r="63" spans="2:11" s="16" customFormat="1" ht="13.35" customHeight="1">
      <c r="B63" s="14"/>
      <c r="C63" s="647" t="s">
        <v>313</v>
      </c>
      <c r="D63" s="648"/>
      <c r="E63" s="649"/>
      <c r="F63" s="161" t="s">
        <v>314</v>
      </c>
      <c r="G63" s="150" t="s">
        <v>109</v>
      </c>
      <c r="H63" s="635" t="s">
        <v>315</v>
      </c>
      <c r="I63" s="635"/>
      <c r="J63" s="636"/>
      <c r="K63" s="15"/>
    </row>
    <row r="64" spans="2:11" ht="14.45" customHeight="1">
      <c r="B64" s="12"/>
      <c r="C64" s="189" t="s">
        <v>55</v>
      </c>
      <c r="D64" s="606" t="s">
        <v>316</v>
      </c>
      <c r="E64" s="607"/>
      <c r="F64" s="152">
        <f>'Initial Risk'!F9</f>
        <v>4</v>
      </c>
      <c r="G64" s="155">
        <f>'Initial Risk'!G9</f>
        <v>2</v>
      </c>
      <c r="H64" s="637">
        <f>F64*G64</f>
        <v>8</v>
      </c>
      <c r="I64" s="637"/>
      <c r="J64" s="638"/>
      <c r="K64" s="13"/>
    </row>
    <row r="65" spans="2:11" ht="14.45" customHeight="1">
      <c r="B65" s="12"/>
      <c r="C65" s="189" t="s">
        <v>56</v>
      </c>
      <c r="D65" s="606" t="s">
        <v>316</v>
      </c>
      <c r="E65" s="607"/>
      <c r="F65" s="153" t="s">
        <v>317</v>
      </c>
      <c r="G65" s="155" t="s">
        <v>432</v>
      </c>
      <c r="H65" s="637" t="s">
        <v>433</v>
      </c>
      <c r="I65" s="637"/>
      <c r="J65" s="638"/>
      <c r="K65" s="13"/>
    </row>
    <row r="66" spans="2:11" ht="16.5" customHeight="1">
      <c r="B66" s="12"/>
      <c r="C66" s="189" t="s">
        <v>320</v>
      </c>
      <c r="D66" s="606" t="s">
        <v>316</v>
      </c>
      <c r="E66" s="607"/>
      <c r="F66" s="154" t="s">
        <v>321</v>
      </c>
      <c r="G66" s="151" t="s">
        <v>322</v>
      </c>
      <c r="H66" s="641" t="s">
        <v>323</v>
      </c>
      <c r="I66" s="641"/>
      <c r="J66" s="642"/>
      <c r="K66" s="13"/>
    </row>
    <row r="67" spans="2:11" ht="15.95" customHeight="1">
      <c r="B67" s="12"/>
      <c r="C67" s="189" t="s">
        <v>324</v>
      </c>
      <c r="D67" s="606" t="s">
        <v>316</v>
      </c>
      <c r="E67" s="607"/>
      <c r="F67" s="152">
        <v>4</v>
      </c>
      <c r="G67" s="155">
        <v>1</v>
      </c>
      <c r="H67" s="643">
        <f>F67*G67</f>
        <v>4</v>
      </c>
      <c r="I67" s="643"/>
      <c r="J67" s="644"/>
      <c r="K67" s="13"/>
    </row>
    <row r="68" spans="2:11" ht="14.45" customHeight="1" thickBot="1">
      <c r="B68" s="12"/>
      <c r="C68" s="218" t="s">
        <v>60</v>
      </c>
      <c r="D68" s="619" t="s">
        <v>316</v>
      </c>
      <c r="E68" s="620"/>
      <c r="F68" s="213" t="s">
        <v>325</v>
      </c>
      <c r="G68" s="155" t="s">
        <v>434</v>
      </c>
      <c r="H68" s="645" t="s">
        <v>327</v>
      </c>
      <c r="I68" s="645"/>
      <c r="J68" s="646"/>
      <c r="K68" s="13"/>
    </row>
    <row r="69" spans="2:11" ht="23.1" customHeight="1" thickBot="1">
      <c r="B69" s="12"/>
      <c r="C69" s="650" t="s">
        <v>328</v>
      </c>
      <c r="D69" s="628"/>
      <c r="E69" s="628"/>
      <c r="F69" s="628"/>
      <c r="G69" s="628"/>
      <c r="H69" s="628"/>
      <c r="I69" s="628"/>
      <c r="J69" s="629"/>
      <c r="K69" s="13"/>
    </row>
    <row r="70" spans="2:11" ht="17.850000000000001" customHeight="1">
      <c r="B70" s="12"/>
      <c r="C70" s="178" t="s">
        <v>329</v>
      </c>
      <c r="D70" s="157"/>
      <c r="E70" s="157"/>
      <c r="F70" s="157"/>
      <c r="G70" s="157"/>
      <c r="H70" s="157"/>
      <c r="I70" s="157"/>
      <c r="J70" s="179"/>
      <c r="K70" s="13"/>
    </row>
    <row r="71" spans="2:11" ht="18.600000000000001" customHeight="1">
      <c r="B71" s="12"/>
      <c r="C71" s="180" t="s">
        <v>330</v>
      </c>
      <c r="D71" s="176"/>
      <c r="E71" s="176"/>
      <c r="F71" s="176"/>
      <c r="G71" s="177"/>
      <c r="H71" s="177"/>
      <c r="I71" s="177"/>
      <c r="J71" s="181"/>
      <c r="K71" s="13"/>
    </row>
    <row r="72" spans="2:11" ht="14.85" customHeight="1">
      <c r="B72" s="12"/>
      <c r="C72" s="180" t="s">
        <v>331</v>
      </c>
      <c r="D72" s="176"/>
      <c r="E72" s="176"/>
      <c r="F72" s="176"/>
      <c r="G72" s="174"/>
      <c r="H72" s="174"/>
      <c r="I72" s="174"/>
      <c r="J72" s="182"/>
      <c r="K72" s="13"/>
    </row>
    <row r="73" spans="2:11" ht="17.100000000000001" customHeight="1">
      <c r="B73" s="12"/>
      <c r="C73" s="158" t="s">
        <v>332</v>
      </c>
      <c r="D73" s="176"/>
      <c r="E73" s="176"/>
      <c r="F73" s="176"/>
      <c r="G73" s="175"/>
      <c r="H73" s="175"/>
      <c r="I73" s="175"/>
      <c r="J73" s="183"/>
      <c r="K73" s="13"/>
    </row>
    <row r="74" spans="2:11" ht="14.45" customHeight="1" thickBot="1">
      <c r="B74" s="12"/>
      <c r="C74" s="184"/>
      <c r="D74" s="185"/>
      <c r="E74" s="185"/>
      <c r="F74" s="185"/>
      <c r="G74" s="185"/>
      <c r="H74" s="185"/>
      <c r="I74" s="185"/>
      <c r="J74" s="186"/>
      <c r="K74" s="13"/>
    </row>
    <row r="75" spans="2:11" ht="15" customHeight="1" thickBot="1">
      <c r="B75" s="12"/>
      <c r="C75" s="621" t="s">
        <v>333</v>
      </c>
      <c r="D75" s="622"/>
      <c r="E75" s="622"/>
      <c r="F75" s="623"/>
      <c r="G75" s="623"/>
      <c r="H75" s="623"/>
      <c r="I75" s="624"/>
      <c r="J75" s="625"/>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4.45" thickBot="1">
      <c r="B111" s="12"/>
      <c r="C111" s="143"/>
      <c r="D111" s="144"/>
      <c r="E111" s="144"/>
      <c r="F111" s="144"/>
      <c r="G111" s="28"/>
      <c r="H111" s="144"/>
      <c r="I111" s="144"/>
      <c r="J111" s="29"/>
      <c r="K111" s="13"/>
    </row>
    <row r="112" spans="2:11">
      <c r="B112" s="12"/>
      <c r="K112" s="13"/>
    </row>
    <row r="113" spans="2:11" ht="14.4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20:J20"/>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1058" priority="15" operator="between">
      <formula>1</formula>
      <formula>3</formula>
    </cfRule>
    <cfRule type="cellIs" dxfId="1057" priority="16" operator="equal">
      <formula>4</formula>
    </cfRule>
    <cfRule type="cellIs" dxfId="1056" priority="17" operator="between">
      <formula>5</formula>
      <formula>8</formula>
    </cfRule>
    <cfRule type="cellIs" dxfId="1055" priority="18" operator="between">
      <formula>10</formula>
      <formula>12</formula>
    </cfRule>
    <cfRule type="cellIs" dxfId="1054" priority="19" operator="between">
      <formula>15</formula>
      <formula>25</formula>
    </cfRule>
  </conditionalFormatting>
  <pageMargins left="0.7" right="0.7" top="0.75" bottom="0.75" header="0.3" footer="0.3"/>
  <pageSetup scale="28"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15215864-3FD4-4348-83EC-A4B8A62B63DA}">
            <xm:f>'Data Vald.'!$A$9</xm:f>
            <x14:dxf>
              <fill>
                <patternFill>
                  <bgColor rgb="FF00B050"/>
                </patternFill>
              </fill>
            </x14:dxf>
          </x14:cfRule>
          <x14:cfRule type="cellIs" priority="2" operator="equal" id="{C3D63124-494D-4E6F-88CF-18C88995EECB}">
            <xm:f>'Data Vald.'!$A$8</xm:f>
            <x14:dxf>
              <fill>
                <patternFill>
                  <bgColor rgb="FFFFFF00"/>
                </patternFill>
              </fill>
            </x14:dxf>
          </x14:cfRule>
          <x14:cfRule type="cellIs" priority="3" operator="equal" id="{DF41A9AF-891C-4BA7-952B-5BC6E606917C}">
            <xm:f>'Data Vald.'!$A$7</xm:f>
            <x14:dxf>
              <fill>
                <patternFill>
                  <bgColor rgb="FFFFC000"/>
                </patternFill>
              </fill>
            </x14:dxf>
          </x14:cfRule>
          <x14:cfRule type="cellIs" priority="4" operator="equal" id="{16A2C2D6-EEB9-408A-AB2D-37100CD108EA}">
            <xm:f>'Data Vald.'!$A$6</xm:f>
            <x14:dxf>
              <fill>
                <patternFill>
                  <bgColor rgb="FFFF0000"/>
                </patternFill>
              </fill>
            </x14:dxf>
          </x14:cfRule>
          <x14:cfRule type="cellIs" priority="5" operator="equal" id="{CEEB0317-24B4-450E-BB4E-D990F8935F05}">
            <xm:f>'Data Vald.'!$A$5</xm:f>
            <x14:dxf>
              <font>
                <color theme="0"/>
              </font>
              <fill>
                <patternFill>
                  <bgColor theme="1"/>
                </patternFill>
              </fill>
            </x14:dxf>
          </x14:cfRule>
          <x14:cfRule type="cellIs" priority="6" operator="equal" id="{3735E106-E6BD-498F-A78B-08F683D80CDC}">
            <xm:f>'Data Vald.'!$A$4</xm:f>
            <x14:dxf/>
          </x14:cfRule>
          <x14:cfRule type="cellIs" priority="7" operator="equal" id="{BDCFAB80-6D67-41B1-8688-DF4392C6395E}">
            <xm:f>'Data Vald.'!$A$3</xm:f>
            <x14:dxf/>
          </x14:cfRule>
          <xm:sqref>E16:E19 E22:E24 E37:E44 E47:E50 I16:I19 I22:I24 I37:I44 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967CF6C-E9AE-4DF8-8D5A-A4552B2DEC5A}">
          <x14:formula1>
            <xm:f>'Data Vald.'!$A$3:$A$9</xm:f>
          </x14:formula1>
          <xm:sqref>E16:E19 I16:I19 E22:E24 I22:I24 E37:E44 I37:I44 E47:E50 I47:I50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B4C1D-74B7-432D-98FD-1141439239B6}">
  <sheetPr>
    <tabColor theme="7" tint="0.79998168889431442"/>
    <pageSetUpPr fitToPage="1"/>
  </sheetPr>
  <dimension ref="B1:K113"/>
  <sheetViews>
    <sheetView showGridLines="0" topLeftCell="A16" zoomScale="60" zoomScaleNormal="60" workbookViewId="0">
      <selection activeCell="E22" sqref="E22:F24"/>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206</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435</v>
      </c>
      <c r="D5" s="567"/>
      <c r="E5" s="567"/>
      <c r="F5" s="567"/>
      <c r="G5" s="567"/>
      <c r="H5" s="567"/>
      <c r="I5" s="567"/>
      <c r="J5" s="568"/>
      <c r="K5" s="13"/>
    </row>
    <row r="6" spans="2:11" ht="14.45" customHeight="1">
      <c r="B6" s="12"/>
      <c r="C6" s="159" t="s">
        <v>209</v>
      </c>
      <c r="D6" s="117"/>
      <c r="E6" s="117"/>
      <c r="F6" s="11"/>
      <c r="G6" s="118" t="s">
        <v>210</v>
      </c>
      <c r="H6" s="569" t="s">
        <v>211</v>
      </c>
      <c r="I6" s="570"/>
      <c r="J6" s="571"/>
      <c r="K6" s="13"/>
    </row>
    <row r="7" spans="2:11" ht="14.25" customHeight="1" thickBot="1">
      <c r="B7" s="12"/>
      <c r="C7" s="651" t="s">
        <v>335</v>
      </c>
      <c r="D7" s="652"/>
      <c r="E7" s="652"/>
      <c r="F7" s="653"/>
      <c r="G7" s="377" t="s">
        <v>436</v>
      </c>
      <c r="H7" s="579" t="s">
        <v>214</v>
      </c>
      <c r="I7" s="580"/>
      <c r="J7" s="581"/>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217</v>
      </c>
      <c r="H9" s="587" t="s">
        <v>437</v>
      </c>
      <c r="I9" s="585"/>
      <c r="J9" s="586"/>
      <c r="K9" s="13"/>
    </row>
    <row r="10" spans="2:11" ht="23.45" customHeight="1">
      <c r="B10" s="12"/>
      <c r="C10" s="651"/>
      <c r="D10" s="652"/>
      <c r="E10" s="652"/>
      <c r="F10" s="653"/>
      <c r="G10" s="657"/>
      <c r="H10" s="587"/>
      <c r="I10" s="585"/>
      <c r="J10" s="586"/>
      <c r="K10" s="13"/>
    </row>
    <row r="11" spans="2:11" ht="31.7" customHeight="1">
      <c r="B11" s="12"/>
      <c r="C11" s="651"/>
      <c r="D11" s="652"/>
      <c r="E11" s="652"/>
      <c r="F11" s="653"/>
      <c r="G11" s="657"/>
      <c r="H11" s="587"/>
      <c r="I11" s="585"/>
      <c r="J11" s="586"/>
      <c r="K11" s="13"/>
    </row>
    <row r="12" spans="2:11" ht="18.600000000000001"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9.1">
      <c r="B16" s="12"/>
      <c r="C16" s="173" t="s">
        <v>389</v>
      </c>
      <c r="D16" s="113" t="s">
        <v>227</v>
      </c>
      <c r="E16" s="235">
        <v>1</v>
      </c>
      <c r="F16" s="193" t="s">
        <v>390</v>
      </c>
      <c r="G16" s="134" t="s">
        <v>229</v>
      </c>
      <c r="H16" s="130" t="s">
        <v>227</v>
      </c>
      <c r="I16" s="219">
        <v>0.5</v>
      </c>
      <c r="J16" s="197" t="s">
        <v>421</v>
      </c>
      <c r="K16" s="13"/>
    </row>
    <row r="17" spans="2:11" ht="27.95">
      <c r="B17" s="12"/>
      <c r="C17" s="173" t="s">
        <v>226</v>
      </c>
      <c r="D17" s="113" t="s">
        <v>227</v>
      </c>
      <c r="E17" s="235">
        <v>1</v>
      </c>
      <c r="F17" s="193" t="s">
        <v>228</v>
      </c>
      <c r="G17" s="173" t="s">
        <v>26</v>
      </c>
      <c r="H17" s="113" t="s">
        <v>26</v>
      </c>
      <c r="I17" s="235" t="s">
        <v>26</v>
      </c>
      <c r="J17" s="192" t="s">
        <v>26</v>
      </c>
      <c r="K17" s="13"/>
    </row>
    <row r="18" spans="2:11" ht="38.450000000000003" customHeight="1">
      <c r="B18" s="12"/>
      <c r="C18" s="173" t="s">
        <v>438</v>
      </c>
      <c r="D18" s="113" t="s">
        <v>227</v>
      </c>
      <c r="E18" s="235" t="s">
        <v>50</v>
      </c>
      <c r="F18" s="191" t="s">
        <v>439</v>
      </c>
      <c r="G18" s="173" t="s">
        <v>26</v>
      </c>
      <c r="H18" s="113" t="s">
        <v>26</v>
      </c>
      <c r="I18" s="235" t="s">
        <v>26</v>
      </c>
      <c r="J18" s="192" t="s">
        <v>26</v>
      </c>
      <c r="K18" s="13"/>
    </row>
    <row r="19" spans="2:11" ht="38.450000000000003" customHeight="1" thickBot="1">
      <c r="B19" s="12"/>
      <c r="C19" s="173" t="s">
        <v>440</v>
      </c>
      <c r="D19" s="113" t="s">
        <v>227</v>
      </c>
      <c r="E19" s="235" t="s">
        <v>50</v>
      </c>
      <c r="F19" s="31" t="s">
        <v>441</v>
      </c>
      <c r="G19" s="173" t="s">
        <v>26</v>
      </c>
      <c r="H19" s="113" t="s">
        <v>26</v>
      </c>
      <c r="I19" s="235" t="s">
        <v>26</v>
      </c>
      <c r="J19" s="192" t="s">
        <v>26</v>
      </c>
      <c r="K19" s="13"/>
    </row>
    <row r="20" spans="2:11" ht="27" customHeight="1" thickBot="1">
      <c r="B20" s="12"/>
      <c r="C20" s="603" t="s">
        <v>239</v>
      </c>
      <c r="D20" s="604"/>
      <c r="E20" s="604"/>
      <c r="F20" s="604"/>
      <c r="G20" s="604"/>
      <c r="H20" s="604"/>
      <c r="I20" s="604"/>
      <c r="J20" s="605"/>
      <c r="K20" s="13"/>
    </row>
    <row r="21" spans="2:11" ht="27" customHeight="1" thickBot="1">
      <c r="B21" s="12"/>
      <c r="C21" s="160" t="s">
        <v>222</v>
      </c>
      <c r="D21" s="132" t="s">
        <v>223</v>
      </c>
      <c r="E21" s="211" t="s">
        <v>224</v>
      </c>
      <c r="F21" s="133" t="s">
        <v>225</v>
      </c>
      <c r="G21" s="160" t="s">
        <v>222</v>
      </c>
      <c r="H21" s="132" t="s">
        <v>223</v>
      </c>
      <c r="I21" s="211" t="s">
        <v>224</v>
      </c>
      <c r="J21" s="133" t="s">
        <v>225</v>
      </c>
      <c r="K21" s="13"/>
    </row>
    <row r="22" spans="2:11" ht="57.95">
      <c r="B22" s="12"/>
      <c r="C22" s="135" t="s">
        <v>240</v>
      </c>
      <c r="D22" s="136" t="s">
        <v>227</v>
      </c>
      <c r="E22" s="224" t="s">
        <v>50</v>
      </c>
      <c r="F22" s="379" t="s">
        <v>241</v>
      </c>
      <c r="G22" s="137" t="s">
        <v>246</v>
      </c>
      <c r="H22" s="136" t="s">
        <v>227</v>
      </c>
      <c r="I22" s="224">
        <v>1</v>
      </c>
      <c r="J22" s="376" t="s">
        <v>397</v>
      </c>
      <c r="K22" s="13"/>
    </row>
    <row r="23" spans="2:11" ht="43.5">
      <c r="B23" s="12"/>
      <c r="C23" s="24" t="s">
        <v>442</v>
      </c>
      <c r="D23" s="20" t="s">
        <v>227</v>
      </c>
      <c r="E23" s="233" t="s">
        <v>50</v>
      </c>
      <c r="F23" s="378" t="s">
        <v>443</v>
      </c>
      <c r="G23" s="24" t="s">
        <v>26</v>
      </c>
      <c r="H23" s="114" t="s">
        <v>26</v>
      </c>
      <c r="I23" s="225" t="s">
        <v>26</v>
      </c>
      <c r="J23" s="125" t="s">
        <v>26</v>
      </c>
      <c r="K23" s="13"/>
    </row>
    <row r="24" spans="2:11" ht="44.1" thickBot="1">
      <c r="B24" s="12"/>
      <c r="C24" s="148" t="s">
        <v>444</v>
      </c>
      <c r="D24" s="26" t="s">
        <v>227</v>
      </c>
      <c r="E24" s="229" t="s">
        <v>50</v>
      </c>
      <c r="F24" s="380" t="s">
        <v>445</v>
      </c>
      <c r="G24" s="25" t="s">
        <v>26</v>
      </c>
      <c r="H24" s="199" t="s">
        <v>26</v>
      </c>
      <c r="I24" s="239" t="s">
        <v>26</v>
      </c>
      <c r="J24" s="128" t="s">
        <v>26</v>
      </c>
      <c r="K24" s="13"/>
    </row>
    <row r="25" spans="2:11" ht="21" customHeight="1" thickBot="1">
      <c r="B25" s="12"/>
      <c r="C25" s="591" t="s">
        <v>254</v>
      </c>
      <c r="D25" s="592"/>
      <c r="E25" s="592"/>
      <c r="F25" s="592"/>
      <c r="G25" s="592"/>
      <c r="H25" s="592"/>
      <c r="I25" s="592"/>
      <c r="J25" s="593"/>
      <c r="K25" s="13"/>
    </row>
    <row r="26" spans="2:11" ht="23.45" customHeight="1" thickBot="1">
      <c r="B26" s="12"/>
      <c r="C26" s="594" t="s">
        <v>255</v>
      </c>
      <c r="D26" s="595"/>
      <c r="E26" s="595"/>
      <c r="F26" s="595"/>
      <c r="G26" s="595"/>
      <c r="H26" s="595"/>
      <c r="I26" s="595"/>
      <c r="J26" s="596"/>
      <c r="K26" s="13"/>
    </row>
    <row r="27" spans="2:11">
      <c r="B27" s="12"/>
      <c r="C27" s="10"/>
      <c r="D27" s="138"/>
      <c r="E27" s="138"/>
      <c r="F27" s="138"/>
      <c r="G27" s="138"/>
      <c r="H27" s="138"/>
      <c r="I27" s="138"/>
      <c r="J27" s="11"/>
      <c r="K27" s="13"/>
    </row>
    <row r="28" spans="2:11">
      <c r="B28" s="12"/>
      <c r="C28" s="12"/>
      <c r="J28" s="13"/>
      <c r="K28" s="13"/>
    </row>
    <row r="29" spans="2:11" ht="14.45" thickBot="1">
      <c r="B29" s="12"/>
      <c r="C29" s="27"/>
      <c r="D29" s="28"/>
      <c r="E29" s="28"/>
      <c r="F29" s="28"/>
      <c r="G29" s="28"/>
      <c r="H29" s="28"/>
      <c r="I29" s="28"/>
      <c r="J29" s="29"/>
      <c r="K29" s="13"/>
    </row>
    <row r="30" spans="2:11" ht="18.600000000000001" thickBot="1">
      <c r="B30" s="12"/>
      <c r="C30" s="563" t="s">
        <v>256</v>
      </c>
      <c r="D30" s="564"/>
      <c r="E30" s="564"/>
      <c r="F30" s="564"/>
      <c r="G30" s="564"/>
      <c r="H30" s="564"/>
      <c r="I30" s="564"/>
      <c r="J30" s="565"/>
      <c r="K30" s="13"/>
    </row>
    <row r="31" spans="2:11" ht="15" customHeight="1">
      <c r="B31" s="12"/>
      <c r="C31" s="140"/>
      <c r="D31" s="141"/>
      <c r="E31" s="141"/>
      <c r="F31" s="141"/>
      <c r="G31" s="141"/>
      <c r="H31" s="141"/>
      <c r="I31" s="141"/>
      <c r="J31" s="142"/>
      <c r="K31" s="13"/>
    </row>
    <row r="32" spans="2:11" ht="15" customHeight="1">
      <c r="B32" s="12"/>
      <c r="C32" s="560" t="s">
        <v>257</v>
      </c>
      <c r="D32" s="561"/>
      <c r="E32" s="561"/>
      <c r="F32" s="561"/>
      <c r="G32" s="561"/>
      <c r="H32" s="561"/>
      <c r="I32" s="561"/>
      <c r="J32" s="562"/>
      <c r="K32" s="13"/>
    </row>
    <row r="33" spans="2:11" ht="15" customHeight="1" thickBot="1">
      <c r="B33" s="12"/>
      <c r="C33" s="143"/>
      <c r="D33" s="144"/>
      <c r="E33" s="144"/>
      <c r="F33" s="144"/>
      <c r="G33" s="144"/>
      <c r="H33" s="144"/>
      <c r="I33" s="144"/>
      <c r="J33" s="145"/>
      <c r="K33" s="13"/>
    </row>
    <row r="34" spans="2:11" s="16" customFormat="1" ht="26.85" customHeight="1" thickBot="1">
      <c r="B34" s="14"/>
      <c r="C34" s="597" t="s">
        <v>258</v>
      </c>
      <c r="D34" s="598"/>
      <c r="E34" s="598"/>
      <c r="F34" s="599"/>
      <c r="G34" s="597" t="s">
        <v>259</v>
      </c>
      <c r="H34" s="598"/>
      <c r="I34" s="598"/>
      <c r="J34" s="599"/>
      <c r="K34" s="15"/>
    </row>
    <row r="35" spans="2:11" ht="27.75" customHeight="1" thickBot="1">
      <c r="B35" s="12"/>
      <c r="C35" s="600" t="str">
        <f>C14</f>
        <v>HARDWARE (PLANT)</v>
      </c>
      <c r="D35" s="601"/>
      <c r="E35" s="601"/>
      <c r="F35" s="601"/>
      <c r="G35" s="601"/>
      <c r="H35" s="601"/>
      <c r="I35" s="601"/>
      <c r="J35" s="602"/>
      <c r="K35" s="13"/>
    </row>
    <row r="36" spans="2:11" ht="21.2" customHeight="1" thickBot="1">
      <c r="B36" s="12"/>
      <c r="C36" s="131" t="s">
        <v>222</v>
      </c>
      <c r="D36" s="132" t="s">
        <v>223</v>
      </c>
      <c r="E36" s="211" t="s">
        <v>224</v>
      </c>
      <c r="F36" s="133" t="s">
        <v>225</v>
      </c>
      <c r="G36" s="131" t="s">
        <v>222</v>
      </c>
      <c r="H36" s="132" t="s">
        <v>223</v>
      </c>
      <c r="I36" s="211" t="s">
        <v>224</v>
      </c>
      <c r="J36" s="133" t="s">
        <v>225</v>
      </c>
      <c r="K36" s="13"/>
    </row>
    <row r="37" spans="2:11" s="19" customFormat="1" ht="54.95" customHeight="1">
      <c r="B37" s="17"/>
      <c r="C37" s="137" t="s">
        <v>260</v>
      </c>
      <c r="D37" s="146" t="s">
        <v>261</v>
      </c>
      <c r="E37" s="226">
        <v>1</v>
      </c>
      <c r="F37" s="376" t="s">
        <v>262</v>
      </c>
      <c r="G37" s="137" t="s">
        <v>263</v>
      </c>
      <c r="H37" s="136" t="s">
        <v>227</v>
      </c>
      <c r="I37" s="224">
        <v>1</v>
      </c>
      <c r="J37" s="376" t="s">
        <v>264</v>
      </c>
      <c r="K37" s="18"/>
    </row>
    <row r="38" spans="2:11" s="19" customFormat="1" ht="52.5" customHeight="1">
      <c r="B38" s="17"/>
      <c r="C38" s="24" t="s">
        <v>265</v>
      </c>
      <c r="D38" s="20" t="s">
        <v>266</v>
      </c>
      <c r="E38" s="220">
        <v>1</v>
      </c>
      <c r="F38" s="193" t="s">
        <v>408</v>
      </c>
      <c r="G38" s="24" t="s">
        <v>268</v>
      </c>
      <c r="H38" s="20" t="s">
        <v>227</v>
      </c>
      <c r="I38" s="220">
        <v>1</v>
      </c>
      <c r="J38" s="193" t="s">
        <v>269</v>
      </c>
      <c r="K38" s="18"/>
    </row>
    <row r="39" spans="2:11" s="19" customFormat="1" ht="43.5">
      <c r="B39" s="17"/>
      <c r="C39" s="24" t="s">
        <v>270</v>
      </c>
      <c r="D39" s="23" t="s">
        <v>266</v>
      </c>
      <c r="E39" s="227" t="s">
        <v>50</v>
      </c>
      <c r="F39" s="193" t="s">
        <v>409</v>
      </c>
      <c r="G39" s="24" t="s">
        <v>272</v>
      </c>
      <c r="H39" s="20" t="s">
        <v>227</v>
      </c>
      <c r="I39" s="220">
        <v>1</v>
      </c>
      <c r="J39" s="193" t="s">
        <v>273</v>
      </c>
      <c r="K39" s="18"/>
    </row>
    <row r="40" spans="2:11" s="19" customFormat="1" ht="39" customHeight="1">
      <c r="B40" s="17"/>
      <c r="C40" s="24" t="s">
        <v>274</v>
      </c>
      <c r="D40" s="20" t="s">
        <v>266</v>
      </c>
      <c r="E40" s="228">
        <v>1</v>
      </c>
      <c r="F40" s="193" t="s">
        <v>410</v>
      </c>
      <c r="G40" s="24" t="s">
        <v>276</v>
      </c>
      <c r="H40" s="23" t="s">
        <v>261</v>
      </c>
      <c r="I40" s="227">
        <v>1</v>
      </c>
      <c r="J40" s="193" t="s">
        <v>411</v>
      </c>
      <c r="K40" s="18"/>
    </row>
    <row r="41" spans="2:11" s="19" customFormat="1" ht="29.1">
      <c r="B41" s="17"/>
      <c r="C41" s="173" t="s">
        <v>278</v>
      </c>
      <c r="D41" s="23" t="s">
        <v>227</v>
      </c>
      <c r="E41" s="227" t="s">
        <v>50</v>
      </c>
      <c r="F41" s="193" t="s">
        <v>412</v>
      </c>
      <c r="G41" s="24" t="s">
        <v>280</v>
      </c>
      <c r="H41" s="23" t="s">
        <v>261</v>
      </c>
      <c r="I41" s="227">
        <v>1</v>
      </c>
      <c r="J41" s="193" t="s">
        <v>413</v>
      </c>
      <c r="K41" s="18"/>
    </row>
    <row r="42" spans="2:11" s="19" customFormat="1" ht="43.5">
      <c r="B42" s="17"/>
      <c r="C42" s="173" t="s">
        <v>282</v>
      </c>
      <c r="D42" s="23" t="s">
        <v>283</v>
      </c>
      <c r="E42" s="227">
        <v>1</v>
      </c>
      <c r="F42" s="193" t="s">
        <v>446</v>
      </c>
      <c r="G42" s="24" t="s">
        <v>285</v>
      </c>
      <c r="H42" s="23" t="s">
        <v>283</v>
      </c>
      <c r="I42" s="227">
        <v>1</v>
      </c>
      <c r="J42" s="193" t="s">
        <v>414</v>
      </c>
      <c r="K42" s="18"/>
    </row>
    <row r="43" spans="2:11" s="19" customFormat="1" ht="42">
      <c r="B43" s="17"/>
      <c r="C43" s="173" t="s">
        <v>287</v>
      </c>
      <c r="D43" s="23" t="s">
        <v>283</v>
      </c>
      <c r="E43" s="227">
        <v>1</v>
      </c>
      <c r="F43" s="193" t="s">
        <v>447</v>
      </c>
      <c r="G43" s="24" t="s">
        <v>288</v>
      </c>
      <c r="H43" s="20" t="s">
        <v>227</v>
      </c>
      <c r="I43" s="220">
        <v>1</v>
      </c>
      <c r="J43" s="193" t="s">
        <v>416</v>
      </c>
      <c r="K43" s="18"/>
    </row>
    <row r="44" spans="2:11" s="19" customFormat="1" ht="29.45" thickBot="1">
      <c r="B44" s="17"/>
      <c r="C44" s="148" t="s">
        <v>290</v>
      </c>
      <c r="D44" s="26" t="s">
        <v>266</v>
      </c>
      <c r="E44" s="229">
        <v>1</v>
      </c>
      <c r="F44" s="380" t="s">
        <v>291</v>
      </c>
      <c r="G44" s="25" t="s">
        <v>292</v>
      </c>
      <c r="H44" s="26" t="s">
        <v>283</v>
      </c>
      <c r="I44" s="229">
        <v>1</v>
      </c>
      <c r="J44" s="380" t="s">
        <v>417</v>
      </c>
      <c r="K44" s="18"/>
    </row>
    <row r="45" spans="2:11" s="19" customFormat="1" ht="27.75" customHeight="1" thickBot="1">
      <c r="B45" s="17"/>
      <c r="C45" s="608" t="str">
        <f>C20</f>
        <v>PEOPLE + PROCESS</v>
      </c>
      <c r="D45" s="609"/>
      <c r="E45" s="609"/>
      <c r="F45" s="609"/>
      <c r="G45" s="609"/>
      <c r="H45" s="609"/>
      <c r="I45" s="609"/>
      <c r="J45" s="610"/>
      <c r="K45" s="18"/>
    </row>
    <row r="46" spans="2:11" ht="24.6" customHeight="1" thickBot="1">
      <c r="B46" s="12"/>
      <c r="C46" s="131" t="s">
        <v>222</v>
      </c>
      <c r="D46" s="132" t="s">
        <v>223</v>
      </c>
      <c r="E46" s="211" t="s">
        <v>224</v>
      </c>
      <c r="F46" s="133" t="s">
        <v>225</v>
      </c>
      <c r="G46" s="131" t="s">
        <v>222</v>
      </c>
      <c r="H46" s="132" t="s">
        <v>223</v>
      </c>
      <c r="I46" s="211" t="s">
        <v>224</v>
      </c>
      <c r="J46" s="133" t="s">
        <v>225</v>
      </c>
      <c r="K46" s="13"/>
    </row>
    <row r="47" spans="2:11" s="19" customFormat="1" ht="43.5">
      <c r="B47" s="17"/>
      <c r="C47" s="188" t="s">
        <v>294</v>
      </c>
      <c r="D47" s="146" t="s">
        <v>227</v>
      </c>
      <c r="E47" s="226">
        <v>1</v>
      </c>
      <c r="F47" s="376" t="s">
        <v>295</v>
      </c>
      <c r="G47" s="137" t="s">
        <v>296</v>
      </c>
      <c r="H47" s="146" t="s">
        <v>227</v>
      </c>
      <c r="I47" s="226">
        <v>1</v>
      </c>
      <c r="J47" s="376" t="s">
        <v>297</v>
      </c>
      <c r="K47" s="18"/>
    </row>
    <row r="48" spans="2:11" s="19" customFormat="1" ht="29.1">
      <c r="B48" s="17"/>
      <c r="C48" s="189" t="s">
        <v>298</v>
      </c>
      <c r="D48" s="162" t="s">
        <v>227</v>
      </c>
      <c r="E48" s="230">
        <v>1</v>
      </c>
      <c r="F48" s="193" t="s">
        <v>299</v>
      </c>
      <c r="G48" s="24" t="s">
        <v>300</v>
      </c>
      <c r="H48" s="23" t="s">
        <v>266</v>
      </c>
      <c r="I48" s="227">
        <v>1</v>
      </c>
      <c r="J48" s="193" t="s">
        <v>301</v>
      </c>
      <c r="K48" s="18"/>
    </row>
    <row r="49" spans="2:11" s="19" customFormat="1" ht="43.5">
      <c r="B49" s="17"/>
      <c r="C49" s="173" t="s">
        <v>302</v>
      </c>
      <c r="D49" s="23" t="s">
        <v>227</v>
      </c>
      <c r="E49" s="227">
        <v>1</v>
      </c>
      <c r="F49" s="193" t="s">
        <v>303</v>
      </c>
      <c r="G49" s="24" t="s">
        <v>304</v>
      </c>
      <c r="H49" s="23" t="s">
        <v>227</v>
      </c>
      <c r="I49" s="227">
        <v>1</v>
      </c>
      <c r="J49" s="193" t="s">
        <v>305</v>
      </c>
      <c r="K49" s="18"/>
    </row>
    <row r="50" spans="2:11" s="19" customFormat="1" ht="28.5" thickBot="1">
      <c r="B50" s="17"/>
      <c r="C50" s="148" t="s">
        <v>306</v>
      </c>
      <c r="D50" s="163" t="s">
        <v>283</v>
      </c>
      <c r="E50" s="231">
        <v>1</v>
      </c>
      <c r="F50" s="375" t="s">
        <v>307</v>
      </c>
      <c r="G50" s="25" t="s">
        <v>26</v>
      </c>
      <c r="H50" s="172" t="s">
        <v>26</v>
      </c>
      <c r="I50" s="232" t="s">
        <v>26</v>
      </c>
      <c r="J50" s="187" t="s">
        <v>26</v>
      </c>
      <c r="K50" s="18"/>
    </row>
    <row r="51" spans="2:11" s="16" customFormat="1" ht="22.7" customHeight="1" thickBot="1">
      <c r="B51" s="14"/>
      <c r="C51" s="591" t="s">
        <v>254</v>
      </c>
      <c r="D51" s="592"/>
      <c r="E51" s="592"/>
      <c r="F51" s="592"/>
      <c r="G51" s="592"/>
      <c r="H51" s="592"/>
      <c r="I51" s="592"/>
      <c r="J51" s="593"/>
      <c r="K51" s="15"/>
    </row>
    <row r="52" spans="2:11" ht="22.7" customHeight="1" thickBot="1">
      <c r="B52" s="12"/>
      <c r="C52" s="611" t="s">
        <v>308</v>
      </c>
      <c r="D52" s="612"/>
      <c r="E52" s="612"/>
      <c r="F52" s="612"/>
      <c r="G52" s="612"/>
      <c r="H52" s="612"/>
      <c r="I52" s="612"/>
      <c r="J52" s="613"/>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3" t="s">
        <v>309</v>
      </c>
      <c r="D56" s="564"/>
      <c r="E56" s="564"/>
      <c r="F56" s="564"/>
      <c r="G56" s="564"/>
      <c r="H56" s="564"/>
      <c r="I56" s="564"/>
      <c r="J56" s="565"/>
      <c r="K56" s="13"/>
    </row>
    <row r="57" spans="2:11" ht="20.85" customHeight="1" thickBot="1">
      <c r="B57" s="12"/>
      <c r="C57" s="630" t="s">
        <v>266</v>
      </c>
      <c r="D57" s="631"/>
      <c r="E57" s="632"/>
      <c r="F57" s="633"/>
      <c r="G57" s="630" t="s">
        <v>283</v>
      </c>
      <c r="H57" s="631"/>
      <c r="I57" s="632"/>
      <c r="J57" s="633"/>
      <c r="K57" s="13"/>
    </row>
    <row r="58" spans="2:11" ht="25.7" customHeight="1" thickBot="1">
      <c r="B58" s="12"/>
      <c r="C58" s="614" t="s">
        <v>310</v>
      </c>
      <c r="D58" s="615"/>
      <c r="E58" s="615"/>
      <c r="F58" s="616"/>
      <c r="G58" s="617" t="s">
        <v>311</v>
      </c>
      <c r="H58" s="615"/>
      <c r="I58" s="615"/>
      <c r="J58" s="618"/>
      <c r="K58" s="13"/>
    </row>
    <row r="59" spans="2:11" ht="15.95" customHeight="1">
      <c r="B59" s="12"/>
      <c r="C59" s="10"/>
      <c r="D59" s="138"/>
      <c r="E59" s="138"/>
      <c r="F59" s="138"/>
      <c r="G59" s="138"/>
      <c r="H59" s="138"/>
      <c r="I59" s="138"/>
      <c r="J59" s="11"/>
      <c r="K59" s="13"/>
    </row>
    <row r="60" spans="2:11">
      <c r="B60" s="12"/>
      <c r="C60" s="12"/>
      <c r="J60" s="13"/>
      <c r="K60" s="13"/>
    </row>
    <row r="61" spans="2:11" ht="14.45" thickBot="1">
      <c r="B61" s="12"/>
      <c r="C61" s="27"/>
      <c r="D61" s="28"/>
      <c r="E61" s="28"/>
      <c r="F61" s="28"/>
      <c r="G61" s="28"/>
      <c r="H61" s="28"/>
      <c r="I61" s="28"/>
      <c r="J61" s="29"/>
      <c r="K61" s="13"/>
    </row>
    <row r="62" spans="2:11" ht="18.600000000000001" thickBot="1">
      <c r="B62" s="12"/>
      <c r="C62" s="563" t="s">
        <v>312</v>
      </c>
      <c r="D62" s="564"/>
      <c r="E62" s="564"/>
      <c r="F62" s="564"/>
      <c r="G62" s="634"/>
      <c r="H62" s="564"/>
      <c r="I62" s="564"/>
      <c r="J62" s="565"/>
      <c r="K62" s="13"/>
    </row>
    <row r="63" spans="2:11" s="16" customFormat="1" ht="13.35" customHeight="1">
      <c r="B63" s="14"/>
      <c r="C63" s="647" t="s">
        <v>313</v>
      </c>
      <c r="D63" s="648"/>
      <c r="E63" s="649"/>
      <c r="F63" s="161" t="s">
        <v>314</v>
      </c>
      <c r="G63" s="150" t="s">
        <v>109</v>
      </c>
      <c r="H63" s="635" t="s">
        <v>315</v>
      </c>
      <c r="I63" s="635"/>
      <c r="J63" s="636"/>
      <c r="K63" s="15"/>
    </row>
    <row r="64" spans="2:11" ht="14.45" customHeight="1">
      <c r="B64" s="12"/>
      <c r="C64" s="189" t="s">
        <v>55</v>
      </c>
      <c r="D64" s="606" t="s">
        <v>316</v>
      </c>
      <c r="E64" s="607"/>
      <c r="F64" s="152">
        <f>'Initial Risk'!F10</f>
        <v>2</v>
      </c>
      <c r="G64" s="155">
        <f>'Initial Risk'!G10</f>
        <v>2</v>
      </c>
      <c r="H64" s="637">
        <f>F64*G64</f>
        <v>4</v>
      </c>
      <c r="I64" s="637"/>
      <c r="J64" s="638"/>
      <c r="K64" s="13"/>
    </row>
    <row r="65" spans="2:11" ht="14.45" customHeight="1">
      <c r="B65" s="12"/>
      <c r="C65" s="189" t="s">
        <v>56</v>
      </c>
      <c r="D65" s="606" t="s">
        <v>316</v>
      </c>
      <c r="E65" s="607"/>
      <c r="F65" s="153" t="s">
        <v>317</v>
      </c>
      <c r="G65" s="155" t="s">
        <v>318</v>
      </c>
      <c r="H65" s="639" t="s">
        <v>319</v>
      </c>
      <c r="I65" s="639"/>
      <c r="J65" s="640"/>
      <c r="K65" s="13"/>
    </row>
    <row r="66" spans="2:11" ht="16.5" customHeight="1">
      <c r="B66" s="12"/>
      <c r="C66" s="189" t="s">
        <v>320</v>
      </c>
      <c r="D66" s="606" t="s">
        <v>316</v>
      </c>
      <c r="E66" s="607"/>
      <c r="F66" s="154" t="s">
        <v>321</v>
      </c>
      <c r="G66" s="151" t="s">
        <v>322</v>
      </c>
      <c r="H66" s="641" t="s">
        <v>323</v>
      </c>
      <c r="I66" s="641"/>
      <c r="J66" s="642"/>
      <c r="K66" s="13"/>
    </row>
    <row r="67" spans="2:11" ht="15.95" customHeight="1">
      <c r="B67" s="12"/>
      <c r="C67" s="189" t="s">
        <v>324</v>
      </c>
      <c r="D67" s="606" t="s">
        <v>316</v>
      </c>
      <c r="E67" s="607"/>
      <c r="F67" s="152">
        <v>3</v>
      </c>
      <c r="G67" s="155">
        <v>2</v>
      </c>
      <c r="H67" s="643">
        <f>F67*G67</f>
        <v>6</v>
      </c>
      <c r="I67" s="643"/>
      <c r="J67" s="644"/>
      <c r="K67" s="13"/>
    </row>
    <row r="68" spans="2:11" ht="14.45" customHeight="1" thickBot="1">
      <c r="B68" s="12"/>
      <c r="C68" s="218" t="s">
        <v>60</v>
      </c>
      <c r="D68" s="619" t="s">
        <v>316</v>
      </c>
      <c r="E68" s="620"/>
      <c r="F68" s="156" t="s">
        <v>348</v>
      </c>
      <c r="G68" s="155" t="s">
        <v>326</v>
      </c>
      <c r="H68" s="645" t="s">
        <v>327</v>
      </c>
      <c r="I68" s="645"/>
      <c r="J68" s="646"/>
      <c r="K68" s="13"/>
    </row>
    <row r="69" spans="2:11" ht="23.1" customHeight="1" thickBot="1">
      <c r="B69" s="12"/>
      <c r="C69" s="650" t="s">
        <v>328</v>
      </c>
      <c r="D69" s="628"/>
      <c r="E69" s="628"/>
      <c r="F69" s="628"/>
      <c r="G69" s="628"/>
      <c r="H69" s="628"/>
      <c r="I69" s="628"/>
      <c r="J69" s="629"/>
      <c r="K69" s="13"/>
    </row>
    <row r="70" spans="2:11" ht="17.850000000000001" customHeight="1">
      <c r="B70" s="12"/>
      <c r="C70" s="178" t="s">
        <v>329</v>
      </c>
      <c r="D70" s="157"/>
      <c r="E70" s="157"/>
      <c r="F70" s="157"/>
      <c r="G70" s="157"/>
      <c r="H70" s="157"/>
      <c r="I70" s="157"/>
      <c r="J70" s="179"/>
      <c r="K70" s="13"/>
    </row>
    <row r="71" spans="2:11" ht="18.600000000000001" customHeight="1">
      <c r="B71" s="12"/>
      <c r="C71" s="180" t="s">
        <v>330</v>
      </c>
      <c r="D71" s="176"/>
      <c r="E71" s="176"/>
      <c r="F71" s="176"/>
      <c r="G71" s="177"/>
      <c r="H71" s="177"/>
      <c r="I71" s="177"/>
      <c r="J71" s="181"/>
      <c r="K71" s="13"/>
    </row>
    <row r="72" spans="2:11" ht="14.85" customHeight="1">
      <c r="B72" s="12"/>
      <c r="C72" s="180" t="s">
        <v>331</v>
      </c>
      <c r="D72" s="176"/>
      <c r="E72" s="176"/>
      <c r="F72" s="176"/>
      <c r="G72" s="174"/>
      <c r="H72" s="174"/>
      <c r="I72" s="174"/>
      <c r="J72" s="182"/>
      <c r="K72" s="13"/>
    </row>
    <row r="73" spans="2:11" ht="17.100000000000001" customHeight="1">
      <c r="B73" s="12"/>
      <c r="C73" s="158" t="s">
        <v>332</v>
      </c>
      <c r="D73" s="176"/>
      <c r="E73" s="176"/>
      <c r="F73" s="176"/>
      <c r="G73" s="175"/>
      <c r="H73" s="175"/>
      <c r="I73" s="175"/>
      <c r="J73" s="183"/>
      <c r="K73" s="13"/>
    </row>
    <row r="74" spans="2:11" ht="14.45" customHeight="1" thickBot="1">
      <c r="B74" s="12"/>
      <c r="C74" s="184"/>
      <c r="D74" s="185"/>
      <c r="E74" s="185"/>
      <c r="F74" s="185"/>
      <c r="G74" s="185"/>
      <c r="H74" s="185"/>
      <c r="I74" s="185"/>
      <c r="J74" s="186"/>
      <c r="K74" s="13"/>
    </row>
    <row r="75" spans="2:11" ht="15" customHeight="1" thickBot="1">
      <c r="B75" s="12"/>
      <c r="C75" s="621" t="s">
        <v>333</v>
      </c>
      <c r="D75" s="622"/>
      <c r="E75" s="622"/>
      <c r="F75" s="623"/>
      <c r="G75" s="623"/>
      <c r="H75" s="623"/>
      <c r="I75" s="624"/>
      <c r="J75" s="625"/>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4.45" thickBot="1">
      <c r="B111" s="12"/>
      <c r="C111" s="143"/>
      <c r="D111" s="144"/>
      <c r="E111" s="144"/>
      <c r="F111" s="144"/>
      <c r="G111" s="28"/>
      <c r="H111" s="144"/>
      <c r="I111" s="144"/>
      <c r="J111" s="29"/>
      <c r="K111" s="13"/>
    </row>
    <row r="112" spans="2:11">
      <c r="B112" s="12"/>
      <c r="K112" s="13"/>
    </row>
    <row r="113" spans="2:11" ht="14.4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20:J20"/>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1048" priority="43" operator="between">
      <formula>1</formula>
      <formula>3</formula>
    </cfRule>
    <cfRule type="cellIs" dxfId="1047" priority="44" operator="equal">
      <formula>4</formula>
    </cfRule>
    <cfRule type="cellIs" dxfId="1046" priority="45" operator="between">
      <formula>5</formula>
      <formula>8</formula>
    </cfRule>
    <cfRule type="cellIs" dxfId="1045" priority="46" operator="between">
      <formula>10</formula>
      <formula>12</formula>
    </cfRule>
    <cfRule type="cellIs" dxfId="1044" priority="47" operator="between">
      <formula>15</formula>
      <formula>25</formula>
    </cfRule>
  </conditionalFormatting>
  <pageMargins left="0.7" right="0.7" top="0.75" bottom="0.75" header="0.3" footer="0.3"/>
  <pageSetup scale="29"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29" operator="equal" id="{9B0365DF-1B6E-4F24-B2AE-39E79D14D720}">
            <xm:f>'Data Vald.'!$A$9</xm:f>
            <x14:dxf>
              <fill>
                <patternFill>
                  <bgColor rgb="FF00B050"/>
                </patternFill>
              </fill>
            </x14:dxf>
          </x14:cfRule>
          <x14:cfRule type="cellIs" priority="30" operator="equal" id="{DB298045-64FB-42D1-B654-E26C6E30B528}">
            <xm:f>'Data Vald.'!$A$8</xm:f>
            <x14:dxf>
              <fill>
                <patternFill>
                  <bgColor rgb="FFFFFF00"/>
                </patternFill>
              </fill>
            </x14:dxf>
          </x14:cfRule>
          <x14:cfRule type="cellIs" priority="31" operator="equal" id="{7BF9A715-0DB4-4DFA-AABC-2099756542D0}">
            <xm:f>'Data Vald.'!$A$7</xm:f>
            <x14:dxf>
              <fill>
                <patternFill>
                  <bgColor rgb="FFFFC000"/>
                </patternFill>
              </fill>
            </x14:dxf>
          </x14:cfRule>
          <x14:cfRule type="cellIs" priority="32" operator="equal" id="{96583575-16D1-45FD-B692-39CA2CB975BB}">
            <xm:f>'Data Vald.'!$A$6</xm:f>
            <x14:dxf>
              <fill>
                <patternFill>
                  <bgColor rgb="FFFF0000"/>
                </patternFill>
              </fill>
            </x14:dxf>
          </x14:cfRule>
          <x14:cfRule type="cellIs" priority="33" operator="equal" id="{C385D27B-3E19-4F52-B457-74E8530090BF}">
            <xm:f>'Data Vald.'!$A$5</xm:f>
            <x14:dxf>
              <font>
                <color theme="0"/>
              </font>
              <fill>
                <patternFill>
                  <bgColor theme="1"/>
                </patternFill>
              </fill>
            </x14:dxf>
          </x14:cfRule>
          <x14:cfRule type="cellIs" priority="34" operator="equal" id="{ED8DDEE6-20B1-4068-A985-709F37FB7B7A}">
            <xm:f>'Data Vald.'!$A$4</xm:f>
            <x14:dxf/>
          </x14:cfRule>
          <x14:cfRule type="cellIs" priority="35" operator="equal" id="{F4A30495-81AB-45F1-BAEF-3C931FAF7BC4}">
            <xm:f>'Data Vald.'!$A$3</xm:f>
            <x14:dxf/>
          </x14:cfRule>
          <xm:sqref>E16:E19 E22:E24 E37:E44 I16:I19 I23:I24</xm:sqref>
        </x14:conditionalFormatting>
        <x14:conditionalFormatting xmlns:xm="http://schemas.microsoft.com/office/excel/2006/main">
          <x14:cfRule type="cellIs" priority="22" operator="equal" id="{3DD0960F-FFE9-4A91-8A1F-C6BF2885A556}">
            <xm:f>'Data Vald.'!$A$9</xm:f>
            <x14:dxf>
              <fill>
                <patternFill>
                  <bgColor rgb="FF00B050"/>
                </patternFill>
              </fill>
            </x14:dxf>
          </x14:cfRule>
          <x14:cfRule type="cellIs" priority="23" operator="equal" id="{608C983E-576A-4E4E-9925-94A7F5DC08CD}">
            <xm:f>'Data Vald.'!$A$8</xm:f>
            <x14:dxf>
              <fill>
                <patternFill>
                  <bgColor rgb="FFFFFF00"/>
                </patternFill>
              </fill>
            </x14:dxf>
          </x14:cfRule>
          <x14:cfRule type="cellIs" priority="24" operator="equal" id="{C097CF0F-2A87-482E-BF8E-9809E8F69BFF}">
            <xm:f>'Data Vald.'!$A$7</xm:f>
            <x14:dxf>
              <fill>
                <patternFill>
                  <bgColor rgb="FFFFC000"/>
                </patternFill>
              </fill>
            </x14:dxf>
          </x14:cfRule>
          <x14:cfRule type="cellIs" priority="25" operator="equal" id="{F999833C-7418-4AF7-9C2B-790D5E62AAB4}">
            <xm:f>'Data Vald.'!$A$6</xm:f>
            <x14:dxf>
              <fill>
                <patternFill>
                  <bgColor rgb="FFFF0000"/>
                </patternFill>
              </fill>
            </x14:dxf>
          </x14:cfRule>
          <x14:cfRule type="cellIs" priority="26" operator="equal" id="{8C776D14-F937-4926-9FF8-97E7BB518B3A}">
            <xm:f>'Data Vald.'!$A$5</xm:f>
            <x14:dxf>
              <font>
                <color theme="0"/>
              </font>
              <fill>
                <patternFill>
                  <bgColor theme="1"/>
                </patternFill>
              </fill>
            </x14:dxf>
          </x14:cfRule>
          <x14:cfRule type="cellIs" priority="27" operator="equal" id="{9DA88BE2-601E-4E11-8C73-5B994F75B7CB}">
            <xm:f>'Data Vald.'!$A$4</xm:f>
            <x14:dxf/>
          </x14:cfRule>
          <x14:cfRule type="cellIs" priority="28" operator="equal" id="{1F9B9AF4-23BC-48E2-964E-7F59D5F91FA2}">
            <xm:f>'Data Vald.'!$A$3</xm:f>
            <x14:dxf/>
          </x14:cfRule>
          <xm:sqref>I22</xm:sqref>
        </x14:conditionalFormatting>
        <x14:conditionalFormatting xmlns:xm="http://schemas.microsoft.com/office/excel/2006/main">
          <x14:cfRule type="cellIs" priority="15" operator="equal" id="{33B1A39B-741B-4C47-9DEE-2BD65B4B31A2}">
            <xm:f>'Data Vald.'!$A$9</xm:f>
            <x14:dxf>
              <fill>
                <patternFill>
                  <bgColor rgb="FF00B050"/>
                </patternFill>
              </fill>
            </x14:dxf>
          </x14:cfRule>
          <x14:cfRule type="cellIs" priority="16" operator="equal" id="{3715A90D-61EC-4A2C-A458-EA4E776A8143}">
            <xm:f>'Data Vald.'!$A$8</xm:f>
            <x14:dxf>
              <fill>
                <patternFill>
                  <bgColor rgb="FFFFFF00"/>
                </patternFill>
              </fill>
            </x14:dxf>
          </x14:cfRule>
          <x14:cfRule type="cellIs" priority="17" operator="equal" id="{AC00D259-7348-405C-BDB4-E35A9C5444E1}">
            <xm:f>'Data Vald.'!$A$7</xm:f>
            <x14:dxf>
              <fill>
                <patternFill>
                  <bgColor rgb="FFFFC000"/>
                </patternFill>
              </fill>
            </x14:dxf>
          </x14:cfRule>
          <x14:cfRule type="cellIs" priority="18" operator="equal" id="{53005689-F229-4F43-A529-F9A976BDC0C3}">
            <xm:f>'Data Vald.'!$A$6</xm:f>
            <x14:dxf>
              <fill>
                <patternFill>
                  <bgColor rgb="FFFF0000"/>
                </patternFill>
              </fill>
            </x14:dxf>
          </x14:cfRule>
          <x14:cfRule type="cellIs" priority="19" operator="equal" id="{F1FC4500-CDEF-4DC0-89CB-171531F127AC}">
            <xm:f>'Data Vald.'!$A$5</xm:f>
            <x14:dxf>
              <font>
                <color theme="0"/>
              </font>
              <fill>
                <patternFill>
                  <bgColor theme="1"/>
                </patternFill>
              </fill>
            </x14:dxf>
          </x14:cfRule>
          <x14:cfRule type="cellIs" priority="20" operator="equal" id="{8F2B9C46-9CD6-41D4-BF24-64AE11D35164}">
            <xm:f>'Data Vald.'!$A$4</xm:f>
            <x14:dxf/>
          </x14:cfRule>
          <x14:cfRule type="cellIs" priority="21" operator="equal" id="{0153FE7E-0C52-47EB-8D11-4126D26F9085}">
            <xm:f>'Data Vald.'!$A$3</xm:f>
            <x14:dxf/>
          </x14:cfRule>
          <xm:sqref>I37:I44</xm:sqref>
        </x14:conditionalFormatting>
        <x14:conditionalFormatting xmlns:xm="http://schemas.microsoft.com/office/excel/2006/main">
          <x14:cfRule type="cellIs" priority="8" operator="equal" id="{FF5FCBB2-FF21-4E0A-A54B-1FBAB7111F82}">
            <xm:f>'Data Vald.'!$A$9</xm:f>
            <x14:dxf>
              <fill>
                <patternFill>
                  <bgColor rgb="FF00B050"/>
                </patternFill>
              </fill>
            </x14:dxf>
          </x14:cfRule>
          <x14:cfRule type="cellIs" priority="9" operator="equal" id="{8C253CAE-9CBD-480E-B9F4-D348F52BD11B}">
            <xm:f>'Data Vald.'!$A$8</xm:f>
            <x14:dxf>
              <fill>
                <patternFill>
                  <bgColor rgb="FFFFFF00"/>
                </patternFill>
              </fill>
            </x14:dxf>
          </x14:cfRule>
          <x14:cfRule type="cellIs" priority="10" operator="equal" id="{7B855E6C-6C82-41B5-A7A1-BC1709B83540}">
            <xm:f>'Data Vald.'!$A$7</xm:f>
            <x14:dxf>
              <fill>
                <patternFill>
                  <bgColor rgb="FFFFC000"/>
                </patternFill>
              </fill>
            </x14:dxf>
          </x14:cfRule>
          <x14:cfRule type="cellIs" priority="11" operator="equal" id="{1B45FABA-DC7D-45FC-ABF5-8E9BE33B7B1A}">
            <xm:f>'Data Vald.'!$A$6</xm:f>
            <x14:dxf>
              <fill>
                <patternFill>
                  <bgColor rgb="FFFF0000"/>
                </patternFill>
              </fill>
            </x14:dxf>
          </x14:cfRule>
          <x14:cfRule type="cellIs" priority="12" operator="equal" id="{31014DFE-2BD6-40FA-B55E-EB0606607A35}">
            <xm:f>'Data Vald.'!$A$5</xm:f>
            <x14:dxf>
              <font>
                <color theme="0"/>
              </font>
              <fill>
                <patternFill>
                  <bgColor theme="1"/>
                </patternFill>
              </fill>
            </x14:dxf>
          </x14:cfRule>
          <x14:cfRule type="cellIs" priority="13" operator="equal" id="{63219FA8-E893-4560-BA23-0D90FD1E9C08}">
            <xm:f>'Data Vald.'!$A$4</xm:f>
            <x14:dxf/>
          </x14:cfRule>
          <x14:cfRule type="cellIs" priority="14" operator="equal" id="{585C1CB3-B058-493A-BA97-368B83413EC7}">
            <xm:f>'Data Vald.'!$A$3</xm:f>
            <x14:dxf/>
          </x14:cfRule>
          <xm:sqref>E47:E50</xm:sqref>
        </x14:conditionalFormatting>
        <x14:conditionalFormatting xmlns:xm="http://schemas.microsoft.com/office/excel/2006/main">
          <x14:cfRule type="cellIs" priority="1" operator="equal" id="{E983714D-A3DB-4216-B47E-521401F3B9EE}">
            <xm:f>'Data Vald.'!$A$9</xm:f>
            <x14:dxf>
              <fill>
                <patternFill>
                  <bgColor rgb="FF00B050"/>
                </patternFill>
              </fill>
            </x14:dxf>
          </x14:cfRule>
          <x14:cfRule type="cellIs" priority="2" operator="equal" id="{0C8F895F-BE27-4329-9C64-D3921D649CDF}">
            <xm:f>'Data Vald.'!$A$8</xm:f>
            <x14:dxf>
              <fill>
                <patternFill>
                  <bgColor rgb="FFFFFF00"/>
                </patternFill>
              </fill>
            </x14:dxf>
          </x14:cfRule>
          <x14:cfRule type="cellIs" priority="3" operator="equal" id="{E90414EC-A9A1-4F35-BCD3-15E782ADCA10}">
            <xm:f>'Data Vald.'!$A$7</xm:f>
            <x14:dxf>
              <fill>
                <patternFill>
                  <bgColor rgb="FFFFC000"/>
                </patternFill>
              </fill>
            </x14:dxf>
          </x14:cfRule>
          <x14:cfRule type="cellIs" priority="4" operator="equal" id="{D7B3B114-CCE7-4949-8A81-32F1B7ECBCAA}">
            <xm:f>'Data Vald.'!$A$6</xm:f>
            <x14:dxf>
              <fill>
                <patternFill>
                  <bgColor rgb="FFFF0000"/>
                </patternFill>
              </fill>
            </x14:dxf>
          </x14:cfRule>
          <x14:cfRule type="cellIs" priority="5" operator="equal" id="{007AD3F9-E0A3-4B38-B65C-64F44E5EC913}">
            <xm:f>'Data Vald.'!$A$5</xm:f>
            <x14:dxf>
              <font>
                <color theme="0"/>
              </font>
              <fill>
                <patternFill>
                  <bgColor theme="1"/>
                </patternFill>
              </fill>
            </x14:dxf>
          </x14:cfRule>
          <x14:cfRule type="cellIs" priority="6" operator="equal" id="{B117367D-853D-4912-B0F3-9414FA9A3757}">
            <xm:f>'Data Vald.'!$A$4</xm:f>
            <x14:dxf/>
          </x14:cfRule>
          <x14:cfRule type="cellIs" priority="7" operator="equal" id="{2CF7A169-BCDC-4F52-9C29-7DD41E17EF19}">
            <xm:f>'Data Vald.'!$A$3</xm:f>
            <x14:dxf/>
          </x14:cfRule>
          <xm:sqref>I47:I50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510230F-4071-4FF4-AA6C-AB4124CCD478}">
          <x14:formula1>
            <xm:f>'Data Vald.'!$A$3:$A$9</xm:f>
          </x14:formula1>
          <xm:sqref>E16:E19 I16:I19 E22:E24 E47:E50 E37:E44 I22:I24 I37:I44 I47:I50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ECECC-1DEE-410C-8F03-2B4FAAB4DB80}">
  <sheetPr>
    <tabColor theme="7" tint="0.79998168889431442"/>
    <pageSetUpPr fitToPage="1"/>
  </sheetPr>
  <dimension ref="B1:K119"/>
  <sheetViews>
    <sheetView showGridLines="0" topLeftCell="A20" zoomScale="60" zoomScaleNormal="60" workbookViewId="0">
      <selection activeCell="E23" sqref="E23:F30"/>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206</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448</v>
      </c>
      <c r="D5" s="567"/>
      <c r="E5" s="567"/>
      <c r="F5" s="567"/>
      <c r="G5" s="567"/>
      <c r="H5" s="567"/>
      <c r="I5" s="567"/>
      <c r="J5" s="568"/>
      <c r="K5" s="13"/>
    </row>
    <row r="6" spans="2:11" ht="14.45" customHeight="1">
      <c r="B6" s="12"/>
      <c r="C6" s="159" t="s">
        <v>209</v>
      </c>
      <c r="D6" s="117"/>
      <c r="E6" s="117"/>
      <c r="F6" s="11"/>
      <c r="G6" s="118" t="s">
        <v>210</v>
      </c>
      <c r="H6" s="569" t="s">
        <v>211</v>
      </c>
      <c r="I6" s="570"/>
      <c r="J6" s="571"/>
      <c r="K6" s="13"/>
    </row>
    <row r="7" spans="2:11" ht="14.25" customHeight="1" thickBot="1">
      <c r="B7" s="12"/>
      <c r="C7" s="651" t="s">
        <v>335</v>
      </c>
      <c r="D7" s="652"/>
      <c r="E7" s="652"/>
      <c r="F7" s="653"/>
      <c r="G7" s="377" t="s">
        <v>449</v>
      </c>
      <c r="H7" s="579" t="s">
        <v>214</v>
      </c>
      <c r="I7" s="580"/>
      <c r="J7" s="581"/>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217</v>
      </c>
      <c r="H9" s="587" t="s">
        <v>450</v>
      </c>
      <c r="I9" s="585"/>
      <c r="J9" s="586"/>
      <c r="K9" s="13"/>
    </row>
    <row r="10" spans="2:11" ht="23.45" customHeight="1">
      <c r="B10" s="12"/>
      <c r="C10" s="651"/>
      <c r="D10" s="652"/>
      <c r="E10" s="652"/>
      <c r="F10" s="653"/>
      <c r="G10" s="657"/>
      <c r="H10" s="587"/>
      <c r="I10" s="585"/>
      <c r="J10" s="586"/>
      <c r="K10" s="13"/>
    </row>
    <row r="11" spans="2:11" ht="31.7" customHeight="1">
      <c r="B11" s="12"/>
      <c r="C11" s="651"/>
      <c r="D11" s="652"/>
      <c r="E11" s="652"/>
      <c r="F11" s="653"/>
      <c r="G11" s="657"/>
      <c r="H11" s="587"/>
      <c r="I11" s="585"/>
      <c r="J11" s="586"/>
      <c r="K11" s="13"/>
    </row>
    <row r="12" spans="2:11" ht="18.600000000000001"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9.1">
      <c r="B16" s="12"/>
      <c r="C16" s="173" t="s">
        <v>387</v>
      </c>
      <c r="D16" s="113" t="s">
        <v>227</v>
      </c>
      <c r="E16" s="235">
        <v>1</v>
      </c>
      <c r="F16" s="193" t="s">
        <v>451</v>
      </c>
      <c r="G16" s="134" t="s">
        <v>229</v>
      </c>
      <c r="H16" s="130" t="s">
        <v>227</v>
      </c>
      <c r="I16" s="219">
        <v>0.5</v>
      </c>
      <c r="J16" s="197" t="s">
        <v>452</v>
      </c>
      <c r="K16" s="13"/>
    </row>
    <row r="17" spans="2:11" ht="29.1">
      <c r="B17" s="12"/>
      <c r="C17" s="173" t="s">
        <v>389</v>
      </c>
      <c r="D17" s="113" t="s">
        <v>227</v>
      </c>
      <c r="E17" s="235">
        <v>1</v>
      </c>
      <c r="F17" s="193" t="s">
        <v>453</v>
      </c>
      <c r="G17" s="173" t="s">
        <v>26</v>
      </c>
      <c r="H17" s="113" t="s">
        <v>26</v>
      </c>
      <c r="I17" s="235" t="s">
        <v>26</v>
      </c>
      <c r="J17" s="192" t="s">
        <v>26</v>
      </c>
      <c r="K17" s="13"/>
    </row>
    <row r="18" spans="2:11" ht="38.450000000000003" customHeight="1">
      <c r="B18" s="12"/>
      <c r="C18" s="173" t="s">
        <v>391</v>
      </c>
      <c r="D18" s="113" t="s">
        <v>227</v>
      </c>
      <c r="E18" s="235" t="s">
        <v>50</v>
      </c>
      <c r="F18" s="192" t="s">
        <v>392</v>
      </c>
      <c r="G18" s="173" t="s">
        <v>26</v>
      </c>
      <c r="H18" s="113" t="s">
        <v>26</v>
      </c>
      <c r="I18" s="235" t="s">
        <v>26</v>
      </c>
      <c r="J18" s="192" t="s">
        <v>26</v>
      </c>
      <c r="K18" s="13"/>
    </row>
    <row r="19" spans="2:11" ht="38.450000000000003" customHeight="1">
      <c r="B19" s="12"/>
      <c r="C19" s="173" t="s">
        <v>393</v>
      </c>
      <c r="D19" s="113" t="s">
        <v>227</v>
      </c>
      <c r="E19" s="235" t="s">
        <v>50</v>
      </c>
      <c r="F19" s="193" t="s">
        <v>394</v>
      </c>
      <c r="G19" s="173" t="s">
        <v>26</v>
      </c>
      <c r="H19" s="113" t="s">
        <v>26</v>
      </c>
      <c r="I19" s="235" t="s">
        <v>26</v>
      </c>
      <c r="J19" s="192" t="s">
        <v>26</v>
      </c>
      <c r="K19" s="13"/>
    </row>
    <row r="20" spans="2:11" ht="38.450000000000003" customHeight="1" thickBot="1">
      <c r="B20" s="12"/>
      <c r="C20" s="173" t="s">
        <v>438</v>
      </c>
      <c r="D20" s="113" t="s">
        <v>227</v>
      </c>
      <c r="E20" s="235" t="s">
        <v>50</v>
      </c>
      <c r="F20" s="192" t="s">
        <v>439</v>
      </c>
      <c r="G20" s="173" t="s">
        <v>26</v>
      </c>
      <c r="H20" s="113" t="s">
        <v>26</v>
      </c>
      <c r="I20" s="235" t="s">
        <v>26</v>
      </c>
      <c r="J20" s="192" t="s">
        <v>26</v>
      </c>
      <c r="K20" s="13"/>
    </row>
    <row r="21" spans="2:11" ht="27" customHeight="1" thickBot="1">
      <c r="B21" s="12"/>
      <c r="C21" s="603" t="s">
        <v>239</v>
      </c>
      <c r="D21" s="604"/>
      <c r="E21" s="604"/>
      <c r="F21" s="604"/>
      <c r="G21" s="604"/>
      <c r="H21" s="604"/>
      <c r="I21" s="604"/>
      <c r="J21" s="605"/>
      <c r="K21" s="13"/>
    </row>
    <row r="22" spans="2:11" ht="27" customHeight="1" thickBot="1">
      <c r="B22" s="12"/>
      <c r="C22" s="160" t="s">
        <v>222</v>
      </c>
      <c r="D22" s="132" t="s">
        <v>223</v>
      </c>
      <c r="E22" s="211" t="s">
        <v>224</v>
      </c>
      <c r="F22" s="133" t="s">
        <v>225</v>
      </c>
      <c r="G22" s="160" t="s">
        <v>222</v>
      </c>
      <c r="H22" s="132" t="s">
        <v>223</v>
      </c>
      <c r="I22" s="211" t="s">
        <v>224</v>
      </c>
      <c r="J22" s="133" t="s">
        <v>225</v>
      </c>
      <c r="K22" s="13"/>
    </row>
    <row r="23" spans="2:11" ht="57.95">
      <c r="B23" s="12"/>
      <c r="C23" s="135" t="s">
        <v>240</v>
      </c>
      <c r="D23" s="136" t="s">
        <v>227</v>
      </c>
      <c r="E23" s="224" t="s">
        <v>26</v>
      </c>
      <c r="F23" s="168" t="s">
        <v>241</v>
      </c>
      <c r="G23" s="137" t="s">
        <v>246</v>
      </c>
      <c r="H23" s="136" t="s">
        <v>227</v>
      </c>
      <c r="I23" s="224">
        <v>1</v>
      </c>
      <c r="J23" s="147" t="s">
        <v>454</v>
      </c>
      <c r="K23" s="13"/>
    </row>
    <row r="24" spans="2:11" ht="29.1">
      <c r="B24" s="12"/>
      <c r="C24" s="24" t="s">
        <v>362</v>
      </c>
      <c r="D24" s="20" t="s">
        <v>227</v>
      </c>
      <c r="E24" s="233" t="s">
        <v>26</v>
      </c>
      <c r="F24" s="169" t="s">
        <v>398</v>
      </c>
      <c r="G24" s="24" t="s">
        <v>26</v>
      </c>
      <c r="H24" s="114" t="s">
        <v>26</v>
      </c>
      <c r="I24" s="225" t="s">
        <v>26</v>
      </c>
      <c r="J24" s="125" t="s">
        <v>26</v>
      </c>
      <c r="K24" s="13"/>
    </row>
    <row r="25" spans="2:11" ht="72.599999999999994">
      <c r="B25" s="12"/>
      <c r="C25" s="24" t="s">
        <v>399</v>
      </c>
      <c r="D25" s="20" t="s">
        <v>227</v>
      </c>
      <c r="E25" s="381" t="s">
        <v>50</v>
      </c>
      <c r="F25" s="378" t="s">
        <v>400</v>
      </c>
      <c r="G25" s="24" t="s">
        <v>26</v>
      </c>
      <c r="H25" s="114" t="s">
        <v>26</v>
      </c>
      <c r="I25" s="225" t="s">
        <v>26</v>
      </c>
      <c r="J25" s="125" t="s">
        <v>26</v>
      </c>
      <c r="K25" s="13"/>
    </row>
    <row r="26" spans="2:11" ht="29.1">
      <c r="B26" s="12"/>
      <c r="C26" s="24" t="s">
        <v>401</v>
      </c>
      <c r="D26" s="20" t="s">
        <v>227</v>
      </c>
      <c r="E26" s="381" t="s">
        <v>50</v>
      </c>
      <c r="F26" s="378" t="s">
        <v>402</v>
      </c>
      <c r="G26" s="24" t="s">
        <v>26</v>
      </c>
      <c r="H26" s="114" t="s">
        <v>26</v>
      </c>
      <c r="I26" s="225" t="s">
        <v>26</v>
      </c>
      <c r="J26" s="125" t="s">
        <v>26</v>
      </c>
      <c r="K26" s="13"/>
    </row>
    <row r="27" spans="2:11" ht="43.5">
      <c r="B27" s="12"/>
      <c r="C27" s="24" t="s">
        <v>302</v>
      </c>
      <c r="D27" s="20" t="s">
        <v>227</v>
      </c>
      <c r="E27" s="381" t="s">
        <v>50</v>
      </c>
      <c r="F27" s="378" t="s">
        <v>303</v>
      </c>
      <c r="G27" s="24" t="s">
        <v>26</v>
      </c>
      <c r="H27" s="114" t="s">
        <v>26</v>
      </c>
      <c r="I27" s="225" t="s">
        <v>26</v>
      </c>
      <c r="J27" s="125" t="s">
        <v>26</v>
      </c>
      <c r="K27" s="13"/>
    </row>
    <row r="28" spans="2:11" ht="29.1">
      <c r="B28" s="12"/>
      <c r="C28" s="24" t="s">
        <v>404</v>
      </c>
      <c r="D28" s="20" t="s">
        <v>227</v>
      </c>
      <c r="E28" s="381" t="s">
        <v>50</v>
      </c>
      <c r="F28" s="378" t="s">
        <v>405</v>
      </c>
      <c r="G28" s="24" t="s">
        <v>26</v>
      </c>
      <c r="H28" s="114" t="s">
        <v>26</v>
      </c>
      <c r="I28" s="225" t="s">
        <v>26</v>
      </c>
      <c r="J28" s="125" t="s">
        <v>26</v>
      </c>
      <c r="K28" s="13"/>
    </row>
    <row r="29" spans="2:11" ht="29.1">
      <c r="B29" s="12"/>
      <c r="C29" s="198" t="s">
        <v>406</v>
      </c>
      <c r="D29" s="20" t="s">
        <v>227</v>
      </c>
      <c r="E29" s="235">
        <v>1</v>
      </c>
      <c r="F29" s="373" t="s">
        <v>407</v>
      </c>
      <c r="G29" s="24" t="s">
        <v>26</v>
      </c>
      <c r="H29" s="114" t="s">
        <v>26</v>
      </c>
      <c r="I29" s="225" t="s">
        <v>26</v>
      </c>
      <c r="J29" s="125" t="s">
        <v>26</v>
      </c>
      <c r="K29" s="13"/>
    </row>
    <row r="30" spans="2:11" ht="15" thickBot="1">
      <c r="B30" s="12"/>
      <c r="C30" s="148" t="s">
        <v>252</v>
      </c>
      <c r="D30" s="26" t="s">
        <v>227</v>
      </c>
      <c r="E30" s="229">
        <v>1</v>
      </c>
      <c r="F30" s="380" t="s">
        <v>252</v>
      </c>
      <c r="G30" s="25" t="s">
        <v>26</v>
      </c>
      <c r="H30" s="199" t="s">
        <v>26</v>
      </c>
      <c r="I30" s="239" t="s">
        <v>26</v>
      </c>
      <c r="J30" s="128" t="s">
        <v>26</v>
      </c>
      <c r="K30" s="13"/>
    </row>
    <row r="31" spans="2:11" ht="21" customHeight="1" thickBot="1">
      <c r="B31" s="12"/>
      <c r="C31" s="591" t="s">
        <v>254</v>
      </c>
      <c r="D31" s="592"/>
      <c r="E31" s="592"/>
      <c r="F31" s="592"/>
      <c r="G31" s="592"/>
      <c r="H31" s="592"/>
      <c r="I31" s="592"/>
      <c r="J31" s="593"/>
      <c r="K31" s="13"/>
    </row>
    <row r="32" spans="2:11" ht="23.45" customHeight="1" thickBot="1">
      <c r="B32" s="12"/>
      <c r="C32" s="594" t="s">
        <v>255</v>
      </c>
      <c r="D32" s="595"/>
      <c r="E32" s="595"/>
      <c r="F32" s="595"/>
      <c r="G32" s="595"/>
      <c r="H32" s="595"/>
      <c r="I32" s="595"/>
      <c r="J32" s="596"/>
      <c r="K32" s="13"/>
    </row>
    <row r="33" spans="2:11">
      <c r="B33" s="12"/>
      <c r="C33" s="10"/>
      <c r="D33" s="138"/>
      <c r="E33" s="138"/>
      <c r="F33" s="138"/>
      <c r="G33" s="138"/>
      <c r="H33" s="138"/>
      <c r="I33" s="138"/>
      <c r="J33" s="11"/>
      <c r="K33" s="13"/>
    </row>
    <row r="34" spans="2:11">
      <c r="B34" s="12"/>
      <c r="C34" s="12"/>
      <c r="J34" s="13"/>
      <c r="K34" s="13"/>
    </row>
    <row r="35" spans="2:11" ht="14.45" thickBot="1">
      <c r="B35" s="12"/>
      <c r="C35" s="27"/>
      <c r="D35" s="28"/>
      <c r="E35" s="28"/>
      <c r="F35" s="28"/>
      <c r="G35" s="28"/>
      <c r="H35" s="28"/>
      <c r="I35" s="28"/>
      <c r="J35" s="29"/>
      <c r="K35" s="13"/>
    </row>
    <row r="36" spans="2:11" ht="18.600000000000001" thickBot="1">
      <c r="B36" s="12"/>
      <c r="C36" s="563" t="s">
        <v>256</v>
      </c>
      <c r="D36" s="564"/>
      <c r="E36" s="564"/>
      <c r="F36" s="564"/>
      <c r="G36" s="564"/>
      <c r="H36" s="564"/>
      <c r="I36" s="564"/>
      <c r="J36" s="565"/>
      <c r="K36" s="13"/>
    </row>
    <row r="37" spans="2:11" ht="15" customHeight="1">
      <c r="B37" s="12"/>
      <c r="C37" s="140"/>
      <c r="D37" s="141"/>
      <c r="E37" s="141"/>
      <c r="F37" s="141"/>
      <c r="G37" s="141"/>
      <c r="H37" s="141"/>
      <c r="I37" s="141"/>
      <c r="J37" s="142"/>
      <c r="K37" s="13"/>
    </row>
    <row r="38" spans="2:11" ht="15" customHeight="1">
      <c r="B38" s="12"/>
      <c r="C38" s="560" t="s">
        <v>257</v>
      </c>
      <c r="D38" s="561"/>
      <c r="E38" s="561"/>
      <c r="F38" s="561"/>
      <c r="G38" s="561"/>
      <c r="H38" s="561"/>
      <c r="I38" s="561"/>
      <c r="J38" s="562"/>
      <c r="K38" s="13"/>
    </row>
    <row r="39" spans="2:11" ht="15" customHeight="1" thickBot="1">
      <c r="B39" s="12"/>
      <c r="C39" s="143"/>
      <c r="D39" s="144"/>
      <c r="E39" s="144"/>
      <c r="F39" s="144"/>
      <c r="G39" s="144"/>
      <c r="H39" s="144"/>
      <c r="I39" s="144"/>
      <c r="J39" s="145"/>
      <c r="K39" s="13"/>
    </row>
    <row r="40" spans="2:11" s="16" customFormat="1" ht="26.85" customHeight="1" thickBot="1">
      <c r="B40" s="14"/>
      <c r="C40" s="597" t="s">
        <v>258</v>
      </c>
      <c r="D40" s="598"/>
      <c r="E40" s="598"/>
      <c r="F40" s="599"/>
      <c r="G40" s="597" t="s">
        <v>259</v>
      </c>
      <c r="H40" s="598"/>
      <c r="I40" s="598"/>
      <c r="J40" s="599"/>
      <c r="K40" s="15"/>
    </row>
    <row r="41" spans="2:11" ht="27.75" customHeight="1" thickBot="1">
      <c r="B41" s="12"/>
      <c r="C41" s="600" t="str">
        <f>C14</f>
        <v>HARDWARE (PLANT)</v>
      </c>
      <c r="D41" s="601"/>
      <c r="E41" s="601"/>
      <c r="F41" s="601"/>
      <c r="G41" s="601"/>
      <c r="H41" s="601"/>
      <c r="I41" s="601"/>
      <c r="J41" s="602"/>
      <c r="K41" s="13"/>
    </row>
    <row r="42" spans="2:11" ht="21.2" customHeight="1" thickBot="1">
      <c r="B42" s="12"/>
      <c r="C42" s="131" t="s">
        <v>222</v>
      </c>
      <c r="D42" s="132" t="s">
        <v>223</v>
      </c>
      <c r="E42" s="211" t="s">
        <v>224</v>
      </c>
      <c r="F42" s="133" t="s">
        <v>225</v>
      </c>
      <c r="G42" s="131" t="s">
        <v>222</v>
      </c>
      <c r="H42" s="132" t="s">
        <v>223</v>
      </c>
      <c r="I42" s="211" t="s">
        <v>224</v>
      </c>
      <c r="J42" s="133" t="s">
        <v>225</v>
      </c>
      <c r="K42" s="13"/>
    </row>
    <row r="43" spans="2:11" s="19" customFormat="1" ht="54.95" customHeight="1">
      <c r="B43" s="17"/>
      <c r="C43" s="137" t="s">
        <v>260</v>
      </c>
      <c r="D43" s="146" t="s">
        <v>261</v>
      </c>
      <c r="E43" s="226">
        <v>1</v>
      </c>
      <c r="F43" s="376" t="s">
        <v>262</v>
      </c>
      <c r="G43" s="137" t="s">
        <v>263</v>
      </c>
      <c r="H43" s="136" t="s">
        <v>227</v>
      </c>
      <c r="I43" s="383">
        <v>1</v>
      </c>
      <c r="J43" s="376" t="s">
        <v>264</v>
      </c>
      <c r="K43" s="18"/>
    </row>
    <row r="44" spans="2:11" s="19" customFormat="1" ht="52.5" customHeight="1">
      <c r="B44" s="17"/>
      <c r="C44" s="24" t="s">
        <v>265</v>
      </c>
      <c r="D44" s="20" t="s">
        <v>266</v>
      </c>
      <c r="E44" s="235">
        <v>1</v>
      </c>
      <c r="F44" s="193" t="s">
        <v>408</v>
      </c>
      <c r="G44" s="24" t="s">
        <v>268</v>
      </c>
      <c r="H44" s="20" t="s">
        <v>227</v>
      </c>
      <c r="I44" s="235">
        <v>1</v>
      </c>
      <c r="J44" s="193" t="s">
        <v>269</v>
      </c>
      <c r="K44" s="18"/>
    </row>
    <row r="45" spans="2:11" s="19" customFormat="1" ht="43.5">
      <c r="B45" s="17"/>
      <c r="C45" s="24" t="s">
        <v>270</v>
      </c>
      <c r="D45" s="23" t="s">
        <v>266</v>
      </c>
      <c r="E45" s="227" t="s">
        <v>50</v>
      </c>
      <c r="F45" s="193" t="s">
        <v>409</v>
      </c>
      <c r="G45" s="24" t="s">
        <v>272</v>
      </c>
      <c r="H45" s="20" t="s">
        <v>227</v>
      </c>
      <c r="I45" s="235">
        <v>1</v>
      </c>
      <c r="J45" s="193" t="s">
        <v>273</v>
      </c>
      <c r="K45" s="18"/>
    </row>
    <row r="46" spans="2:11" s="19" customFormat="1" ht="39" customHeight="1">
      <c r="B46" s="17"/>
      <c r="C46" s="24" t="s">
        <v>274</v>
      </c>
      <c r="D46" s="20" t="s">
        <v>266</v>
      </c>
      <c r="E46" s="382">
        <v>1</v>
      </c>
      <c r="F46" s="193" t="s">
        <v>410</v>
      </c>
      <c r="G46" s="24" t="s">
        <v>276</v>
      </c>
      <c r="H46" s="23" t="s">
        <v>261</v>
      </c>
      <c r="I46" s="227">
        <v>1</v>
      </c>
      <c r="J46" s="193" t="s">
        <v>411</v>
      </c>
      <c r="K46" s="18"/>
    </row>
    <row r="47" spans="2:11" s="19" customFormat="1" ht="29.1">
      <c r="B47" s="17"/>
      <c r="C47" s="173" t="s">
        <v>278</v>
      </c>
      <c r="D47" s="23" t="s">
        <v>227</v>
      </c>
      <c r="E47" s="227" t="s">
        <v>50</v>
      </c>
      <c r="F47" s="193" t="s">
        <v>412</v>
      </c>
      <c r="G47" s="24" t="s">
        <v>280</v>
      </c>
      <c r="H47" s="23" t="s">
        <v>261</v>
      </c>
      <c r="I47" s="227">
        <v>1</v>
      </c>
      <c r="J47" s="193" t="s">
        <v>413</v>
      </c>
      <c r="K47" s="18"/>
    </row>
    <row r="48" spans="2:11" s="19" customFormat="1" ht="43.5">
      <c r="B48" s="17"/>
      <c r="C48" s="173" t="s">
        <v>282</v>
      </c>
      <c r="D48" s="23" t="s">
        <v>283</v>
      </c>
      <c r="E48" s="227">
        <v>1</v>
      </c>
      <c r="F48" s="193" t="s">
        <v>446</v>
      </c>
      <c r="G48" s="24" t="s">
        <v>285</v>
      </c>
      <c r="H48" s="23" t="s">
        <v>283</v>
      </c>
      <c r="I48" s="227">
        <v>1</v>
      </c>
      <c r="J48" s="193" t="s">
        <v>414</v>
      </c>
      <c r="K48" s="18"/>
    </row>
    <row r="49" spans="2:11" s="19" customFormat="1" ht="42">
      <c r="B49" s="17"/>
      <c r="C49" s="173" t="s">
        <v>287</v>
      </c>
      <c r="D49" s="23" t="s">
        <v>283</v>
      </c>
      <c r="E49" s="227">
        <v>1</v>
      </c>
      <c r="F49" s="193" t="s">
        <v>447</v>
      </c>
      <c r="G49" s="24" t="s">
        <v>288</v>
      </c>
      <c r="H49" s="20" t="s">
        <v>227</v>
      </c>
      <c r="I49" s="235">
        <v>1</v>
      </c>
      <c r="J49" s="193" t="s">
        <v>416</v>
      </c>
      <c r="K49" s="18"/>
    </row>
    <row r="50" spans="2:11" s="19" customFormat="1" ht="29.45" thickBot="1">
      <c r="B50" s="17"/>
      <c r="C50" s="148" t="s">
        <v>290</v>
      </c>
      <c r="D50" s="26" t="s">
        <v>266</v>
      </c>
      <c r="E50" s="229">
        <v>1</v>
      </c>
      <c r="F50" s="380" t="s">
        <v>291</v>
      </c>
      <c r="G50" s="25" t="s">
        <v>292</v>
      </c>
      <c r="H50" s="26" t="s">
        <v>283</v>
      </c>
      <c r="I50" s="229">
        <v>1</v>
      </c>
      <c r="J50" s="380" t="s">
        <v>417</v>
      </c>
      <c r="K50" s="18"/>
    </row>
    <row r="51" spans="2:11" s="19" customFormat="1" ht="27.75" customHeight="1" thickBot="1">
      <c r="B51" s="17"/>
      <c r="C51" s="608" t="str">
        <f>C21</f>
        <v>PEOPLE + PROCESS</v>
      </c>
      <c r="D51" s="609"/>
      <c r="E51" s="609"/>
      <c r="F51" s="609"/>
      <c r="G51" s="609"/>
      <c r="H51" s="609"/>
      <c r="I51" s="609"/>
      <c r="J51" s="610"/>
      <c r="K51" s="18"/>
    </row>
    <row r="52" spans="2:11" ht="24.6" customHeight="1" thickBot="1">
      <c r="B52" s="12"/>
      <c r="C52" s="131" t="s">
        <v>222</v>
      </c>
      <c r="D52" s="132" t="s">
        <v>223</v>
      </c>
      <c r="E52" s="211" t="s">
        <v>224</v>
      </c>
      <c r="F52" s="133" t="s">
        <v>225</v>
      </c>
      <c r="G52" s="131" t="s">
        <v>222</v>
      </c>
      <c r="H52" s="132" t="s">
        <v>223</v>
      </c>
      <c r="I52" s="211" t="s">
        <v>224</v>
      </c>
      <c r="J52" s="133" t="s">
        <v>225</v>
      </c>
      <c r="K52" s="13"/>
    </row>
    <row r="53" spans="2:11" s="19" customFormat="1" ht="43.5">
      <c r="B53" s="17"/>
      <c r="C53" s="188" t="s">
        <v>294</v>
      </c>
      <c r="D53" s="146" t="s">
        <v>227</v>
      </c>
      <c r="E53" s="226">
        <v>1</v>
      </c>
      <c r="F53" s="376" t="s">
        <v>295</v>
      </c>
      <c r="G53" s="137" t="s">
        <v>296</v>
      </c>
      <c r="H53" s="146" t="s">
        <v>227</v>
      </c>
      <c r="I53" s="226">
        <v>1</v>
      </c>
      <c r="J53" s="376" t="s">
        <v>297</v>
      </c>
      <c r="K53" s="18"/>
    </row>
    <row r="54" spans="2:11" s="19" customFormat="1" ht="29.1">
      <c r="B54" s="17"/>
      <c r="C54" s="189" t="s">
        <v>298</v>
      </c>
      <c r="D54" s="162" t="s">
        <v>227</v>
      </c>
      <c r="E54" s="230">
        <v>1</v>
      </c>
      <c r="F54" s="193" t="s">
        <v>299</v>
      </c>
      <c r="G54" s="24" t="s">
        <v>300</v>
      </c>
      <c r="H54" s="23" t="s">
        <v>266</v>
      </c>
      <c r="I54" s="227">
        <v>1</v>
      </c>
      <c r="J54" s="193" t="s">
        <v>301</v>
      </c>
      <c r="K54" s="18"/>
    </row>
    <row r="55" spans="2:11" s="19" customFormat="1" ht="43.5">
      <c r="B55" s="17"/>
      <c r="C55" s="173" t="s">
        <v>302</v>
      </c>
      <c r="D55" s="23" t="s">
        <v>227</v>
      </c>
      <c r="E55" s="227">
        <v>1</v>
      </c>
      <c r="F55" s="193" t="s">
        <v>303</v>
      </c>
      <c r="G55" s="24" t="s">
        <v>304</v>
      </c>
      <c r="H55" s="23" t="s">
        <v>227</v>
      </c>
      <c r="I55" s="227">
        <v>1</v>
      </c>
      <c r="J55" s="193" t="s">
        <v>305</v>
      </c>
      <c r="K55" s="18"/>
    </row>
    <row r="56" spans="2:11" s="19" customFormat="1" ht="28.5" thickBot="1">
      <c r="B56" s="17"/>
      <c r="C56" s="148" t="s">
        <v>306</v>
      </c>
      <c r="D56" s="163" t="s">
        <v>283</v>
      </c>
      <c r="E56" s="231">
        <v>1</v>
      </c>
      <c r="F56" s="375" t="s">
        <v>307</v>
      </c>
      <c r="G56" s="25" t="s">
        <v>26</v>
      </c>
      <c r="H56" s="172" t="s">
        <v>26</v>
      </c>
      <c r="I56" s="232" t="s">
        <v>26</v>
      </c>
      <c r="J56" s="187" t="s">
        <v>26</v>
      </c>
      <c r="K56" s="18"/>
    </row>
    <row r="57" spans="2:11" s="16" customFormat="1" ht="22.7" customHeight="1" thickBot="1">
      <c r="B57" s="14"/>
      <c r="C57" s="591" t="s">
        <v>254</v>
      </c>
      <c r="D57" s="592"/>
      <c r="E57" s="592"/>
      <c r="F57" s="592"/>
      <c r="G57" s="592"/>
      <c r="H57" s="592"/>
      <c r="I57" s="592"/>
      <c r="J57" s="593"/>
      <c r="K57" s="15"/>
    </row>
    <row r="58" spans="2:11" ht="22.7" customHeight="1" thickBot="1">
      <c r="B58" s="12"/>
      <c r="C58" s="611" t="s">
        <v>308</v>
      </c>
      <c r="D58" s="612"/>
      <c r="E58" s="612"/>
      <c r="F58" s="612"/>
      <c r="G58" s="612"/>
      <c r="H58" s="612"/>
      <c r="I58" s="612"/>
      <c r="J58" s="613"/>
      <c r="K58" s="13"/>
    </row>
    <row r="59" spans="2:11" ht="15.95" customHeight="1">
      <c r="B59" s="12"/>
      <c r="C59" s="10"/>
      <c r="D59" s="138"/>
      <c r="E59" s="138"/>
      <c r="F59" s="138"/>
      <c r="G59" s="138"/>
      <c r="H59" s="138"/>
      <c r="I59" s="138"/>
      <c r="J59" s="11"/>
      <c r="K59" s="13"/>
    </row>
    <row r="60" spans="2:11" ht="15.95" customHeight="1">
      <c r="B60" s="12"/>
      <c r="C60" s="12"/>
      <c r="J60" s="13"/>
      <c r="K60" s="13"/>
    </row>
    <row r="61" spans="2:11" ht="15.95" customHeight="1" thickBot="1">
      <c r="B61" s="12"/>
      <c r="C61" s="27"/>
      <c r="D61" s="28"/>
      <c r="E61" s="28"/>
      <c r="F61" s="28"/>
      <c r="G61" s="28"/>
      <c r="H61" s="28"/>
      <c r="I61" s="28"/>
      <c r="J61" s="29"/>
      <c r="K61" s="13"/>
    </row>
    <row r="62" spans="2:11" ht="15.95" customHeight="1" thickBot="1">
      <c r="B62" s="12"/>
      <c r="C62" s="563" t="s">
        <v>309</v>
      </c>
      <c r="D62" s="564"/>
      <c r="E62" s="564"/>
      <c r="F62" s="564"/>
      <c r="G62" s="564"/>
      <c r="H62" s="564"/>
      <c r="I62" s="564"/>
      <c r="J62" s="565"/>
      <c r="K62" s="13"/>
    </row>
    <row r="63" spans="2:11" ht="20.85" customHeight="1" thickBot="1">
      <c r="B63" s="12"/>
      <c r="C63" s="630" t="s">
        <v>266</v>
      </c>
      <c r="D63" s="631"/>
      <c r="E63" s="632"/>
      <c r="F63" s="633"/>
      <c r="G63" s="630" t="s">
        <v>283</v>
      </c>
      <c r="H63" s="631"/>
      <c r="I63" s="632"/>
      <c r="J63" s="633"/>
      <c r="K63" s="13"/>
    </row>
    <row r="64" spans="2:11" ht="25.7" customHeight="1" thickBot="1">
      <c r="B64" s="12"/>
      <c r="C64" s="614" t="s">
        <v>310</v>
      </c>
      <c r="D64" s="615"/>
      <c r="E64" s="615"/>
      <c r="F64" s="616"/>
      <c r="G64" s="617" t="s">
        <v>311</v>
      </c>
      <c r="H64" s="615"/>
      <c r="I64" s="615"/>
      <c r="J64" s="618"/>
      <c r="K64" s="13"/>
    </row>
    <row r="65" spans="2:11" ht="15.95" customHeight="1">
      <c r="B65" s="12"/>
      <c r="C65" s="10"/>
      <c r="D65" s="138"/>
      <c r="E65" s="138"/>
      <c r="F65" s="138"/>
      <c r="G65" s="138"/>
      <c r="H65" s="138"/>
      <c r="I65" s="138"/>
      <c r="J65" s="11"/>
      <c r="K65" s="13"/>
    </row>
    <row r="66" spans="2:11">
      <c r="B66" s="12"/>
      <c r="C66" s="12"/>
      <c r="J66" s="13"/>
      <c r="K66" s="13"/>
    </row>
    <row r="67" spans="2:11" ht="14.45" thickBot="1">
      <c r="B67" s="12"/>
      <c r="C67" s="27"/>
      <c r="D67" s="28"/>
      <c r="E67" s="28"/>
      <c r="F67" s="28"/>
      <c r="G67" s="28"/>
      <c r="H67" s="28"/>
      <c r="I67" s="28"/>
      <c r="J67" s="29"/>
      <c r="K67" s="13"/>
    </row>
    <row r="68" spans="2:11" ht="18.600000000000001" thickBot="1">
      <c r="B68" s="12"/>
      <c r="C68" s="563" t="s">
        <v>312</v>
      </c>
      <c r="D68" s="564"/>
      <c r="E68" s="564"/>
      <c r="F68" s="564"/>
      <c r="G68" s="634"/>
      <c r="H68" s="564"/>
      <c r="I68" s="564"/>
      <c r="J68" s="565"/>
      <c r="K68" s="13"/>
    </row>
    <row r="69" spans="2:11" s="16" customFormat="1" ht="13.35" customHeight="1">
      <c r="B69" s="14"/>
      <c r="C69" s="647" t="s">
        <v>313</v>
      </c>
      <c r="D69" s="648"/>
      <c r="E69" s="649"/>
      <c r="F69" s="161" t="s">
        <v>314</v>
      </c>
      <c r="G69" s="150" t="s">
        <v>109</v>
      </c>
      <c r="H69" s="635" t="s">
        <v>315</v>
      </c>
      <c r="I69" s="635"/>
      <c r="J69" s="636"/>
      <c r="K69" s="15"/>
    </row>
    <row r="70" spans="2:11" ht="14.45" customHeight="1">
      <c r="B70" s="12"/>
      <c r="C70" s="189" t="s">
        <v>55</v>
      </c>
      <c r="D70" s="606" t="s">
        <v>316</v>
      </c>
      <c r="E70" s="607"/>
      <c r="F70" s="152">
        <f>'Initial Risk'!F11</f>
        <v>3</v>
      </c>
      <c r="G70" s="155">
        <f>'Initial Risk'!G11</f>
        <v>3</v>
      </c>
      <c r="H70" s="637">
        <f>F70*G70</f>
        <v>9</v>
      </c>
      <c r="I70" s="637"/>
      <c r="J70" s="638"/>
      <c r="K70" s="13"/>
    </row>
    <row r="71" spans="2:11" ht="14.45" customHeight="1">
      <c r="B71" s="12"/>
      <c r="C71" s="189" t="s">
        <v>56</v>
      </c>
      <c r="D71" s="606" t="s">
        <v>316</v>
      </c>
      <c r="E71" s="607"/>
      <c r="F71" s="153" t="s">
        <v>317</v>
      </c>
      <c r="G71" s="155" t="s">
        <v>318</v>
      </c>
      <c r="H71" s="639" t="s">
        <v>319</v>
      </c>
      <c r="I71" s="639"/>
      <c r="J71" s="640"/>
      <c r="K71" s="13"/>
    </row>
    <row r="72" spans="2:11" ht="16.5" customHeight="1">
      <c r="B72" s="12"/>
      <c r="C72" s="189" t="s">
        <v>320</v>
      </c>
      <c r="D72" s="606" t="s">
        <v>316</v>
      </c>
      <c r="E72" s="607"/>
      <c r="F72" s="154" t="s">
        <v>321</v>
      </c>
      <c r="G72" s="151" t="s">
        <v>322</v>
      </c>
      <c r="H72" s="641" t="s">
        <v>323</v>
      </c>
      <c r="I72" s="641"/>
      <c r="J72" s="642"/>
      <c r="K72" s="13"/>
    </row>
    <row r="73" spans="2:11" ht="15.95" customHeight="1">
      <c r="B73" s="12"/>
      <c r="C73" s="189" t="s">
        <v>324</v>
      </c>
      <c r="D73" s="606" t="s">
        <v>316</v>
      </c>
      <c r="E73" s="607"/>
      <c r="F73" s="152">
        <v>4</v>
      </c>
      <c r="G73" s="155">
        <v>2</v>
      </c>
      <c r="H73" s="643">
        <f>F73*G73</f>
        <v>8</v>
      </c>
      <c r="I73" s="643"/>
      <c r="J73" s="644"/>
      <c r="K73" s="13"/>
    </row>
    <row r="74" spans="2:11" ht="14.45" customHeight="1" thickBot="1">
      <c r="B74" s="12"/>
      <c r="C74" s="218" t="s">
        <v>60</v>
      </c>
      <c r="D74" s="619" t="s">
        <v>316</v>
      </c>
      <c r="E74" s="620"/>
      <c r="F74" s="213" t="s">
        <v>325</v>
      </c>
      <c r="G74" s="155" t="s">
        <v>326</v>
      </c>
      <c r="H74" s="645" t="s">
        <v>327</v>
      </c>
      <c r="I74" s="645"/>
      <c r="J74" s="646"/>
      <c r="K74" s="13"/>
    </row>
    <row r="75" spans="2:11" ht="23.1" customHeight="1" thickBot="1">
      <c r="B75" s="12"/>
      <c r="C75" s="650" t="s">
        <v>328</v>
      </c>
      <c r="D75" s="628"/>
      <c r="E75" s="628"/>
      <c r="F75" s="628"/>
      <c r="G75" s="628"/>
      <c r="H75" s="628"/>
      <c r="I75" s="628"/>
      <c r="J75" s="629"/>
      <c r="K75" s="13"/>
    </row>
    <row r="76" spans="2:11" ht="17.850000000000001" customHeight="1">
      <c r="B76" s="12"/>
      <c r="C76" s="178" t="s">
        <v>329</v>
      </c>
      <c r="D76" s="157"/>
      <c r="E76" s="157"/>
      <c r="F76" s="157"/>
      <c r="G76" s="157"/>
      <c r="H76" s="157"/>
      <c r="I76" s="157"/>
      <c r="J76" s="179"/>
      <c r="K76" s="13"/>
    </row>
    <row r="77" spans="2:11" ht="18.600000000000001" customHeight="1">
      <c r="B77" s="12"/>
      <c r="C77" s="180" t="s">
        <v>330</v>
      </c>
      <c r="D77" s="176"/>
      <c r="E77" s="176"/>
      <c r="F77" s="176"/>
      <c r="G77" s="177"/>
      <c r="H77" s="177"/>
      <c r="I77" s="177"/>
      <c r="J77" s="181"/>
      <c r="K77" s="13"/>
    </row>
    <row r="78" spans="2:11" ht="14.85" customHeight="1">
      <c r="B78" s="12"/>
      <c r="C78" s="180" t="s">
        <v>331</v>
      </c>
      <c r="D78" s="176"/>
      <c r="E78" s="176"/>
      <c r="F78" s="176"/>
      <c r="G78" s="174"/>
      <c r="H78" s="174"/>
      <c r="I78" s="174"/>
      <c r="J78" s="182"/>
      <c r="K78" s="13"/>
    </row>
    <row r="79" spans="2:11" ht="17.100000000000001" customHeight="1">
      <c r="B79" s="12"/>
      <c r="C79" s="158" t="s">
        <v>332</v>
      </c>
      <c r="D79" s="176"/>
      <c r="E79" s="176"/>
      <c r="F79" s="176"/>
      <c r="G79" s="175"/>
      <c r="H79" s="175"/>
      <c r="I79" s="175"/>
      <c r="J79" s="183"/>
      <c r="K79" s="13"/>
    </row>
    <row r="80" spans="2:11" ht="14.45" customHeight="1" thickBot="1">
      <c r="B80" s="12"/>
      <c r="C80" s="184"/>
      <c r="D80" s="185"/>
      <c r="E80" s="185"/>
      <c r="F80" s="185"/>
      <c r="G80" s="185"/>
      <c r="H80" s="185"/>
      <c r="I80" s="185"/>
      <c r="J80" s="186"/>
      <c r="K80" s="13"/>
    </row>
    <row r="81" spans="2:11" ht="15" customHeight="1" thickBot="1">
      <c r="B81" s="12"/>
      <c r="C81" s="621" t="s">
        <v>333</v>
      </c>
      <c r="D81" s="622"/>
      <c r="E81" s="622"/>
      <c r="F81" s="623"/>
      <c r="G81" s="623"/>
      <c r="H81" s="623"/>
      <c r="I81" s="624"/>
      <c r="J81" s="625"/>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customHeight="1">
      <c r="B116" s="12"/>
      <c r="C116" s="158"/>
      <c r="D116" s="139"/>
      <c r="E116" s="139"/>
      <c r="F116" s="139"/>
      <c r="H116" s="139"/>
      <c r="I116" s="139"/>
      <c r="J116" s="13"/>
      <c r="K116" s="13"/>
    </row>
    <row r="117" spans="2:11" ht="14.45" thickBot="1">
      <c r="B117" s="12"/>
      <c r="C117" s="143"/>
      <c r="D117" s="144"/>
      <c r="E117" s="144"/>
      <c r="F117" s="144"/>
      <c r="G117" s="28"/>
      <c r="H117" s="144"/>
      <c r="I117" s="144"/>
      <c r="J117" s="29"/>
      <c r="K117" s="13"/>
    </row>
    <row r="118" spans="2:11">
      <c r="B118" s="12"/>
      <c r="K118" s="13"/>
    </row>
    <row r="119" spans="2:11" ht="14.45" thickBot="1">
      <c r="B119" s="27"/>
      <c r="C119" s="28"/>
      <c r="D119" s="28"/>
      <c r="E119" s="28"/>
      <c r="F119" s="28"/>
      <c r="G119" s="28"/>
      <c r="H119" s="28"/>
      <c r="I119" s="28"/>
      <c r="J119" s="28"/>
      <c r="K119" s="29"/>
    </row>
  </sheetData>
  <mergeCells count="42">
    <mergeCell ref="D72:E72"/>
    <mergeCell ref="D73:E73"/>
    <mergeCell ref="D74:E74"/>
    <mergeCell ref="C2:J3"/>
    <mergeCell ref="C4:J4"/>
    <mergeCell ref="C5:J5"/>
    <mergeCell ref="H6:J6"/>
    <mergeCell ref="C7:F12"/>
    <mergeCell ref="H7:J7"/>
    <mergeCell ref="G9:G12"/>
    <mergeCell ref="H9:J12"/>
    <mergeCell ref="C51:J51"/>
    <mergeCell ref="C13:F13"/>
    <mergeCell ref="G13:J13"/>
    <mergeCell ref="C14:J14"/>
    <mergeCell ref="C21:J21"/>
    <mergeCell ref="H71:J71"/>
    <mergeCell ref="C69:E69"/>
    <mergeCell ref="D70:E70"/>
    <mergeCell ref="D71:E71"/>
    <mergeCell ref="C31:J31"/>
    <mergeCell ref="C32:J32"/>
    <mergeCell ref="C36:J36"/>
    <mergeCell ref="C38:J38"/>
    <mergeCell ref="C40:F40"/>
    <mergeCell ref="G40:J40"/>
    <mergeCell ref="H73:J73"/>
    <mergeCell ref="H74:J74"/>
    <mergeCell ref="C75:J75"/>
    <mergeCell ref="C81:J81"/>
    <mergeCell ref="C41:J41"/>
    <mergeCell ref="H72:J72"/>
    <mergeCell ref="C57:J57"/>
    <mergeCell ref="C58:J58"/>
    <mergeCell ref="C62:J62"/>
    <mergeCell ref="C63:F63"/>
    <mergeCell ref="G63:J63"/>
    <mergeCell ref="C64:F64"/>
    <mergeCell ref="G64:J64"/>
    <mergeCell ref="C68:J68"/>
    <mergeCell ref="H69:J69"/>
    <mergeCell ref="H70:J70"/>
  </mergeCells>
  <conditionalFormatting sqref="H70:J70 H73:J73">
    <cfRule type="cellIs" dxfId="1018" priority="15" operator="between">
      <formula>1</formula>
      <formula>3</formula>
    </cfRule>
    <cfRule type="cellIs" dxfId="1017" priority="16" operator="equal">
      <formula>4</formula>
    </cfRule>
    <cfRule type="cellIs" dxfId="1016" priority="17" operator="between">
      <formula>5</formula>
      <formula>8</formula>
    </cfRule>
    <cfRule type="cellIs" dxfId="1015" priority="18" operator="between">
      <formula>10</formula>
      <formula>12</formula>
    </cfRule>
    <cfRule type="cellIs" dxfId="1014" priority="19" operator="between">
      <formula>15</formula>
      <formula>25</formula>
    </cfRule>
  </conditionalFormatting>
  <pageMargins left="0.7" right="0.7" top="0.75" bottom="0.75" header="0.3" footer="0.3"/>
  <pageSetup scale="26"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 operator="equal" id="{13CC7C25-257A-4A44-B134-F3F31F3E7EB3}">
            <xm:f>'Data Vald.'!$A$9</xm:f>
            <x14:dxf>
              <fill>
                <patternFill>
                  <bgColor rgb="FF00B050"/>
                </patternFill>
              </fill>
            </x14:dxf>
          </x14:cfRule>
          <x14:cfRule type="cellIs" priority="2" operator="equal" id="{6C3BDB23-DEC6-4483-B1A4-9E6A293D9F6B}">
            <xm:f>'Data Vald.'!$A$8</xm:f>
            <x14:dxf>
              <fill>
                <patternFill>
                  <bgColor rgb="FFFFFF00"/>
                </patternFill>
              </fill>
            </x14:dxf>
          </x14:cfRule>
          <x14:cfRule type="cellIs" priority="3" operator="equal" id="{069F1D76-9B6F-43E4-888C-CE54BD64B2E0}">
            <xm:f>'Data Vald.'!$A$7</xm:f>
            <x14:dxf>
              <fill>
                <patternFill>
                  <bgColor rgb="FFFFC000"/>
                </patternFill>
              </fill>
            </x14:dxf>
          </x14:cfRule>
          <x14:cfRule type="cellIs" priority="4" operator="equal" id="{B9CC8C98-51BD-468E-91BE-5C40E4C5F559}">
            <xm:f>'Data Vald.'!$A$6</xm:f>
            <x14:dxf>
              <fill>
                <patternFill>
                  <bgColor rgb="FFFF0000"/>
                </patternFill>
              </fill>
            </x14:dxf>
          </x14:cfRule>
          <x14:cfRule type="cellIs" priority="5" operator="equal" id="{B4FE3047-615C-49FC-BAEB-9A0180F61E5C}">
            <xm:f>'Data Vald.'!$A$5</xm:f>
            <x14:dxf>
              <font>
                <color theme="0"/>
              </font>
              <fill>
                <patternFill>
                  <bgColor theme="1"/>
                </patternFill>
              </fill>
            </x14:dxf>
          </x14:cfRule>
          <x14:cfRule type="cellIs" priority="6" operator="equal" id="{EFE790E7-06B4-4FB3-B39F-E11CF7A06AEE}">
            <xm:f>'Data Vald.'!$A$4</xm:f>
            <x14:dxf/>
          </x14:cfRule>
          <x14:cfRule type="cellIs" priority="7" operator="equal" id="{6C141A77-C9DC-4EB3-9499-260FEC775D68}">
            <xm:f>'Data Vald.'!$A$3</xm:f>
            <x14:dxf/>
          </x14:cfRule>
          <xm:sqref>E16:E20 E23:E30 E43:E50 E53:E56 I16:I20 I23:I30 I43:I50 I53:I56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066B303-007A-44ED-8140-D47D9D1C2E4C}">
          <x14:formula1>
            <xm:f>'Data Vald.'!$A$3:$A$9</xm:f>
          </x14:formula1>
          <xm:sqref>E16:E20 I16:I20 E23:E30 I23:I30 E43:E50 I43:I50 E53:E56 I53:I56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CE15-5F05-4B73-BDFC-C9E6A2095175}">
  <sheetPr>
    <tabColor theme="7" tint="0.59999389629810485"/>
  </sheetPr>
  <dimension ref="B1:AF81"/>
  <sheetViews>
    <sheetView showGridLines="0" zoomScale="70" zoomScaleNormal="70" workbookViewId="0">
      <selection activeCell="G5" sqref="G5"/>
    </sheetView>
  </sheetViews>
  <sheetFormatPr defaultColWidth="22.42578125" defaultRowHeight="14.45"/>
  <cols>
    <col min="1" max="1" width="5.140625" customWidth="1"/>
    <col min="2" max="2" width="41.140625" style="254" customWidth="1"/>
    <col min="3" max="3" width="22.42578125" style="7"/>
    <col min="4" max="4" width="22.42578125" style="112"/>
    <col min="5" max="5" width="34.85546875" style="112" customWidth="1"/>
    <col min="6" max="6" width="34" style="112" customWidth="1"/>
    <col min="7" max="7" width="31.42578125" style="112" customWidth="1"/>
    <col min="8" max="8" width="31.5703125" style="112" customWidth="1"/>
  </cols>
  <sheetData>
    <row r="1" spans="2:32" ht="21" customHeight="1">
      <c r="B1" s="659" t="s">
        <v>455</v>
      </c>
      <c r="C1" s="659"/>
      <c r="D1" s="659"/>
      <c r="E1" s="659"/>
      <c r="F1" s="659"/>
      <c r="G1" s="659"/>
      <c r="H1" s="659"/>
    </row>
    <row r="2" spans="2:32">
      <c r="B2" s="659"/>
      <c r="C2" s="659"/>
      <c r="D2" s="659"/>
      <c r="E2" s="659"/>
      <c r="F2" s="659"/>
      <c r="G2" s="659"/>
      <c r="H2" s="659"/>
    </row>
    <row r="4" spans="2:32" s="2" customFormat="1" ht="32.85" customHeight="1">
      <c r="B4" s="102" t="s">
        <v>456</v>
      </c>
      <c r="C4" s="102" t="s">
        <v>457</v>
      </c>
      <c r="D4" s="256">
        <v>0</v>
      </c>
      <c r="E4" s="257">
        <v>0.25</v>
      </c>
      <c r="F4" s="258">
        <v>0.5</v>
      </c>
      <c r="G4" s="259">
        <v>0.75</v>
      </c>
      <c r="H4" s="260">
        <v>1</v>
      </c>
    </row>
    <row r="5" spans="2:32" ht="116.1">
      <c r="B5" s="205" t="s">
        <v>458</v>
      </c>
      <c r="C5" s="103" t="s">
        <v>459</v>
      </c>
      <c r="D5" s="104" t="s">
        <v>460</v>
      </c>
      <c r="E5" s="104" t="s">
        <v>461</v>
      </c>
      <c r="F5" s="104" t="s">
        <v>462</v>
      </c>
      <c r="G5" s="104" t="s">
        <v>463</v>
      </c>
      <c r="H5" s="104" t="s">
        <v>464</v>
      </c>
    </row>
    <row r="6" spans="2:32" s="7" customFormat="1" ht="130.5">
      <c r="B6" s="206" t="s">
        <v>465</v>
      </c>
      <c r="C6" s="105" t="s">
        <v>459</v>
      </c>
      <c r="D6" s="104" t="s">
        <v>466</v>
      </c>
      <c r="E6" s="104" t="s">
        <v>467</v>
      </c>
      <c r="F6" s="104" t="s">
        <v>468</v>
      </c>
      <c r="G6" s="104" t="s">
        <v>469</v>
      </c>
      <c r="H6" s="104" t="s">
        <v>470</v>
      </c>
    </row>
    <row r="7" spans="2:32" ht="130.5">
      <c r="B7" s="206" t="s">
        <v>471</v>
      </c>
      <c r="C7" s="105" t="s">
        <v>459</v>
      </c>
      <c r="D7" s="104" t="s">
        <v>466</v>
      </c>
      <c r="E7" s="104" t="s">
        <v>467</v>
      </c>
      <c r="F7" s="104" t="s">
        <v>468</v>
      </c>
      <c r="G7" s="104" t="s">
        <v>469</v>
      </c>
      <c r="H7" s="104" t="s">
        <v>472</v>
      </c>
    </row>
    <row r="8" spans="2:32" ht="130.5">
      <c r="B8" s="206" t="s">
        <v>440</v>
      </c>
      <c r="C8" s="105" t="s">
        <v>459</v>
      </c>
      <c r="D8" s="104" t="s">
        <v>466</v>
      </c>
      <c r="E8" s="104" t="s">
        <v>467</v>
      </c>
      <c r="F8" s="104" t="s">
        <v>468</v>
      </c>
      <c r="G8" s="104" t="s">
        <v>469</v>
      </c>
      <c r="H8" s="104" t="s">
        <v>473</v>
      </c>
    </row>
    <row r="9" spans="2:32" ht="130.5">
      <c r="B9" s="207" t="s">
        <v>474</v>
      </c>
      <c r="C9" s="106" t="s">
        <v>475</v>
      </c>
      <c r="D9" s="104" t="s">
        <v>476</v>
      </c>
      <c r="E9" s="104" t="s">
        <v>477</v>
      </c>
      <c r="F9" s="104" t="s">
        <v>478</v>
      </c>
      <c r="G9" s="104" t="s">
        <v>479</v>
      </c>
      <c r="H9" s="104" t="s">
        <v>480</v>
      </c>
    </row>
    <row r="10" spans="2:32" ht="130.5">
      <c r="B10" s="208" t="s">
        <v>244</v>
      </c>
      <c r="C10" s="106" t="s">
        <v>475</v>
      </c>
      <c r="D10" s="104" t="s">
        <v>476</v>
      </c>
      <c r="E10" s="104" t="s">
        <v>477</v>
      </c>
      <c r="F10" s="104" t="s">
        <v>478</v>
      </c>
      <c r="G10" s="104" t="s">
        <v>479</v>
      </c>
      <c r="H10" s="104" t="s">
        <v>480</v>
      </c>
    </row>
    <row r="11" spans="2:32" ht="130.5">
      <c r="B11" s="208" t="s">
        <v>481</v>
      </c>
      <c r="C11" s="106" t="s">
        <v>475</v>
      </c>
      <c r="D11" s="104" t="s">
        <v>476</v>
      </c>
      <c r="E11" s="104" t="s">
        <v>477</v>
      </c>
      <c r="F11" s="104" t="s">
        <v>478</v>
      </c>
      <c r="G11" s="104" t="s">
        <v>479</v>
      </c>
      <c r="H11" s="104" t="s">
        <v>482</v>
      </c>
    </row>
    <row r="12" spans="2:32" ht="130.5">
      <c r="B12" s="208" t="s">
        <v>250</v>
      </c>
      <c r="C12" s="106" t="s">
        <v>475</v>
      </c>
      <c r="D12" s="104" t="s">
        <v>476</v>
      </c>
      <c r="E12" s="104" t="s">
        <v>477</v>
      </c>
      <c r="F12" s="104" t="s">
        <v>478</v>
      </c>
      <c r="G12" s="104" t="s">
        <v>479</v>
      </c>
      <c r="H12" s="104" t="s">
        <v>480</v>
      </c>
    </row>
    <row r="13" spans="2:32" ht="130.5">
      <c r="B13" s="208" t="s">
        <v>252</v>
      </c>
      <c r="C13" s="106" t="s">
        <v>475</v>
      </c>
      <c r="D13" s="104" t="s">
        <v>476</v>
      </c>
      <c r="E13" s="104" t="s">
        <v>477</v>
      </c>
      <c r="F13" s="104" t="s">
        <v>478</v>
      </c>
      <c r="G13" s="104" t="s">
        <v>479</v>
      </c>
      <c r="H13" s="104" t="s">
        <v>480</v>
      </c>
    </row>
    <row r="14" spans="2:32" ht="87">
      <c r="B14" s="208" t="s">
        <v>229</v>
      </c>
      <c r="C14" s="104" t="s">
        <v>459</v>
      </c>
      <c r="D14" s="104" t="s">
        <v>483</v>
      </c>
      <c r="E14" s="104" t="s">
        <v>484</v>
      </c>
      <c r="F14" s="104" t="s">
        <v>485</v>
      </c>
      <c r="G14" s="104" t="s">
        <v>486</v>
      </c>
      <c r="H14" s="104" t="s">
        <v>487</v>
      </c>
    </row>
    <row r="15" spans="2:32" ht="130.5">
      <c r="B15" s="208" t="s">
        <v>242</v>
      </c>
      <c r="C15" s="106" t="s">
        <v>475</v>
      </c>
      <c r="D15" s="104" t="s">
        <v>476</v>
      </c>
      <c r="E15" s="104" t="s">
        <v>477</v>
      </c>
      <c r="F15" s="104" t="s">
        <v>478</v>
      </c>
      <c r="G15" s="104" t="s">
        <v>479</v>
      </c>
      <c r="H15" s="104" t="s">
        <v>480</v>
      </c>
      <c r="AF15" s="107"/>
    </row>
    <row r="16" spans="2:32" ht="130.5">
      <c r="B16" s="208" t="s">
        <v>246</v>
      </c>
      <c r="C16" s="106" t="s">
        <v>475</v>
      </c>
      <c r="D16" s="104" t="s">
        <v>476</v>
      </c>
      <c r="E16" s="104" t="s">
        <v>477</v>
      </c>
      <c r="F16" s="104" t="s">
        <v>478</v>
      </c>
      <c r="G16" s="104" t="s">
        <v>479</v>
      </c>
      <c r="H16" s="104" t="s">
        <v>480</v>
      </c>
    </row>
    <row r="17" spans="2:8" ht="116.1">
      <c r="B17" s="208" t="s">
        <v>339</v>
      </c>
      <c r="C17" s="106" t="s">
        <v>475</v>
      </c>
      <c r="D17" s="104" t="s">
        <v>488</v>
      </c>
      <c r="E17" s="104" t="s">
        <v>462</v>
      </c>
      <c r="F17" s="104" t="s">
        <v>489</v>
      </c>
      <c r="G17" s="104" t="s">
        <v>490</v>
      </c>
      <c r="H17" s="104" t="s">
        <v>491</v>
      </c>
    </row>
    <row r="18" spans="2:8" ht="130.5">
      <c r="B18" s="208" t="s">
        <v>342</v>
      </c>
      <c r="C18" s="106" t="s">
        <v>475</v>
      </c>
      <c r="D18" s="104" t="s">
        <v>476</v>
      </c>
      <c r="E18" s="104" t="s">
        <v>477</v>
      </c>
      <c r="F18" s="104" t="s">
        <v>478</v>
      </c>
      <c r="G18" s="104" t="s">
        <v>479</v>
      </c>
      <c r="H18" s="104" t="s">
        <v>480</v>
      </c>
    </row>
    <row r="19" spans="2:8" ht="130.5">
      <c r="B19" s="208" t="s">
        <v>344</v>
      </c>
      <c r="C19" s="106" t="s">
        <v>475</v>
      </c>
      <c r="D19" s="104" t="s">
        <v>476</v>
      </c>
      <c r="E19" s="104" t="s">
        <v>477</v>
      </c>
      <c r="F19" s="104" t="s">
        <v>478</v>
      </c>
      <c r="G19" s="104" t="s">
        <v>479</v>
      </c>
      <c r="H19" s="104" t="s">
        <v>480</v>
      </c>
    </row>
    <row r="20" spans="2:8" ht="130.5">
      <c r="B20" s="208" t="s">
        <v>362</v>
      </c>
      <c r="C20" s="106" t="s">
        <v>475</v>
      </c>
      <c r="D20" s="104" t="s">
        <v>476</v>
      </c>
      <c r="E20" s="104" t="s">
        <v>477</v>
      </c>
      <c r="F20" s="104" t="s">
        <v>478</v>
      </c>
      <c r="G20" s="104" t="s">
        <v>479</v>
      </c>
      <c r="H20" s="104" t="s">
        <v>480</v>
      </c>
    </row>
    <row r="21" spans="2:8" ht="87">
      <c r="B21" s="208" t="s">
        <v>492</v>
      </c>
      <c r="C21" s="104" t="s">
        <v>459</v>
      </c>
      <c r="D21" s="104" t="s">
        <v>483</v>
      </c>
      <c r="E21" s="104" t="s">
        <v>484</v>
      </c>
      <c r="F21" s="104" t="s">
        <v>485</v>
      </c>
      <c r="G21" s="104" t="s">
        <v>486</v>
      </c>
      <c r="H21" s="104" t="s">
        <v>487</v>
      </c>
    </row>
    <row r="22" spans="2:8" ht="87">
      <c r="B22" s="208" t="s">
        <v>493</v>
      </c>
      <c r="C22" s="104" t="s">
        <v>459</v>
      </c>
      <c r="D22" s="104" t="s">
        <v>483</v>
      </c>
      <c r="E22" s="104" t="s">
        <v>484</v>
      </c>
      <c r="F22" s="104" t="s">
        <v>485</v>
      </c>
      <c r="G22" s="104" t="s">
        <v>486</v>
      </c>
      <c r="H22" s="104" t="s">
        <v>487</v>
      </c>
    </row>
    <row r="23" spans="2:8" ht="87">
      <c r="B23" s="208" t="s">
        <v>358</v>
      </c>
      <c r="C23" s="104" t="s">
        <v>459</v>
      </c>
      <c r="D23" s="104" t="s">
        <v>483</v>
      </c>
      <c r="E23" s="104" t="s">
        <v>484</v>
      </c>
      <c r="F23" s="104" t="s">
        <v>485</v>
      </c>
      <c r="G23" s="104" t="s">
        <v>486</v>
      </c>
      <c r="H23" s="104" t="s">
        <v>487</v>
      </c>
    </row>
    <row r="24" spans="2:8" ht="130.5">
      <c r="B24" s="208" t="s">
        <v>371</v>
      </c>
      <c r="C24" s="106" t="s">
        <v>475</v>
      </c>
      <c r="D24" s="104" t="s">
        <v>476</v>
      </c>
      <c r="E24" s="104" t="s">
        <v>477</v>
      </c>
      <c r="F24" s="104" t="s">
        <v>478</v>
      </c>
      <c r="G24" s="104" t="s">
        <v>479</v>
      </c>
      <c r="H24" s="104" t="s">
        <v>480</v>
      </c>
    </row>
    <row r="25" spans="2:8" ht="130.5">
      <c r="B25" s="208" t="s">
        <v>374</v>
      </c>
      <c r="C25" s="106" t="s">
        <v>475</v>
      </c>
      <c r="D25" s="104" t="s">
        <v>476</v>
      </c>
      <c r="E25" s="104" t="s">
        <v>477</v>
      </c>
      <c r="F25" s="104" t="s">
        <v>478</v>
      </c>
      <c r="G25" s="104" t="s">
        <v>494</v>
      </c>
      <c r="H25" s="104" t="s">
        <v>495</v>
      </c>
    </row>
    <row r="26" spans="2:8" ht="130.5">
      <c r="B26" s="209" t="s">
        <v>376</v>
      </c>
      <c r="C26" s="106" t="s">
        <v>475</v>
      </c>
      <c r="D26" s="104" t="s">
        <v>476</v>
      </c>
      <c r="E26" s="104" t="s">
        <v>477</v>
      </c>
      <c r="F26" s="104" t="s">
        <v>478</v>
      </c>
      <c r="G26" s="104" t="s">
        <v>494</v>
      </c>
      <c r="H26" s="104" t="s">
        <v>495</v>
      </c>
    </row>
    <row r="27" spans="2:8" ht="130.5">
      <c r="B27" s="209" t="s">
        <v>378</v>
      </c>
      <c r="C27" s="106" t="s">
        <v>475</v>
      </c>
      <c r="D27" s="104" t="s">
        <v>476</v>
      </c>
      <c r="E27" s="104" t="s">
        <v>477</v>
      </c>
      <c r="F27" s="104" t="s">
        <v>478</v>
      </c>
      <c r="G27" s="104" t="s">
        <v>494</v>
      </c>
      <c r="H27" s="104" t="s">
        <v>495</v>
      </c>
    </row>
    <row r="28" spans="2:8" ht="43.5">
      <c r="B28" s="208" t="s">
        <v>380</v>
      </c>
      <c r="C28" s="106" t="s">
        <v>475</v>
      </c>
      <c r="D28" s="104" t="s">
        <v>496</v>
      </c>
      <c r="E28" s="104" t="s">
        <v>497</v>
      </c>
      <c r="F28" s="104" t="s">
        <v>498</v>
      </c>
      <c r="G28" s="104" t="s">
        <v>26</v>
      </c>
      <c r="H28" s="104" t="s">
        <v>499</v>
      </c>
    </row>
    <row r="29" spans="2:8" ht="87">
      <c r="B29" s="208" t="s">
        <v>387</v>
      </c>
      <c r="C29" s="104" t="s">
        <v>459</v>
      </c>
      <c r="D29" s="104" t="s">
        <v>483</v>
      </c>
      <c r="E29" s="104" t="s">
        <v>484</v>
      </c>
      <c r="F29" s="104" t="s">
        <v>485</v>
      </c>
      <c r="G29" s="104" t="s">
        <v>486</v>
      </c>
      <c r="H29" s="104" t="s">
        <v>487</v>
      </c>
    </row>
    <row r="30" spans="2:8" ht="87">
      <c r="B30" s="208" t="s">
        <v>391</v>
      </c>
      <c r="C30" s="104" t="s">
        <v>459</v>
      </c>
      <c r="D30" s="104" t="s">
        <v>483</v>
      </c>
      <c r="E30" s="104" t="s">
        <v>484</v>
      </c>
      <c r="F30" s="104" t="s">
        <v>485</v>
      </c>
      <c r="G30" s="104" t="s">
        <v>486</v>
      </c>
      <c r="H30" s="104" t="s">
        <v>487</v>
      </c>
    </row>
    <row r="31" spans="2:8" ht="87">
      <c r="B31" s="208" t="s">
        <v>393</v>
      </c>
      <c r="C31" s="104" t="s">
        <v>459</v>
      </c>
      <c r="D31" s="104" t="s">
        <v>483</v>
      </c>
      <c r="E31" s="104" t="s">
        <v>484</v>
      </c>
      <c r="F31" s="104" t="s">
        <v>485</v>
      </c>
      <c r="G31" s="104" t="s">
        <v>486</v>
      </c>
      <c r="H31" s="104" t="s">
        <v>487</v>
      </c>
    </row>
    <row r="32" spans="2:8" ht="87">
      <c r="B32" s="208" t="s">
        <v>395</v>
      </c>
      <c r="C32" s="104" t="s">
        <v>459</v>
      </c>
      <c r="D32" s="104" t="s">
        <v>483</v>
      </c>
      <c r="E32" s="104" t="s">
        <v>484</v>
      </c>
      <c r="F32" s="104" t="s">
        <v>485</v>
      </c>
      <c r="G32" s="104" t="s">
        <v>486</v>
      </c>
      <c r="H32" s="104" t="s">
        <v>487</v>
      </c>
    </row>
    <row r="33" spans="2:8" ht="130.5">
      <c r="B33" s="208" t="s">
        <v>399</v>
      </c>
      <c r="C33" s="106" t="s">
        <v>475</v>
      </c>
      <c r="D33" s="104" t="s">
        <v>476</v>
      </c>
      <c r="E33" s="104" t="s">
        <v>477</v>
      </c>
      <c r="F33" s="104" t="s">
        <v>478</v>
      </c>
      <c r="G33" s="104" t="s">
        <v>494</v>
      </c>
      <c r="H33" s="104" t="s">
        <v>495</v>
      </c>
    </row>
    <row r="34" spans="2:8" ht="130.5">
      <c r="B34" s="206" t="s">
        <v>401</v>
      </c>
      <c r="C34" s="106" t="s">
        <v>475</v>
      </c>
      <c r="D34" s="104" t="s">
        <v>476</v>
      </c>
      <c r="E34" s="104" t="s">
        <v>477</v>
      </c>
      <c r="F34" s="104" t="s">
        <v>478</v>
      </c>
      <c r="G34" s="104" t="s">
        <v>494</v>
      </c>
      <c r="H34" s="104" t="s">
        <v>495</v>
      </c>
    </row>
    <row r="35" spans="2:8" ht="130.5">
      <c r="B35" s="206" t="s">
        <v>500</v>
      </c>
      <c r="C35" s="106" t="s">
        <v>475</v>
      </c>
      <c r="D35" s="104" t="s">
        <v>476</v>
      </c>
      <c r="E35" s="104" t="s">
        <v>477</v>
      </c>
      <c r="F35" s="104" t="s">
        <v>478</v>
      </c>
      <c r="G35" s="104" t="s">
        <v>479</v>
      </c>
      <c r="H35" s="104" t="s">
        <v>480</v>
      </c>
    </row>
    <row r="36" spans="2:8" ht="130.5">
      <c r="B36" s="206" t="s">
        <v>501</v>
      </c>
      <c r="C36" s="106" t="s">
        <v>475</v>
      </c>
      <c r="D36" s="104" t="s">
        <v>476</v>
      </c>
      <c r="E36" s="104" t="s">
        <v>477</v>
      </c>
      <c r="F36" s="104" t="s">
        <v>478</v>
      </c>
      <c r="G36" s="104" t="s">
        <v>479</v>
      </c>
      <c r="H36" s="104" t="s">
        <v>480</v>
      </c>
    </row>
    <row r="37" spans="2:8" ht="130.5">
      <c r="B37" s="207" t="s">
        <v>502</v>
      </c>
      <c r="C37" s="106" t="s">
        <v>475</v>
      </c>
      <c r="D37" s="104" t="s">
        <v>476</v>
      </c>
      <c r="E37" s="104" t="s">
        <v>477</v>
      </c>
      <c r="F37" s="104" t="s">
        <v>478</v>
      </c>
      <c r="G37" s="104" t="s">
        <v>479</v>
      </c>
      <c r="H37" s="104" t="s">
        <v>480</v>
      </c>
    </row>
    <row r="38" spans="2:8" ht="130.5">
      <c r="B38" s="208" t="s">
        <v>406</v>
      </c>
      <c r="C38" s="106" t="s">
        <v>475</v>
      </c>
      <c r="D38" s="104" t="s">
        <v>476</v>
      </c>
      <c r="E38" s="104" t="s">
        <v>477</v>
      </c>
      <c r="F38" s="104" t="s">
        <v>478</v>
      </c>
      <c r="G38" s="104" t="s">
        <v>479</v>
      </c>
      <c r="H38" s="104" t="s">
        <v>480</v>
      </c>
    </row>
    <row r="39" spans="2:8" s="2" customFormat="1" ht="87">
      <c r="B39" s="206" t="s">
        <v>424</v>
      </c>
      <c r="C39" s="104" t="s">
        <v>459</v>
      </c>
      <c r="D39" s="104" t="s">
        <v>483</v>
      </c>
      <c r="E39" s="104" t="s">
        <v>484</v>
      </c>
      <c r="F39" s="104" t="s">
        <v>485</v>
      </c>
      <c r="G39" s="104" t="s">
        <v>486</v>
      </c>
      <c r="H39" s="104" t="s">
        <v>487</v>
      </c>
    </row>
    <row r="40" spans="2:8" s="2" customFormat="1" ht="87.6" thickBot="1">
      <c r="B40" s="210" t="s">
        <v>427</v>
      </c>
      <c r="C40" s="108" t="s">
        <v>459</v>
      </c>
      <c r="D40" s="104" t="s">
        <v>483</v>
      </c>
      <c r="E40" s="104" t="s">
        <v>484</v>
      </c>
      <c r="F40" s="104" t="s">
        <v>485</v>
      </c>
      <c r="G40" s="104" t="s">
        <v>486</v>
      </c>
      <c r="H40" s="104" t="s">
        <v>487</v>
      </c>
    </row>
    <row r="41" spans="2:8" ht="130.5">
      <c r="B41" s="208" t="s">
        <v>430</v>
      </c>
      <c r="C41" s="106" t="s">
        <v>475</v>
      </c>
      <c r="D41" s="104" t="s">
        <v>476</v>
      </c>
      <c r="E41" s="104" t="s">
        <v>477</v>
      </c>
      <c r="F41" s="104" t="s">
        <v>478</v>
      </c>
      <c r="G41" s="104" t="s">
        <v>479</v>
      </c>
      <c r="H41" s="104" t="s">
        <v>480</v>
      </c>
    </row>
    <row r="42" spans="2:8" s="2" customFormat="1" ht="87">
      <c r="B42" s="206" t="s">
        <v>422</v>
      </c>
      <c r="C42" s="104" t="s">
        <v>459</v>
      </c>
      <c r="D42" s="104" t="s">
        <v>483</v>
      </c>
      <c r="E42" s="104" t="s">
        <v>484</v>
      </c>
      <c r="F42" s="104" t="s">
        <v>485</v>
      </c>
      <c r="G42" s="104" t="s">
        <v>486</v>
      </c>
      <c r="H42" s="104" t="s">
        <v>487</v>
      </c>
    </row>
    <row r="43" spans="2:8" s="2" customFormat="1" ht="130.5">
      <c r="B43" s="207" t="s">
        <v>442</v>
      </c>
      <c r="C43" s="106" t="s">
        <v>475</v>
      </c>
      <c r="D43" s="104" t="s">
        <v>476</v>
      </c>
      <c r="E43" s="104" t="s">
        <v>477</v>
      </c>
      <c r="F43" s="104" t="s">
        <v>478</v>
      </c>
      <c r="G43" s="104" t="s">
        <v>479</v>
      </c>
      <c r="H43" s="104" t="s">
        <v>480</v>
      </c>
    </row>
    <row r="44" spans="2:8" s="2" customFormat="1" ht="130.5">
      <c r="B44" s="205" t="s">
        <v>444</v>
      </c>
      <c r="C44" s="106" t="s">
        <v>475</v>
      </c>
      <c r="D44" s="104" t="s">
        <v>476</v>
      </c>
      <c r="E44" s="104" t="s">
        <v>477</v>
      </c>
      <c r="F44" s="104" t="s">
        <v>478</v>
      </c>
      <c r="G44" s="104" t="s">
        <v>479</v>
      </c>
      <c r="H44" s="104" t="s">
        <v>480</v>
      </c>
    </row>
    <row r="45" spans="2:8" s="2" customFormat="1" ht="87">
      <c r="B45" s="206" t="s">
        <v>260</v>
      </c>
      <c r="C45" s="104" t="s">
        <v>459</v>
      </c>
      <c r="D45" s="104" t="s">
        <v>483</v>
      </c>
      <c r="E45" s="104" t="s">
        <v>484</v>
      </c>
      <c r="F45" s="104" t="s">
        <v>485</v>
      </c>
      <c r="G45" s="104" t="s">
        <v>486</v>
      </c>
      <c r="H45" s="104" t="s">
        <v>487</v>
      </c>
    </row>
    <row r="46" spans="2:8" s="2" customFormat="1" ht="87">
      <c r="B46" s="206" t="s">
        <v>265</v>
      </c>
      <c r="C46" s="104" t="s">
        <v>459</v>
      </c>
      <c r="D46" s="104" t="s">
        <v>483</v>
      </c>
      <c r="E46" s="104" t="s">
        <v>484</v>
      </c>
      <c r="F46" s="104" t="s">
        <v>485</v>
      </c>
      <c r="G46" s="104" t="s">
        <v>486</v>
      </c>
      <c r="H46" s="104" t="s">
        <v>487</v>
      </c>
    </row>
    <row r="47" spans="2:8" ht="87">
      <c r="B47" s="206" t="s">
        <v>270</v>
      </c>
      <c r="C47" s="104" t="s">
        <v>459</v>
      </c>
      <c r="D47" s="104" t="s">
        <v>483</v>
      </c>
      <c r="E47" s="104" t="s">
        <v>484</v>
      </c>
      <c r="F47" s="104" t="s">
        <v>485</v>
      </c>
      <c r="G47" s="104" t="s">
        <v>486</v>
      </c>
      <c r="H47" s="104" t="s">
        <v>487</v>
      </c>
    </row>
    <row r="48" spans="2:8" ht="87">
      <c r="B48" s="206" t="s">
        <v>274</v>
      </c>
      <c r="C48" s="104" t="s">
        <v>459</v>
      </c>
      <c r="D48" s="104" t="s">
        <v>483</v>
      </c>
      <c r="E48" s="104" t="s">
        <v>484</v>
      </c>
      <c r="F48" s="104" t="s">
        <v>485</v>
      </c>
      <c r="G48" s="104" t="s">
        <v>486</v>
      </c>
      <c r="H48" s="104" t="s">
        <v>487</v>
      </c>
    </row>
    <row r="49" spans="2:8" ht="87">
      <c r="B49" s="206" t="s">
        <v>278</v>
      </c>
      <c r="C49" s="104" t="s">
        <v>459</v>
      </c>
      <c r="D49" s="104" t="s">
        <v>483</v>
      </c>
      <c r="E49" s="104" t="s">
        <v>484</v>
      </c>
      <c r="F49" s="104" t="s">
        <v>485</v>
      </c>
      <c r="G49" s="104" t="s">
        <v>486</v>
      </c>
      <c r="H49" s="104" t="s">
        <v>487</v>
      </c>
    </row>
    <row r="50" spans="2:8" ht="87">
      <c r="B50" s="208" t="s">
        <v>282</v>
      </c>
      <c r="C50" s="104" t="s">
        <v>459</v>
      </c>
      <c r="D50" s="104" t="s">
        <v>483</v>
      </c>
      <c r="E50" s="104" t="s">
        <v>484</v>
      </c>
      <c r="F50" s="104" t="s">
        <v>485</v>
      </c>
      <c r="G50" s="104" t="s">
        <v>486</v>
      </c>
      <c r="H50" s="104" t="s">
        <v>487</v>
      </c>
    </row>
    <row r="51" spans="2:8" ht="87">
      <c r="B51" s="208" t="s">
        <v>287</v>
      </c>
      <c r="C51" s="104" t="s">
        <v>459</v>
      </c>
      <c r="D51" s="104" t="s">
        <v>483</v>
      </c>
      <c r="E51" s="104" t="s">
        <v>484</v>
      </c>
      <c r="F51" s="104" t="s">
        <v>485</v>
      </c>
      <c r="G51" s="104" t="s">
        <v>486</v>
      </c>
      <c r="H51" s="104" t="s">
        <v>487</v>
      </c>
    </row>
    <row r="52" spans="2:8" ht="87">
      <c r="B52" s="208" t="s">
        <v>290</v>
      </c>
      <c r="C52" s="104" t="s">
        <v>459</v>
      </c>
      <c r="D52" s="104" t="s">
        <v>483</v>
      </c>
      <c r="E52" s="104" t="s">
        <v>484</v>
      </c>
      <c r="F52" s="104" t="s">
        <v>485</v>
      </c>
      <c r="G52" s="104" t="s">
        <v>486</v>
      </c>
      <c r="H52" s="104" t="s">
        <v>487</v>
      </c>
    </row>
    <row r="53" spans="2:8" ht="116.1">
      <c r="B53" s="208" t="s">
        <v>294</v>
      </c>
      <c r="C53" s="106" t="s">
        <v>475</v>
      </c>
      <c r="D53" s="104" t="s">
        <v>488</v>
      </c>
      <c r="E53" s="104" t="s">
        <v>462</v>
      </c>
      <c r="F53" s="104" t="s">
        <v>489</v>
      </c>
      <c r="G53" s="104" t="s">
        <v>490</v>
      </c>
      <c r="H53" s="104" t="s">
        <v>491</v>
      </c>
    </row>
    <row r="54" spans="2:8" ht="130.5">
      <c r="B54" s="209" t="s">
        <v>298</v>
      </c>
      <c r="C54" s="106" t="s">
        <v>475</v>
      </c>
      <c r="D54" s="104" t="s">
        <v>476</v>
      </c>
      <c r="E54" s="104" t="s">
        <v>477</v>
      </c>
      <c r="F54" s="104" t="s">
        <v>478</v>
      </c>
      <c r="G54" s="104" t="s">
        <v>494</v>
      </c>
      <c r="H54" s="104" t="s">
        <v>495</v>
      </c>
    </row>
    <row r="55" spans="2:8" ht="130.5">
      <c r="B55" s="208" t="s">
        <v>306</v>
      </c>
      <c r="C55" s="106" t="s">
        <v>475</v>
      </c>
      <c r="D55" s="104" t="s">
        <v>476</v>
      </c>
      <c r="E55" s="104" t="s">
        <v>477</v>
      </c>
      <c r="F55" s="104" t="s">
        <v>478</v>
      </c>
      <c r="G55" s="104" t="s">
        <v>479</v>
      </c>
      <c r="H55" s="104" t="s">
        <v>480</v>
      </c>
    </row>
    <row r="56" spans="2:8" ht="87">
      <c r="B56" s="208" t="s">
        <v>263</v>
      </c>
      <c r="C56" s="104" t="s">
        <v>459</v>
      </c>
      <c r="D56" s="104" t="s">
        <v>483</v>
      </c>
      <c r="E56" s="104" t="s">
        <v>484</v>
      </c>
      <c r="F56" s="104" t="s">
        <v>485</v>
      </c>
      <c r="G56" s="104" t="s">
        <v>486</v>
      </c>
      <c r="H56" s="104" t="s">
        <v>487</v>
      </c>
    </row>
    <row r="57" spans="2:8" ht="87">
      <c r="B57" s="207" t="s">
        <v>268</v>
      </c>
      <c r="C57" s="106" t="s">
        <v>459</v>
      </c>
      <c r="D57" s="104" t="s">
        <v>483</v>
      </c>
      <c r="E57" s="104" t="s">
        <v>484</v>
      </c>
      <c r="F57" s="104" t="s">
        <v>485</v>
      </c>
      <c r="G57" s="104" t="s">
        <v>486</v>
      </c>
      <c r="H57" s="104" t="s">
        <v>487</v>
      </c>
    </row>
    <row r="58" spans="2:8" ht="87">
      <c r="B58" s="208" t="s">
        <v>272</v>
      </c>
      <c r="C58" s="104" t="s">
        <v>459</v>
      </c>
      <c r="D58" s="104" t="s">
        <v>483</v>
      </c>
      <c r="E58" s="104" t="s">
        <v>484</v>
      </c>
      <c r="F58" s="104" t="s">
        <v>485</v>
      </c>
      <c r="G58" s="104" t="s">
        <v>486</v>
      </c>
      <c r="H58" s="104" t="s">
        <v>487</v>
      </c>
    </row>
    <row r="59" spans="2:8" ht="87">
      <c r="B59" s="208" t="s">
        <v>276</v>
      </c>
      <c r="C59" s="104" t="s">
        <v>459</v>
      </c>
      <c r="D59" s="104" t="s">
        <v>483</v>
      </c>
      <c r="E59" s="104" t="s">
        <v>484</v>
      </c>
      <c r="F59" s="104" t="s">
        <v>485</v>
      </c>
      <c r="G59" s="104" t="s">
        <v>486</v>
      </c>
      <c r="H59" s="104" t="s">
        <v>487</v>
      </c>
    </row>
    <row r="60" spans="2:8" ht="87">
      <c r="B60" s="208" t="s">
        <v>280</v>
      </c>
      <c r="C60" s="104" t="s">
        <v>459</v>
      </c>
      <c r="D60" s="104" t="s">
        <v>483</v>
      </c>
      <c r="E60" s="104" t="s">
        <v>484</v>
      </c>
      <c r="F60" s="104" t="s">
        <v>485</v>
      </c>
      <c r="G60" s="104" t="s">
        <v>486</v>
      </c>
      <c r="H60" s="104" t="s">
        <v>487</v>
      </c>
    </row>
    <row r="61" spans="2:8" ht="87">
      <c r="B61" s="208" t="s">
        <v>285</v>
      </c>
      <c r="C61" s="104" t="s">
        <v>459</v>
      </c>
      <c r="D61" s="104" t="s">
        <v>483</v>
      </c>
      <c r="E61" s="104" t="s">
        <v>484</v>
      </c>
      <c r="F61" s="104" t="s">
        <v>485</v>
      </c>
      <c r="G61" s="104" t="s">
        <v>486</v>
      </c>
      <c r="H61" s="104" t="s">
        <v>487</v>
      </c>
    </row>
    <row r="62" spans="2:8" ht="87">
      <c r="B62" s="208" t="s">
        <v>288</v>
      </c>
      <c r="C62" s="104" t="s">
        <v>459</v>
      </c>
      <c r="D62" s="104" t="s">
        <v>483</v>
      </c>
      <c r="E62" s="104" t="s">
        <v>484</v>
      </c>
      <c r="F62" s="104" t="s">
        <v>485</v>
      </c>
      <c r="G62" s="104" t="s">
        <v>486</v>
      </c>
      <c r="H62" s="104" t="s">
        <v>487</v>
      </c>
    </row>
    <row r="63" spans="2:8" ht="87">
      <c r="B63" s="208" t="s">
        <v>292</v>
      </c>
      <c r="C63" s="104" t="s">
        <v>459</v>
      </c>
      <c r="D63" s="104" t="s">
        <v>483</v>
      </c>
      <c r="E63" s="104" t="s">
        <v>484</v>
      </c>
      <c r="F63" s="104" t="s">
        <v>485</v>
      </c>
      <c r="G63" s="104" t="s">
        <v>486</v>
      </c>
      <c r="H63" s="104" t="s">
        <v>487</v>
      </c>
    </row>
    <row r="64" spans="2:8" ht="43.5">
      <c r="B64" s="208" t="s">
        <v>296</v>
      </c>
      <c r="C64" s="106" t="s">
        <v>475</v>
      </c>
      <c r="D64" s="104" t="s">
        <v>496</v>
      </c>
      <c r="E64" s="104" t="s">
        <v>497</v>
      </c>
      <c r="F64" s="104" t="s">
        <v>498</v>
      </c>
      <c r="G64" s="104" t="s">
        <v>26</v>
      </c>
      <c r="H64" s="104" t="s">
        <v>499</v>
      </c>
    </row>
    <row r="65" spans="2:8" ht="130.5">
      <c r="B65" s="208" t="s">
        <v>300</v>
      </c>
      <c r="C65" s="106" t="s">
        <v>475</v>
      </c>
      <c r="D65" s="104" t="s">
        <v>476</v>
      </c>
      <c r="E65" s="104" t="s">
        <v>477</v>
      </c>
      <c r="F65" s="104" t="s">
        <v>478</v>
      </c>
      <c r="G65" s="104" t="s">
        <v>479</v>
      </c>
      <c r="H65" s="104" t="s">
        <v>480</v>
      </c>
    </row>
    <row r="66" spans="2:8" ht="130.5">
      <c r="B66" s="208" t="s">
        <v>304</v>
      </c>
      <c r="C66" s="106" t="s">
        <v>475</v>
      </c>
      <c r="D66" s="104" t="s">
        <v>476</v>
      </c>
      <c r="E66" s="104" t="s">
        <v>477</v>
      </c>
      <c r="F66" s="104" t="s">
        <v>478</v>
      </c>
      <c r="G66" s="104" t="s">
        <v>479</v>
      </c>
      <c r="H66" s="104" t="s">
        <v>480</v>
      </c>
    </row>
    <row r="67" spans="2:8" ht="87">
      <c r="B67" s="208" t="s">
        <v>503</v>
      </c>
      <c r="C67" s="104" t="s">
        <v>459</v>
      </c>
      <c r="D67" s="104" t="s">
        <v>483</v>
      </c>
      <c r="E67" s="104" t="s">
        <v>484</v>
      </c>
      <c r="F67" s="104" t="s">
        <v>485</v>
      </c>
      <c r="G67" s="104" t="s">
        <v>486</v>
      </c>
      <c r="H67" s="104" t="s">
        <v>487</v>
      </c>
    </row>
    <row r="68" spans="2:8" ht="87">
      <c r="B68" s="208" t="s">
        <v>504</v>
      </c>
      <c r="C68" s="104" t="s">
        <v>459</v>
      </c>
      <c r="D68" s="104" t="s">
        <v>483</v>
      </c>
      <c r="E68" s="104" t="s">
        <v>484</v>
      </c>
      <c r="F68" s="104" t="s">
        <v>485</v>
      </c>
      <c r="G68" s="104" t="s">
        <v>486</v>
      </c>
      <c r="H68" s="104" t="s">
        <v>487</v>
      </c>
    </row>
    <row r="69" spans="2:8" ht="87">
      <c r="B69" s="208" t="s">
        <v>505</v>
      </c>
      <c r="C69" s="104" t="s">
        <v>459</v>
      </c>
      <c r="D69" s="104" t="s">
        <v>483</v>
      </c>
      <c r="E69" s="104" t="s">
        <v>484</v>
      </c>
      <c r="F69" s="104" t="s">
        <v>485</v>
      </c>
      <c r="G69" s="104" t="s">
        <v>486</v>
      </c>
      <c r="H69" s="104" t="s">
        <v>487</v>
      </c>
    </row>
    <row r="70" spans="2:8" ht="116.1">
      <c r="B70" s="208" t="s">
        <v>506</v>
      </c>
      <c r="C70" s="106" t="s">
        <v>475</v>
      </c>
      <c r="D70" s="104" t="s">
        <v>488</v>
      </c>
      <c r="E70" s="104" t="s">
        <v>462</v>
      </c>
      <c r="F70" s="104" t="s">
        <v>489</v>
      </c>
      <c r="G70" s="104" t="s">
        <v>490</v>
      </c>
      <c r="H70" s="104" t="s">
        <v>491</v>
      </c>
    </row>
    <row r="71" spans="2:8" ht="130.5">
      <c r="B71" s="208" t="s">
        <v>507</v>
      </c>
      <c r="C71" s="106" t="s">
        <v>475</v>
      </c>
      <c r="D71" s="104" t="s">
        <v>476</v>
      </c>
      <c r="E71" s="104" t="s">
        <v>477</v>
      </c>
      <c r="F71" s="104" t="s">
        <v>478</v>
      </c>
      <c r="G71" s="104" t="s">
        <v>479</v>
      </c>
      <c r="H71" s="104" t="s">
        <v>480</v>
      </c>
    </row>
    <row r="72" spans="2:8" ht="116.1">
      <c r="B72" s="208" t="s">
        <v>508</v>
      </c>
      <c r="C72" s="106" t="s">
        <v>475</v>
      </c>
      <c r="D72" s="104" t="s">
        <v>488</v>
      </c>
      <c r="E72" s="104" t="s">
        <v>462</v>
      </c>
      <c r="F72" s="104" t="s">
        <v>489</v>
      </c>
      <c r="G72" s="104" t="s">
        <v>490</v>
      </c>
      <c r="H72" s="104" t="s">
        <v>491</v>
      </c>
    </row>
    <row r="73" spans="2:8" ht="130.5">
      <c r="B73" s="208" t="s">
        <v>509</v>
      </c>
      <c r="C73" s="106" t="s">
        <v>475</v>
      </c>
      <c r="D73" s="104" t="s">
        <v>476</v>
      </c>
      <c r="E73" s="104" t="s">
        <v>477</v>
      </c>
      <c r="F73" s="104" t="s">
        <v>478</v>
      </c>
      <c r="G73" s="104" t="s">
        <v>479</v>
      </c>
      <c r="H73" s="104" t="s">
        <v>480</v>
      </c>
    </row>
    <row r="74" spans="2:8" ht="87">
      <c r="B74" s="208" t="s">
        <v>510</v>
      </c>
      <c r="C74" s="104" t="s">
        <v>459</v>
      </c>
      <c r="D74" s="104" t="s">
        <v>483</v>
      </c>
      <c r="E74" s="104" t="s">
        <v>484</v>
      </c>
      <c r="F74" s="104" t="s">
        <v>485</v>
      </c>
      <c r="G74" s="104" t="s">
        <v>486</v>
      </c>
      <c r="H74" s="104" t="s">
        <v>487</v>
      </c>
    </row>
    <row r="75" spans="2:8" ht="130.5">
      <c r="B75" s="208" t="s">
        <v>511</v>
      </c>
      <c r="C75" s="106" t="s">
        <v>475</v>
      </c>
      <c r="D75" s="104" t="s">
        <v>476</v>
      </c>
      <c r="E75" s="104" t="s">
        <v>477</v>
      </c>
      <c r="F75" s="104" t="s">
        <v>478</v>
      </c>
      <c r="G75" s="104" t="s">
        <v>479</v>
      </c>
      <c r="H75" s="104" t="s">
        <v>480</v>
      </c>
    </row>
    <row r="76" spans="2:8" ht="87">
      <c r="B76" s="208" t="s">
        <v>512</v>
      </c>
      <c r="C76" s="6" t="s">
        <v>459</v>
      </c>
      <c r="D76" s="104" t="s">
        <v>483</v>
      </c>
      <c r="E76" s="104" t="s">
        <v>484</v>
      </c>
      <c r="F76" s="104" t="s">
        <v>485</v>
      </c>
      <c r="G76" s="104" t="s">
        <v>486</v>
      </c>
      <c r="H76" s="104" t="s">
        <v>487</v>
      </c>
    </row>
    <row r="77" spans="2:8" ht="87">
      <c r="B77" s="208" t="s">
        <v>513</v>
      </c>
      <c r="C77" s="6" t="s">
        <v>459</v>
      </c>
      <c r="D77" s="104" t="s">
        <v>483</v>
      </c>
      <c r="E77" s="104" t="s">
        <v>484</v>
      </c>
      <c r="F77" s="104" t="s">
        <v>485</v>
      </c>
      <c r="G77" s="104" t="s">
        <v>486</v>
      </c>
      <c r="H77" s="104" t="s">
        <v>487</v>
      </c>
    </row>
    <row r="78" spans="2:8" s="110" customFormat="1" ht="87">
      <c r="B78" s="208" t="s">
        <v>422</v>
      </c>
      <c r="C78" s="109" t="s">
        <v>459</v>
      </c>
      <c r="D78" s="104" t="s">
        <v>483</v>
      </c>
      <c r="E78" s="104" t="s">
        <v>484</v>
      </c>
      <c r="F78" s="104" t="s">
        <v>485</v>
      </c>
      <c r="G78" s="104" t="s">
        <v>486</v>
      </c>
      <c r="H78" s="104" t="s">
        <v>487</v>
      </c>
    </row>
    <row r="79" spans="2:8" s="110" customFormat="1" ht="130.5">
      <c r="B79" s="208" t="s">
        <v>514</v>
      </c>
      <c r="C79" s="106" t="s">
        <v>475</v>
      </c>
      <c r="D79" s="104" t="s">
        <v>476</v>
      </c>
      <c r="E79" s="104" t="s">
        <v>477</v>
      </c>
      <c r="F79" s="104" t="s">
        <v>478</v>
      </c>
      <c r="G79" s="104" t="s">
        <v>479</v>
      </c>
      <c r="H79" s="104" t="s">
        <v>480</v>
      </c>
    </row>
    <row r="80" spans="2:8" s="110" customFormat="1" ht="130.5">
      <c r="B80" s="208" t="s">
        <v>515</v>
      </c>
      <c r="C80" s="106" t="s">
        <v>475</v>
      </c>
      <c r="D80" s="104" t="s">
        <v>476</v>
      </c>
      <c r="E80" s="104" t="s">
        <v>477</v>
      </c>
      <c r="F80" s="104" t="s">
        <v>478</v>
      </c>
      <c r="G80" s="104" t="s">
        <v>479</v>
      </c>
      <c r="H80" s="104" t="s">
        <v>480</v>
      </c>
    </row>
    <row r="81" spans="2:32" s="110" customFormat="1" ht="130.5">
      <c r="B81" s="208" t="s">
        <v>516</v>
      </c>
      <c r="C81" s="106" t="s">
        <v>475</v>
      </c>
      <c r="D81" s="104" t="s">
        <v>476</v>
      </c>
      <c r="E81" s="104" t="s">
        <v>477</v>
      </c>
      <c r="F81" s="104" t="s">
        <v>478</v>
      </c>
      <c r="G81" s="104" t="s">
        <v>494</v>
      </c>
      <c r="H81" s="104" t="s">
        <v>495</v>
      </c>
      <c r="AF81" s="111"/>
    </row>
  </sheetData>
  <mergeCells count="1">
    <mergeCell ref="B1:H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FEFC-649A-49A2-92D4-776025617CE6}">
  <sheetPr>
    <tabColor theme="4" tint="0.79998168889431442"/>
    <pageSetUpPr fitToPage="1"/>
  </sheetPr>
  <dimension ref="B1:K117"/>
  <sheetViews>
    <sheetView showGridLines="0" topLeftCell="A9" zoomScale="61" zoomScaleNormal="85" workbookViewId="0">
      <selection activeCell="G88" sqref="G88"/>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517</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208</v>
      </c>
      <c r="D5" s="567"/>
      <c r="E5" s="567"/>
      <c r="F5" s="567"/>
      <c r="G5" s="567"/>
      <c r="H5" s="567"/>
      <c r="I5" s="567"/>
      <c r="J5" s="568"/>
      <c r="K5" s="13"/>
    </row>
    <row r="6" spans="2:11" ht="14.45" customHeight="1">
      <c r="B6" s="12"/>
      <c r="C6" s="159" t="s">
        <v>518</v>
      </c>
      <c r="D6" s="117"/>
      <c r="E6" s="117"/>
      <c r="F6" s="11"/>
      <c r="G6" s="118" t="s">
        <v>210</v>
      </c>
      <c r="H6" s="569" t="s">
        <v>211</v>
      </c>
      <c r="I6" s="570"/>
      <c r="J6" s="571"/>
      <c r="K6" s="13"/>
    </row>
    <row r="7" spans="2:11" ht="14.25" customHeight="1" thickBot="1">
      <c r="B7" s="12"/>
      <c r="C7" s="651" t="s">
        <v>519</v>
      </c>
      <c r="D7" s="652"/>
      <c r="E7" s="652"/>
      <c r="F7" s="653"/>
      <c r="G7" s="377" t="s">
        <v>520</v>
      </c>
      <c r="H7" s="654" t="s">
        <v>521</v>
      </c>
      <c r="I7" s="655"/>
      <c r="J7" s="656"/>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522</v>
      </c>
      <c r="H9" s="587" t="s">
        <v>523</v>
      </c>
      <c r="I9" s="585"/>
      <c r="J9" s="586"/>
      <c r="K9" s="13"/>
    </row>
    <row r="10" spans="2:11" ht="15.75" customHeight="1">
      <c r="B10" s="12"/>
      <c r="C10" s="651"/>
      <c r="D10" s="652"/>
      <c r="E10" s="652"/>
      <c r="F10" s="653"/>
      <c r="G10" s="657"/>
      <c r="H10" s="587"/>
      <c r="I10" s="585"/>
      <c r="J10" s="586"/>
      <c r="K10" s="13"/>
    </row>
    <row r="11" spans="2:11" ht="15.75" customHeight="1">
      <c r="B11" s="12"/>
      <c r="C11" s="651"/>
      <c r="D11" s="652"/>
      <c r="E11" s="652"/>
      <c r="F11" s="653"/>
      <c r="G11" s="657"/>
      <c r="H11" s="587"/>
      <c r="I11" s="585"/>
      <c r="J11" s="586"/>
      <c r="K11" s="13"/>
    </row>
    <row r="12" spans="2:11" ht="36.950000000000003"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57.95">
      <c r="B16" s="12"/>
      <c r="C16" s="129" t="s">
        <v>524</v>
      </c>
      <c r="D16" s="130" t="s">
        <v>227</v>
      </c>
      <c r="E16" s="219" t="s">
        <v>26</v>
      </c>
      <c r="F16" s="164" t="s">
        <v>525</v>
      </c>
      <c r="G16" s="134" t="s">
        <v>229</v>
      </c>
      <c r="H16" s="130" t="s">
        <v>227</v>
      </c>
      <c r="I16" s="219">
        <v>0.5</v>
      </c>
      <c r="J16" s="197" t="s">
        <v>452</v>
      </c>
      <c r="K16" s="13"/>
    </row>
    <row r="17" spans="2:11" ht="38.450000000000003" customHeight="1">
      <c r="B17" s="12"/>
      <c r="C17" s="121" t="s">
        <v>526</v>
      </c>
      <c r="D17" s="20" t="s">
        <v>227</v>
      </c>
      <c r="E17" s="220" t="s">
        <v>26</v>
      </c>
      <c r="F17" s="165" t="s">
        <v>527</v>
      </c>
      <c r="G17" s="124" t="s">
        <v>510</v>
      </c>
      <c r="H17" s="113" t="s">
        <v>261</v>
      </c>
      <c r="I17" s="235">
        <v>1</v>
      </c>
      <c r="J17" s="192" t="s">
        <v>528</v>
      </c>
      <c r="K17" s="13"/>
    </row>
    <row r="18" spans="2:11" ht="46.5" customHeight="1">
      <c r="B18" s="12"/>
      <c r="C18" s="121" t="s">
        <v>529</v>
      </c>
      <c r="D18" s="20" t="s">
        <v>227</v>
      </c>
      <c r="E18" s="220" t="s">
        <v>50</v>
      </c>
      <c r="F18" s="384" t="s">
        <v>530</v>
      </c>
      <c r="G18" s="124" t="s">
        <v>26</v>
      </c>
      <c r="H18" s="30" t="s">
        <v>26</v>
      </c>
      <c r="I18" s="222" t="s">
        <v>26</v>
      </c>
      <c r="J18" s="125" t="s">
        <v>26</v>
      </c>
      <c r="K18" s="13"/>
    </row>
    <row r="19" spans="2:11" ht="46.5" customHeight="1" thickBot="1">
      <c r="B19" s="12"/>
      <c r="C19" s="122" t="s">
        <v>531</v>
      </c>
      <c r="D19" s="123" t="s">
        <v>227</v>
      </c>
      <c r="E19" s="221" t="s">
        <v>50</v>
      </c>
      <c r="F19" s="385" t="s">
        <v>532</v>
      </c>
      <c r="G19" s="126" t="s">
        <v>26</v>
      </c>
      <c r="H19" s="127" t="s">
        <v>26</v>
      </c>
      <c r="I19" s="223" t="s">
        <v>26</v>
      </c>
      <c r="J19" s="128" t="s">
        <v>26</v>
      </c>
      <c r="K19" s="13"/>
    </row>
    <row r="20" spans="2:11" ht="27" customHeight="1" thickBot="1">
      <c r="B20" s="12"/>
      <c r="C20" s="603" t="s">
        <v>239</v>
      </c>
      <c r="D20" s="604"/>
      <c r="E20" s="604"/>
      <c r="F20" s="604"/>
      <c r="G20" s="604"/>
      <c r="H20" s="604"/>
      <c r="I20" s="604"/>
      <c r="J20" s="605"/>
      <c r="K20" s="13"/>
    </row>
    <row r="21" spans="2:11" ht="27" customHeight="1" thickBot="1">
      <c r="B21" s="12"/>
      <c r="C21" s="160" t="s">
        <v>222</v>
      </c>
      <c r="D21" s="132" t="s">
        <v>223</v>
      </c>
      <c r="E21" s="211" t="s">
        <v>224</v>
      </c>
      <c r="F21" s="133" t="s">
        <v>225</v>
      </c>
      <c r="G21" s="160" t="s">
        <v>222</v>
      </c>
      <c r="H21" s="132" t="s">
        <v>223</v>
      </c>
      <c r="I21" s="211" t="s">
        <v>224</v>
      </c>
      <c r="J21" s="133" t="s">
        <v>225</v>
      </c>
      <c r="K21" s="13"/>
    </row>
    <row r="22" spans="2:11" ht="57.95">
      <c r="B22" s="12"/>
      <c r="C22" s="135" t="s">
        <v>240</v>
      </c>
      <c r="D22" s="136" t="s">
        <v>227</v>
      </c>
      <c r="E22" s="224">
        <v>1</v>
      </c>
      <c r="F22" s="168" t="s">
        <v>241</v>
      </c>
      <c r="G22" s="24" t="s">
        <v>246</v>
      </c>
      <c r="H22" s="20" t="s">
        <v>227</v>
      </c>
      <c r="I22" s="220">
        <v>1</v>
      </c>
      <c r="J22" s="193" t="s">
        <v>533</v>
      </c>
      <c r="K22" s="13"/>
    </row>
    <row r="23" spans="2:11" ht="29.1">
      <c r="B23" s="12"/>
      <c r="C23" s="24" t="s">
        <v>244</v>
      </c>
      <c r="D23" s="20" t="s">
        <v>227</v>
      </c>
      <c r="E23" s="220" t="s">
        <v>26</v>
      </c>
      <c r="F23" s="170" t="s">
        <v>341</v>
      </c>
      <c r="G23" s="24" t="s">
        <v>26</v>
      </c>
      <c r="H23" s="114" t="s">
        <v>26</v>
      </c>
      <c r="I23" s="225" t="s">
        <v>26</v>
      </c>
      <c r="J23" s="125" t="s">
        <v>26</v>
      </c>
      <c r="K23" s="13"/>
    </row>
    <row r="24" spans="2:11" ht="21.95" customHeight="1" thickBot="1">
      <c r="B24" s="12"/>
      <c r="C24" s="25" t="s">
        <v>252</v>
      </c>
      <c r="D24" s="123" t="s">
        <v>227</v>
      </c>
      <c r="E24" s="221" t="s">
        <v>26</v>
      </c>
      <c r="F24" s="171" t="s">
        <v>252</v>
      </c>
      <c r="G24" s="126" t="s">
        <v>26</v>
      </c>
      <c r="H24" s="127" t="s">
        <v>26</v>
      </c>
      <c r="I24" s="223" t="s">
        <v>26</v>
      </c>
      <c r="J24" s="128" t="s">
        <v>26</v>
      </c>
      <c r="K24" s="13"/>
    </row>
    <row r="25" spans="2:11" ht="21" customHeight="1" thickBot="1">
      <c r="B25" s="12"/>
      <c r="C25" s="591" t="s">
        <v>254</v>
      </c>
      <c r="D25" s="592"/>
      <c r="E25" s="592"/>
      <c r="F25" s="592"/>
      <c r="G25" s="592"/>
      <c r="H25" s="592"/>
      <c r="I25" s="592"/>
      <c r="J25" s="593"/>
      <c r="K25" s="13"/>
    </row>
    <row r="26" spans="2:11" ht="23.45" customHeight="1" thickBot="1">
      <c r="B26" s="12"/>
      <c r="C26" s="594" t="s">
        <v>255</v>
      </c>
      <c r="D26" s="595"/>
      <c r="E26" s="595"/>
      <c r="F26" s="595"/>
      <c r="G26" s="595"/>
      <c r="H26" s="595"/>
      <c r="I26" s="595"/>
      <c r="J26" s="596"/>
      <c r="K26" s="13"/>
    </row>
    <row r="27" spans="2:11">
      <c r="B27" s="12"/>
      <c r="C27" s="10"/>
      <c r="D27" s="138"/>
      <c r="E27" s="138"/>
      <c r="F27" s="138"/>
      <c r="G27" s="138"/>
      <c r="H27" s="138"/>
      <c r="I27" s="138"/>
      <c r="J27" s="11"/>
      <c r="K27" s="13"/>
    </row>
    <row r="28" spans="2:11">
      <c r="B28" s="12"/>
      <c r="C28" s="12"/>
      <c r="J28" s="13"/>
      <c r="K28" s="13"/>
    </row>
    <row r="29" spans="2:11" ht="14.45" thickBot="1">
      <c r="B29" s="12"/>
      <c r="C29" s="27"/>
      <c r="D29" s="28"/>
      <c r="E29" s="28"/>
      <c r="F29" s="28"/>
      <c r="G29" s="28"/>
      <c r="H29" s="28"/>
      <c r="I29" s="28"/>
      <c r="J29" s="29"/>
      <c r="K29" s="13"/>
    </row>
    <row r="30" spans="2:11" ht="18.600000000000001" thickBot="1">
      <c r="B30" s="12"/>
      <c r="C30" s="563" t="s">
        <v>256</v>
      </c>
      <c r="D30" s="564"/>
      <c r="E30" s="564"/>
      <c r="F30" s="564"/>
      <c r="G30" s="564"/>
      <c r="H30" s="564"/>
      <c r="I30" s="564"/>
      <c r="J30" s="565"/>
      <c r="K30" s="13"/>
    </row>
    <row r="31" spans="2:11" ht="15" customHeight="1">
      <c r="B31" s="12"/>
      <c r="C31" s="140"/>
      <c r="D31" s="141"/>
      <c r="E31" s="141"/>
      <c r="F31" s="141"/>
      <c r="G31" s="141"/>
      <c r="H31" s="141"/>
      <c r="I31" s="141"/>
      <c r="J31" s="142"/>
      <c r="K31" s="13"/>
    </row>
    <row r="32" spans="2:11" ht="15" customHeight="1">
      <c r="B32" s="12"/>
      <c r="C32" s="560" t="s">
        <v>257</v>
      </c>
      <c r="D32" s="561"/>
      <c r="E32" s="561"/>
      <c r="F32" s="561"/>
      <c r="G32" s="561"/>
      <c r="H32" s="561"/>
      <c r="I32" s="561"/>
      <c r="J32" s="562"/>
      <c r="K32" s="13"/>
    </row>
    <row r="33" spans="2:11" ht="15" customHeight="1" thickBot="1">
      <c r="B33" s="12"/>
      <c r="C33" s="143"/>
      <c r="D33" s="144"/>
      <c r="E33" s="144"/>
      <c r="F33" s="144"/>
      <c r="G33" s="144"/>
      <c r="H33" s="144"/>
      <c r="I33" s="144"/>
      <c r="J33" s="145"/>
      <c r="K33" s="13"/>
    </row>
    <row r="34" spans="2:11" s="16" customFormat="1" ht="26.85" customHeight="1" thickBot="1">
      <c r="B34" s="14"/>
      <c r="C34" s="597" t="s">
        <v>258</v>
      </c>
      <c r="D34" s="598"/>
      <c r="E34" s="598"/>
      <c r="F34" s="599"/>
      <c r="G34" s="597" t="s">
        <v>259</v>
      </c>
      <c r="H34" s="598"/>
      <c r="I34" s="598"/>
      <c r="J34" s="599"/>
      <c r="K34" s="15"/>
    </row>
    <row r="35" spans="2:11" ht="27.75" customHeight="1" thickBot="1">
      <c r="B35" s="12"/>
      <c r="C35" s="600" t="str">
        <f>C14</f>
        <v>HARDWARE (PLANT)</v>
      </c>
      <c r="D35" s="601"/>
      <c r="E35" s="601"/>
      <c r="F35" s="601"/>
      <c r="G35" s="601"/>
      <c r="H35" s="601"/>
      <c r="I35" s="601"/>
      <c r="J35" s="602"/>
      <c r="K35" s="13"/>
    </row>
    <row r="36" spans="2:11" ht="21.2" customHeight="1" thickBot="1">
      <c r="B36" s="12"/>
      <c r="C36" s="131" t="s">
        <v>222</v>
      </c>
      <c r="D36" s="132" t="s">
        <v>223</v>
      </c>
      <c r="E36" s="211" t="s">
        <v>224</v>
      </c>
      <c r="F36" s="133" t="s">
        <v>225</v>
      </c>
      <c r="G36" s="131" t="s">
        <v>222</v>
      </c>
      <c r="H36" s="132" t="s">
        <v>223</v>
      </c>
      <c r="I36" s="211" t="s">
        <v>224</v>
      </c>
      <c r="J36" s="133" t="s">
        <v>225</v>
      </c>
      <c r="K36" s="13"/>
    </row>
    <row r="37" spans="2:11" s="19" customFormat="1" ht="54.95" customHeight="1">
      <c r="B37" s="17"/>
      <c r="C37" s="137" t="s">
        <v>260</v>
      </c>
      <c r="D37" s="146" t="s">
        <v>261</v>
      </c>
      <c r="E37" s="226">
        <v>1</v>
      </c>
      <c r="F37" s="376" t="s">
        <v>262</v>
      </c>
      <c r="G37" s="137" t="s">
        <v>263</v>
      </c>
      <c r="H37" s="136" t="s">
        <v>227</v>
      </c>
      <c r="I37" s="224">
        <v>1</v>
      </c>
      <c r="J37" s="376" t="s">
        <v>264</v>
      </c>
      <c r="K37" s="18"/>
    </row>
    <row r="38" spans="2:11" s="19" customFormat="1" ht="52.5" customHeight="1">
      <c r="B38" s="17"/>
      <c r="C38" s="24" t="s">
        <v>265</v>
      </c>
      <c r="D38" s="20" t="s">
        <v>266</v>
      </c>
      <c r="E38" s="220">
        <v>1</v>
      </c>
      <c r="F38" s="193" t="s">
        <v>408</v>
      </c>
      <c r="G38" s="24" t="s">
        <v>268</v>
      </c>
      <c r="H38" s="20" t="s">
        <v>227</v>
      </c>
      <c r="I38" s="220">
        <v>1</v>
      </c>
      <c r="J38" s="193" t="s">
        <v>269</v>
      </c>
      <c r="K38" s="18"/>
    </row>
    <row r="39" spans="2:11" s="19" customFormat="1" ht="43.5">
      <c r="B39" s="17"/>
      <c r="C39" s="24" t="s">
        <v>270</v>
      </c>
      <c r="D39" s="23" t="s">
        <v>266</v>
      </c>
      <c r="E39" s="227" t="s">
        <v>50</v>
      </c>
      <c r="F39" s="193" t="s">
        <v>409</v>
      </c>
      <c r="G39" s="24" t="s">
        <v>272</v>
      </c>
      <c r="H39" s="20" t="s">
        <v>227</v>
      </c>
      <c r="I39" s="220">
        <v>1</v>
      </c>
      <c r="J39" s="193" t="s">
        <v>273</v>
      </c>
      <c r="K39" s="18"/>
    </row>
    <row r="40" spans="2:11" s="19" customFormat="1" ht="39" customHeight="1">
      <c r="B40" s="17"/>
      <c r="C40" s="24" t="s">
        <v>274</v>
      </c>
      <c r="D40" s="20" t="s">
        <v>266</v>
      </c>
      <c r="E40" s="228">
        <v>1</v>
      </c>
      <c r="F40" s="193" t="s">
        <v>410</v>
      </c>
      <c r="G40" s="24" t="s">
        <v>276</v>
      </c>
      <c r="H40" s="23" t="s">
        <v>261</v>
      </c>
      <c r="I40" s="227">
        <v>1</v>
      </c>
      <c r="J40" s="193" t="s">
        <v>411</v>
      </c>
      <c r="K40" s="18"/>
    </row>
    <row r="41" spans="2:11" s="19" customFormat="1" ht="29.1">
      <c r="B41" s="17"/>
      <c r="C41" s="173" t="s">
        <v>278</v>
      </c>
      <c r="D41" s="23" t="s">
        <v>227</v>
      </c>
      <c r="E41" s="227" t="s">
        <v>50</v>
      </c>
      <c r="F41" s="193" t="s">
        <v>412</v>
      </c>
      <c r="G41" s="24" t="s">
        <v>280</v>
      </c>
      <c r="H41" s="23" t="s">
        <v>261</v>
      </c>
      <c r="I41" s="227">
        <v>1</v>
      </c>
      <c r="J41" s="193" t="s">
        <v>413</v>
      </c>
      <c r="K41" s="18"/>
    </row>
    <row r="42" spans="2:11" s="19" customFormat="1" ht="43.5">
      <c r="B42" s="17"/>
      <c r="C42" s="173" t="s">
        <v>503</v>
      </c>
      <c r="D42" s="23" t="s">
        <v>266</v>
      </c>
      <c r="E42" s="227">
        <v>1</v>
      </c>
      <c r="F42" s="193" t="s">
        <v>534</v>
      </c>
      <c r="G42" s="24" t="s">
        <v>285</v>
      </c>
      <c r="H42" s="23" t="s">
        <v>283</v>
      </c>
      <c r="I42" s="227">
        <v>1</v>
      </c>
      <c r="J42" s="193" t="s">
        <v>414</v>
      </c>
      <c r="K42" s="18"/>
    </row>
    <row r="43" spans="2:11" s="19" customFormat="1" ht="42">
      <c r="B43" s="17"/>
      <c r="C43" s="173" t="s">
        <v>504</v>
      </c>
      <c r="D43" s="23" t="s">
        <v>283</v>
      </c>
      <c r="E43" s="227">
        <v>1</v>
      </c>
      <c r="F43" s="193" t="s">
        <v>535</v>
      </c>
      <c r="G43" s="24" t="s">
        <v>288</v>
      </c>
      <c r="H43" s="20" t="s">
        <v>227</v>
      </c>
      <c r="I43" s="220">
        <v>1</v>
      </c>
      <c r="J43" s="193" t="s">
        <v>416</v>
      </c>
      <c r="K43" s="18"/>
    </row>
    <row r="44" spans="2:11" s="19" customFormat="1" ht="14.45">
      <c r="B44" s="17"/>
      <c r="C44" s="173" t="s">
        <v>282</v>
      </c>
      <c r="D44" s="23" t="s">
        <v>283</v>
      </c>
      <c r="E44" s="227">
        <v>1</v>
      </c>
      <c r="F44" s="193" t="s">
        <v>536</v>
      </c>
      <c r="G44" s="198" t="s">
        <v>505</v>
      </c>
      <c r="H44" s="20" t="s">
        <v>227</v>
      </c>
      <c r="I44" s="220" t="s">
        <v>50</v>
      </c>
      <c r="J44" s="193" t="s">
        <v>537</v>
      </c>
      <c r="K44" s="18"/>
    </row>
    <row r="45" spans="2:11" s="19" customFormat="1" ht="29.45" thickBot="1">
      <c r="B45" s="17"/>
      <c r="C45" s="173" t="s">
        <v>287</v>
      </c>
      <c r="D45" s="23" t="s">
        <v>283</v>
      </c>
      <c r="E45" s="227">
        <v>1</v>
      </c>
      <c r="F45" s="193" t="s">
        <v>447</v>
      </c>
      <c r="G45" s="25" t="s">
        <v>292</v>
      </c>
      <c r="H45" s="26" t="s">
        <v>283</v>
      </c>
      <c r="I45" s="220">
        <v>1</v>
      </c>
      <c r="J45" s="193" t="s">
        <v>417</v>
      </c>
      <c r="K45" s="18"/>
    </row>
    <row r="46" spans="2:11" s="19" customFormat="1" ht="29.45" thickBot="1">
      <c r="B46" s="17"/>
      <c r="C46" s="148" t="s">
        <v>290</v>
      </c>
      <c r="D46" s="26" t="s">
        <v>266</v>
      </c>
      <c r="E46" s="227">
        <v>1</v>
      </c>
      <c r="F46" s="193" t="s">
        <v>291</v>
      </c>
      <c r="G46" s="115" t="s">
        <v>26</v>
      </c>
      <c r="H46" s="200" t="s">
        <v>26</v>
      </c>
      <c r="I46" s="241" t="s">
        <v>26</v>
      </c>
      <c r="J46" s="201" t="s">
        <v>26</v>
      </c>
      <c r="K46" s="18"/>
    </row>
    <row r="47" spans="2:11" s="19" customFormat="1" ht="27.75" customHeight="1" thickBot="1">
      <c r="B47" s="17"/>
      <c r="C47" s="608" t="str">
        <f>C20</f>
        <v>PEOPLE + PROCESS</v>
      </c>
      <c r="D47" s="609"/>
      <c r="E47" s="609"/>
      <c r="F47" s="609"/>
      <c r="G47" s="609"/>
      <c r="H47" s="609"/>
      <c r="I47" s="609"/>
      <c r="J47" s="610"/>
      <c r="K47" s="18"/>
    </row>
    <row r="48" spans="2:11" ht="24.6" customHeight="1" thickBot="1">
      <c r="B48" s="12"/>
      <c r="C48" s="131" t="s">
        <v>222</v>
      </c>
      <c r="D48" s="132" t="s">
        <v>223</v>
      </c>
      <c r="E48" s="211" t="s">
        <v>224</v>
      </c>
      <c r="F48" s="133" t="s">
        <v>225</v>
      </c>
      <c r="G48" s="131" t="s">
        <v>222</v>
      </c>
      <c r="H48" s="132" t="s">
        <v>223</v>
      </c>
      <c r="I48" s="211" t="s">
        <v>224</v>
      </c>
      <c r="J48" s="133" t="s">
        <v>225</v>
      </c>
      <c r="K48" s="13"/>
    </row>
    <row r="49" spans="2:11" s="19" customFormat="1" ht="43.5">
      <c r="B49" s="17"/>
      <c r="C49" s="188" t="s">
        <v>294</v>
      </c>
      <c r="D49" s="146" t="s">
        <v>227</v>
      </c>
      <c r="E49" s="226" t="s">
        <v>26</v>
      </c>
      <c r="F49" s="147" t="s">
        <v>295</v>
      </c>
      <c r="G49" s="137" t="s">
        <v>296</v>
      </c>
      <c r="H49" s="146" t="s">
        <v>227</v>
      </c>
      <c r="I49" s="226">
        <v>1</v>
      </c>
      <c r="J49" s="147" t="s">
        <v>297</v>
      </c>
      <c r="K49" s="18"/>
    </row>
    <row r="50" spans="2:11" s="19" customFormat="1" ht="43.5">
      <c r="B50" s="17"/>
      <c r="C50" s="189" t="s">
        <v>298</v>
      </c>
      <c r="D50" s="162" t="s">
        <v>227</v>
      </c>
      <c r="E50" s="230">
        <v>1</v>
      </c>
      <c r="F50" s="31" t="s">
        <v>538</v>
      </c>
      <c r="G50" s="24" t="s">
        <v>300</v>
      </c>
      <c r="H50" s="23" t="s">
        <v>266</v>
      </c>
      <c r="I50" s="227">
        <v>1</v>
      </c>
      <c r="J50" s="31" t="s">
        <v>301</v>
      </c>
      <c r="K50" s="18"/>
    </row>
    <row r="51" spans="2:11" s="19" customFormat="1" ht="43.5">
      <c r="B51" s="17"/>
      <c r="C51" s="173" t="s">
        <v>506</v>
      </c>
      <c r="D51" s="23" t="s">
        <v>227</v>
      </c>
      <c r="E51" s="227">
        <v>1</v>
      </c>
      <c r="F51" s="31" t="s">
        <v>539</v>
      </c>
      <c r="G51" s="24" t="s">
        <v>304</v>
      </c>
      <c r="H51" s="23" t="s">
        <v>227</v>
      </c>
      <c r="I51" s="227">
        <v>1</v>
      </c>
      <c r="J51" s="31" t="s">
        <v>305</v>
      </c>
      <c r="K51" s="18"/>
    </row>
    <row r="52" spans="2:11" s="19" customFormat="1" ht="29.1">
      <c r="B52" s="17"/>
      <c r="C52" s="173" t="s">
        <v>508</v>
      </c>
      <c r="D52" s="23" t="s">
        <v>227</v>
      </c>
      <c r="E52" s="227">
        <v>1</v>
      </c>
      <c r="F52" s="31" t="s">
        <v>540</v>
      </c>
      <c r="G52" s="198" t="s">
        <v>26</v>
      </c>
      <c r="H52" s="22" t="s">
        <v>26</v>
      </c>
      <c r="I52" s="242" t="s">
        <v>26</v>
      </c>
      <c r="J52" s="116" t="s">
        <v>26</v>
      </c>
      <c r="K52" s="18"/>
    </row>
    <row r="53" spans="2:11" s="19" customFormat="1" ht="29.1">
      <c r="B53" s="17"/>
      <c r="C53" s="173" t="s">
        <v>507</v>
      </c>
      <c r="D53" s="23" t="s">
        <v>227</v>
      </c>
      <c r="E53" s="227" t="s">
        <v>26</v>
      </c>
      <c r="F53" s="31" t="s">
        <v>541</v>
      </c>
      <c r="G53" s="198" t="s">
        <v>26</v>
      </c>
      <c r="H53" s="22" t="s">
        <v>26</v>
      </c>
      <c r="I53" s="242" t="s">
        <v>26</v>
      </c>
      <c r="J53" s="116" t="s">
        <v>26</v>
      </c>
      <c r="K53" s="18"/>
    </row>
    <row r="54" spans="2:11" s="19" customFormat="1" ht="44.1" thickBot="1">
      <c r="B54" s="17"/>
      <c r="C54" s="148" t="s">
        <v>509</v>
      </c>
      <c r="D54" s="163" t="s">
        <v>266</v>
      </c>
      <c r="E54" s="231" t="s">
        <v>26</v>
      </c>
      <c r="F54" s="190" t="s">
        <v>542</v>
      </c>
      <c r="G54" s="25" t="s">
        <v>26</v>
      </c>
      <c r="H54" s="172" t="s">
        <v>26</v>
      </c>
      <c r="I54" s="232" t="s">
        <v>26</v>
      </c>
      <c r="J54" s="187" t="s">
        <v>26</v>
      </c>
      <c r="K54" s="18"/>
    </row>
    <row r="55" spans="2:11" s="16" customFormat="1" ht="22.7" customHeight="1" thickBot="1">
      <c r="B55" s="14"/>
      <c r="C55" s="591" t="s">
        <v>254</v>
      </c>
      <c r="D55" s="592"/>
      <c r="E55" s="592"/>
      <c r="F55" s="592"/>
      <c r="G55" s="592"/>
      <c r="H55" s="592"/>
      <c r="I55" s="592"/>
      <c r="J55" s="593"/>
      <c r="K55" s="15"/>
    </row>
    <row r="56" spans="2:11" ht="22.7" customHeight="1" thickBot="1">
      <c r="B56" s="12"/>
      <c r="C56" s="611" t="s">
        <v>308</v>
      </c>
      <c r="D56" s="612"/>
      <c r="E56" s="612"/>
      <c r="F56" s="612"/>
      <c r="G56" s="612"/>
      <c r="H56" s="612"/>
      <c r="I56" s="612"/>
      <c r="J56" s="613"/>
      <c r="K56" s="13"/>
    </row>
    <row r="57" spans="2:11" ht="15.95" customHeight="1">
      <c r="B57" s="12"/>
      <c r="C57" s="10"/>
      <c r="D57" s="138"/>
      <c r="E57" s="138"/>
      <c r="F57" s="138"/>
      <c r="G57" s="138"/>
      <c r="H57" s="138"/>
      <c r="I57" s="138"/>
      <c r="J57" s="11"/>
      <c r="K57" s="13"/>
    </row>
    <row r="58" spans="2:11" ht="15.95" customHeight="1">
      <c r="B58" s="12"/>
      <c r="C58" s="12"/>
      <c r="J58" s="13"/>
      <c r="K58" s="13"/>
    </row>
    <row r="59" spans="2:11" ht="15.95" customHeight="1" thickBot="1">
      <c r="B59" s="12"/>
      <c r="C59" s="27"/>
      <c r="D59" s="28"/>
      <c r="E59" s="28"/>
      <c r="F59" s="28"/>
      <c r="G59" s="28"/>
      <c r="H59" s="28"/>
      <c r="I59" s="28"/>
      <c r="J59" s="29"/>
      <c r="K59" s="13"/>
    </row>
    <row r="60" spans="2:11" ht="15.95" customHeight="1" thickBot="1">
      <c r="B60" s="12"/>
      <c r="C60" s="563" t="s">
        <v>309</v>
      </c>
      <c r="D60" s="564"/>
      <c r="E60" s="564"/>
      <c r="F60" s="564"/>
      <c r="G60" s="564"/>
      <c r="H60" s="564"/>
      <c r="I60" s="564"/>
      <c r="J60" s="565"/>
      <c r="K60" s="13"/>
    </row>
    <row r="61" spans="2:11" ht="20.85" customHeight="1" thickBot="1">
      <c r="B61" s="12"/>
      <c r="C61" s="630" t="s">
        <v>266</v>
      </c>
      <c r="D61" s="631"/>
      <c r="E61" s="632"/>
      <c r="F61" s="633"/>
      <c r="G61" s="630" t="s">
        <v>283</v>
      </c>
      <c r="H61" s="631"/>
      <c r="I61" s="632"/>
      <c r="J61" s="633"/>
      <c r="K61" s="13"/>
    </row>
    <row r="62" spans="2:11" ht="25.7" customHeight="1" thickBot="1">
      <c r="B62" s="12"/>
      <c r="C62" s="614" t="s">
        <v>310</v>
      </c>
      <c r="D62" s="615"/>
      <c r="E62" s="615"/>
      <c r="F62" s="616"/>
      <c r="G62" s="617" t="s">
        <v>311</v>
      </c>
      <c r="H62" s="615"/>
      <c r="I62" s="615"/>
      <c r="J62" s="618"/>
      <c r="K62" s="13"/>
    </row>
    <row r="63" spans="2:11" ht="15.95" customHeight="1">
      <c r="B63" s="12"/>
      <c r="C63" s="10"/>
      <c r="D63" s="138"/>
      <c r="E63" s="138"/>
      <c r="F63" s="138"/>
      <c r="G63" s="138"/>
      <c r="H63" s="138"/>
      <c r="I63" s="138"/>
      <c r="J63" s="11"/>
      <c r="K63" s="13"/>
    </row>
    <row r="64" spans="2:11">
      <c r="B64" s="12"/>
      <c r="C64" s="12"/>
      <c r="J64" s="13"/>
      <c r="K64" s="13"/>
    </row>
    <row r="65" spans="2:11" ht="14.45" thickBot="1">
      <c r="B65" s="12"/>
      <c r="C65" s="27"/>
      <c r="D65" s="28"/>
      <c r="E65" s="28"/>
      <c r="F65" s="28"/>
      <c r="G65" s="28"/>
      <c r="H65" s="28"/>
      <c r="I65" s="28"/>
      <c r="J65" s="29"/>
      <c r="K65" s="13"/>
    </row>
    <row r="66" spans="2:11" ht="18.600000000000001" thickBot="1">
      <c r="B66" s="12"/>
      <c r="C66" s="563" t="s">
        <v>312</v>
      </c>
      <c r="D66" s="564"/>
      <c r="E66" s="564"/>
      <c r="F66" s="564"/>
      <c r="G66" s="634"/>
      <c r="H66" s="564"/>
      <c r="I66" s="564"/>
      <c r="J66" s="565"/>
      <c r="K66" s="13"/>
    </row>
    <row r="67" spans="2:11" s="16" customFormat="1" ht="13.35" customHeight="1">
      <c r="B67" s="14"/>
      <c r="C67" s="647" t="s">
        <v>313</v>
      </c>
      <c r="D67" s="648"/>
      <c r="E67" s="649"/>
      <c r="F67" s="161" t="s">
        <v>314</v>
      </c>
      <c r="G67" s="150" t="s">
        <v>109</v>
      </c>
      <c r="H67" s="635" t="s">
        <v>315</v>
      </c>
      <c r="I67" s="635"/>
      <c r="J67" s="636"/>
      <c r="K67" s="15"/>
    </row>
    <row r="68" spans="2:11" ht="14.45" customHeight="1">
      <c r="B68" s="12"/>
      <c r="C68" s="189" t="s">
        <v>55</v>
      </c>
      <c r="D68" s="606" t="s">
        <v>316</v>
      </c>
      <c r="E68" s="607"/>
      <c r="F68" s="152">
        <f>'Initial Risk'!F12</f>
        <v>3</v>
      </c>
      <c r="G68" s="155">
        <f>'Initial Risk'!G12</f>
        <v>2</v>
      </c>
      <c r="H68" s="637">
        <f>F68*G68</f>
        <v>6</v>
      </c>
      <c r="I68" s="637"/>
      <c r="J68" s="638"/>
      <c r="K68" s="13"/>
    </row>
    <row r="69" spans="2:11" ht="14.45" customHeight="1">
      <c r="B69" s="12"/>
      <c r="C69" s="189" t="s">
        <v>56</v>
      </c>
      <c r="D69" s="606" t="s">
        <v>316</v>
      </c>
      <c r="E69" s="607"/>
      <c r="F69" s="153" t="s">
        <v>317</v>
      </c>
      <c r="G69" s="155" t="s">
        <v>318</v>
      </c>
      <c r="H69" s="639" t="s">
        <v>319</v>
      </c>
      <c r="I69" s="639"/>
      <c r="J69" s="640"/>
      <c r="K69" s="13"/>
    </row>
    <row r="70" spans="2:11" ht="16.5" customHeight="1">
      <c r="B70" s="12"/>
      <c r="C70" s="189" t="s">
        <v>320</v>
      </c>
      <c r="D70" s="606" t="s">
        <v>316</v>
      </c>
      <c r="E70" s="607"/>
      <c r="F70" s="154" t="s">
        <v>321</v>
      </c>
      <c r="G70" s="151" t="s">
        <v>322</v>
      </c>
      <c r="H70" s="641" t="s">
        <v>323</v>
      </c>
      <c r="I70" s="641"/>
      <c r="J70" s="642"/>
      <c r="K70" s="13"/>
    </row>
    <row r="71" spans="2:11" ht="15.95" customHeight="1">
      <c r="B71" s="12"/>
      <c r="C71" s="189" t="s">
        <v>324</v>
      </c>
      <c r="D71" s="606" t="s">
        <v>316</v>
      </c>
      <c r="E71" s="607"/>
      <c r="F71" s="152">
        <v>2</v>
      </c>
      <c r="G71" s="155">
        <v>1</v>
      </c>
      <c r="H71" s="643">
        <f>F71*G71</f>
        <v>2</v>
      </c>
      <c r="I71" s="643"/>
      <c r="J71" s="644"/>
      <c r="K71" s="13"/>
    </row>
    <row r="72" spans="2:11" ht="14.45" customHeight="1" thickBot="1">
      <c r="B72" s="12"/>
      <c r="C72" s="218" t="s">
        <v>60</v>
      </c>
      <c r="D72" s="619" t="s">
        <v>316</v>
      </c>
      <c r="E72" s="620"/>
      <c r="F72" s="156" t="s">
        <v>365</v>
      </c>
      <c r="G72" s="155" t="s">
        <v>366</v>
      </c>
      <c r="H72" s="645" t="s">
        <v>327</v>
      </c>
      <c r="I72" s="645"/>
      <c r="J72" s="646"/>
      <c r="K72" s="13"/>
    </row>
    <row r="73" spans="2:11" ht="23.1" customHeight="1" thickBot="1">
      <c r="B73" s="12"/>
      <c r="C73" s="650" t="s">
        <v>328</v>
      </c>
      <c r="D73" s="628"/>
      <c r="E73" s="628"/>
      <c r="F73" s="628"/>
      <c r="G73" s="628"/>
      <c r="H73" s="628"/>
      <c r="I73" s="628"/>
      <c r="J73" s="629"/>
      <c r="K73" s="13"/>
    </row>
    <row r="74" spans="2:11" ht="17.850000000000001" customHeight="1">
      <c r="B74" s="12"/>
      <c r="C74" s="178" t="s">
        <v>329</v>
      </c>
      <c r="D74" s="157"/>
      <c r="E74" s="157"/>
      <c r="F74" s="157"/>
      <c r="G74" s="157"/>
      <c r="H74" s="157"/>
      <c r="I74" s="157"/>
      <c r="J74" s="179"/>
      <c r="K74" s="13"/>
    </row>
    <row r="75" spans="2:11" ht="18.600000000000001" customHeight="1">
      <c r="B75" s="12"/>
      <c r="C75" s="180" t="s">
        <v>330</v>
      </c>
      <c r="D75" s="176"/>
      <c r="E75" s="176"/>
      <c r="F75" s="176"/>
      <c r="G75" s="177"/>
      <c r="H75" s="177"/>
      <c r="I75" s="177"/>
      <c r="J75" s="181"/>
      <c r="K75" s="13"/>
    </row>
    <row r="76" spans="2:11" ht="14.85" customHeight="1">
      <c r="B76" s="12"/>
      <c r="C76" s="180" t="s">
        <v>331</v>
      </c>
      <c r="D76" s="176"/>
      <c r="E76" s="176"/>
      <c r="F76" s="176"/>
      <c r="G76" s="174"/>
      <c r="H76" s="174"/>
      <c r="I76" s="174"/>
      <c r="J76" s="182"/>
      <c r="K76" s="13"/>
    </row>
    <row r="77" spans="2:11" ht="17.100000000000001" customHeight="1">
      <c r="B77" s="12"/>
      <c r="C77" s="158" t="s">
        <v>332</v>
      </c>
      <c r="D77" s="176"/>
      <c r="E77" s="176"/>
      <c r="F77" s="176"/>
      <c r="G77" s="175"/>
      <c r="H77" s="175"/>
      <c r="I77" s="175"/>
      <c r="J77" s="183"/>
      <c r="K77" s="13"/>
    </row>
    <row r="78" spans="2:11" ht="14.45" customHeight="1" thickBot="1">
      <c r="B78" s="12"/>
      <c r="C78" s="184"/>
      <c r="D78" s="185"/>
      <c r="E78" s="185"/>
      <c r="F78" s="185"/>
      <c r="G78" s="185"/>
      <c r="H78" s="185"/>
      <c r="I78" s="185"/>
      <c r="J78" s="186"/>
      <c r="K78" s="13"/>
    </row>
    <row r="79" spans="2:11" ht="15" customHeight="1" thickBot="1">
      <c r="B79" s="12"/>
      <c r="C79" s="621" t="s">
        <v>333</v>
      </c>
      <c r="D79" s="622"/>
      <c r="E79" s="622"/>
      <c r="F79" s="623"/>
      <c r="G79" s="623"/>
      <c r="H79" s="623"/>
      <c r="I79" s="624"/>
      <c r="J79" s="625"/>
      <c r="K79" s="13"/>
    </row>
    <row r="80" spans="2:11" ht="15" customHeight="1">
      <c r="B80" s="12"/>
      <c r="C80" s="158"/>
      <c r="D80" s="139"/>
      <c r="E80" s="139"/>
      <c r="F80" s="139"/>
      <c r="H80" s="139"/>
      <c r="I80" s="139"/>
      <c r="J80" s="13"/>
      <c r="K80" s="13"/>
    </row>
    <row r="81" spans="2:11" ht="15" customHeight="1">
      <c r="B81" s="12"/>
      <c r="C81" s="158"/>
      <c r="D81" s="139"/>
      <c r="E81" s="386" t="s">
        <v>543</v>
      </c>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4.45" thickBot="1">
      <c r="B115" s="12"/>
      <c r="C115" s="143"/>
      <c r="D115" s="144"/>
      <c r="E115" s="144"/>
      <c r="F115" s="144"/>
      <c r="G115" s="28"/>
      <c r="H115" s="144"/>
      <c r="I115" s="144"/>
      <c r="J115" s="29"/>
      <c r="K115" s="13"/>
    </row>
    <row r="116" spans="2:11">
      <c r="B116" s="12"/>
      <c r="K116" s="13"/>
    </row>
    <row r="117" spans="2:11" ht="14.45" thickBot="1">
      <c r="B117" s="27"/>
      <c r="C117" s="28"/>
      <c r="D117" s="28"/>
      <c r="E117" s="28"/>
      <c r="F117" s="28"/>
      <c r="G117" s="28"/>
      <c r="H117" s="28"/>
      <c r="I117" s="28"/>
      <c r="J117" s="28"/>
      <c r="K117" s="29"/>
    </row>
  </sheetData>
  <mergeCells count="42">
    <mergeCell ref="D70:E70"/>
    <mergeCell ref="D71:E71"/>
    <mergeCell ref="D72:E72"/>
    <mergeCell ref="H71:J71"/>
    <mergeCell ref="H72:J72"/>
    <mergeCell ref="C73:J73"/>
    <mergeCell ref="C79:J79"/>
    <mergeCell ref="H70:J70"/>
    <mergeCell ref="C55:J55"/>
    <mergeCell ref="C56:J56"/>
    <mergeCell ref="C60:J60"/>
    <mergeCell ref="C61:F61"/>
    <mergeCell ref="G61:J61"/>
    <mergeCell ref="C62:F62"/>
    <mergeCell ref="G62:J62"/>
    <mergeCell ref="C66:J66"/>
    <mergeCell ref="H67:J67"/>
    <mergeCell ref="H68:J68"/>
    <mergeCell ref="H69:J69"/>
    <mergeCell ref="C67:E67"/>
    <mergeCell ref="D68:E68"/>
    <mergeCell ref="D69:E69"/>
    <mergeCell ref="C47:J47"/>
    <mergeCell ref="C13:F13"/>
    <mergeCell ref="G13:J13"/>
    <mergeCell ref="C14:J14"/>
    <mergeCell ref="C20:J20"/>
    <mergeCell ref="C25:J25"/>
    <mergeCell ref="C26:J26"/>
    <mergeCell ref="C30:J30"/>
    <mergeCell ref="C32:J32"/>
    <mergeCell ref="C34:F34"/>
    <mergeCell ref="G34:J34"/>
    <mergeCell ref="C35:J35"/>
    <mergeCell ref="C2:J3"/>
    <mergeCell ref="C4:J4"/>
    <mergeCell ref="C5:J5"/>
    <mergeCell ref="H6:J6"/>
    <mergeCell ref="C7:F12"/>
    <mergeCell ref="H7:J7"/>
    <mergeCell ref="G9:G12"/>
    <mergeCell ref="H9:J12"/>
  </mergeCells>
  <conditionalFormatting sqref="H68:J68 H71:J71">
    <cfRule type="cellIs" dxfId="1008" priority="29" operator="between">
      <formula>1</formula>
      <formula>3</formula>
    </cfRule>
    <cfRule type="cellIs" dxfId="1007" priority="30" operator="equal">
      <formula>4</formula>
    </cfRule>
    <cfRule type="cellIs" dxfId="1006" priority="31" operator="between">
      <formula>5</formula>
      <formula>8</formula>
    </cfRule>
    <cfRule type="cellIs" dxfId="1005" priority="32" operator="between">
      <formula>10</formula>
      <formula>12</formula>
    </cfRule>
    <cfRule type="cellIs" dxfId="1004" priority="33" operator="between">
      <formula>15</formula>
      <formula>25</formula>
    </cfRule>
  </conditionalFormatting>
  <pageMargins left="0.7" right="0.7" top="0.75" bottom="0.75" header="0.3" footer="0.3"/>
  <pageSetup scale="27"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8" operator="equal" id="{63EA82B7-0B46-4EDB-A757-2554689102B8}">
            <xm:f>'Data Vald.'!$A$8</xm:f>
            <x14:dxf>
              <fill>
                <patternFill>
                  <bgColor rgb="FFFFFF00"/>
                </patternFill>
              </fill>
            </x14:dxf>
          </x14:cfRule>
          <x14:cfRule type="cellIs" priority="9" operator="equal" id="{CC9D9A30-F7A4-468B-BBD3-00E04A725AF9}">
            <xm:f>'Data Vald.'!$A$9</xm:f>
            <x14:dxf>
              <fill>
                <patternFill>
                  <bgColor rgb="FF00B050"/>
                </patternFill>
              </fill>
            </x14:dxf>
          </x14:cfRule>
          <x14:cfRule type="cellIs" priority="10" operator="equal" id="{5ACED22E-E86A-4D95-9F48-FC5175B698B2}">
            <xm:f>'Data Vald.'!$A$7</xm:f>
            <x14:dxf>
              <fill>
                <patternFill>
                  <bgColor rgb="FFFFC000"/>
                </patternFill>
              </fill>
            </x14:dxf>
          </x14:cfRule>
          <x14:cfRule type="cellIs" priority="11" operator="equal" id="{4E1D35AF-F24A-40AC-BF48-BE9B47A3C412}">
            <xm:f>'Data Vald.'!$A$6</xm:f>
            <x14:dxf>
              <fill>
                <patternFill>
                  <bgColor rgb="FFFF0000"/>
                </patternFill>
              </fill>
            </x14:dxf>
          </x14:cfRule>
          <x14:cfRule type="cellIs" priority="12" operator="equal" id="{C8DBA608-4D7D-4D94-BAA2-DD4FD5D608E5}">
            <xm:f>'Data Vald.'!$A$5</xm:f>
            <x14:dxf>
              <font>
                <color theme="0"/>
              </font>
              <fill>
                <patternFill>
                  <bgColor theme="1"/>
                </patternFill>
              </fill>
            </x14:dxf>
          </x14:cfRule>
          <x14:cfRule type="cellIs" priority="13" operator="equal" id="{1CBAE5E3-2300-4845-8B13-ADDFBE907AC9}">
            <xm:f>'Data Vald.'!$A$4</xm:f>
            <x14:dxf/>
          </x14:cfRule>
          <x14:cfRule type="cellIs" priority="14" operator="equal" id="{E795294B-9E10-4A8C-B5F3-306489B2D898}">
            <xm:f>'Data Vald.'!$A$3</xm:f>
            <x14:dxf/>
          </x14:cfRule>
          <xm:sqref>E16:E19 E22:E24 E49:E54 I17:I19 I22:I24 I49:I54 E37:E46 I37:I46</xm:sqref>
        </x14:conditionalFormatting>
        <x14:conditionalFormatting xmlns:xm="http://schemas.microsoft.com/office/excel/2006/main">
          <x14:cfRule type="cellIs" priority="1" operator="equal" id="{C15BFDAA-81A3-43C3-916B-4D492A6900E3}">
            <xm:f>'Data Vald.'!$A$9</xm:f>
            <x14:dxf>
              <fill>
                <patternFill>
                  <bgColor rgb="FF00B050"/>
                </patternFill>
              </fill>
            </x14:dxf>
          </x14:cfRule>
          <x14:cfRule type="cellIs" priority="2" operator="equal" id="{98C16ED4-4596-47F6-9F5E-8C1521D1BF30}">
            <xm:f>'Data Vald.'!$A$8</xm:f>
            <x14:dxf>
              <fill>
                <patternFill>
                  <bgColor rgb="FFFFFF00"/>
                </patternFill>
              </fill>
            </x14:dxf>
          </x14:cfRule>
          <x14:cfRule type="cellIs" priority="3" operator="equal" id="{3781D0C9-4F3A-4669-B4DB-F49ACFE7F48F}">
            <xm:f>'Data Vald.'!$A$7</xm:f>
            <x14:dxf>
              <fill>
                <patternFill>
                  <bgColor rgb="FFFFC000"/>
                </patternFill>
              </fill>
            </x14:dxf>
          </x14:cfRule>
          <x14:cfRule type="cellIs" priority="4" operator="equal" id="{88F32C07-9744-4591-91D7-9A90DF6972C3}">
            <xm:f>'Data Vald.'!$A$6</xm:f>
            <x14:dxf>
              <fill>
                <patternFill>
                  <bgColor rgb="FFFF0000"/>
                </patternFill>
              </fill>
            </x14:dxf>
          </x14:cfRule>
          <x14:cfRule type="cellIs" priority="5" operator="equal" id="{4D87154B-FDDC-4566-80A3-09D5A38776DA}">
            <xm:f>'Data Vald.'!$A$5</xm:f>
            <x14:dxf>
              <font>
                <color theme="0"/>
              </font>
              <fill>
                <patternFill>
                  <bgColor theme="1"/>
                </patternFill>
              </fill>
            </x14:dxf>
          </x14:cfRule>
          <x14:cfRule type="cellIs" priority="6" operator="equal" id="{E1DCAD35-DA69-440E-A680-7B782C529547}">
            <xm:f>'Data Vald.'!$A$4</xm:f>
            <x14:dxf/>
          </x14:cfRule>
          <x14:cfRule type="cellIs" priority="7" operator="equal" id="{FD77F239-333B-4DAE-90DE-B5E61368816E}">
            <xm:f>'Data Vald.'!$A$3</xm:f>
            <x14:dxf/>
          </x14:cfRule>
          <xm:sqref>I16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B5AD61E-A0E5-4D7A-BA86-3DD092D3EDC4}">
          <x14:formula1>
            <xm:f>'Data Vald.'!$A$3:$A$9</xm:f>
          </x14:formula1>
          <xm:sqref>E16:E19 I49:I54 E22:E24 I22:I24 I16:I19 E37:E46 E49:E54 I37:I46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A7625-B24E-45EA-B07C-8CD869F34C02}">
  <sheetPr>
    <tabColor theme="4" tint="0.79998168889431442"/>
    <pageSetUpPr fitToPage="1"/>
  </sheetPr>
  <dimension ref="B1:K116"/>
  <sheetViews>
    <sheetView showGridLines="0" topLeftCell="A12" zoomScale="57" zoomScaleNormal="60" workbookViewId="0">
      <selection activeCell="I20" sqref="I20:J21"/>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517</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334</v>
      </c>
      <c r="D5" s="567"/>
      <c r="E5" s="567"/>
      <c r="F5" s="567"/>
      <c r="G5" s="567"/>
      <c r="H5" s="567"/>
      <c r="I5" s="567"/>
      <c r="J5" s="568"/>
      <c r="K5" s="13"/>
    </row>
    <row r="6" spans="2:11" ht="14.45" customHeight="1">
      <c r="B6" s="12"/>
      <c r="C6" s="159" t="s">
        <v>518</v>
      </c>
      <c r="D6" s="117"/>
      <c r="E6" s="117"/>
      <c r="F6" s="11"/>
      <c r="G6" s="118" t="s">
        <v>210</v>
      </c>
      <c r="H6" s="569" t="s">
        <v>211</v>
      </c>
      <c r="I6" s="570"/>
      <c r="J6" s="571"/>
      <c r="K6" s="13"/>
    </row>
    <row r="7" spans="2:11" ht="14.25" customHeight="1" thickBot="1">
      <c r="B7" s="12"/>
      <c r="C7" s="651" t="s">
        <v>519</v>
      </c>
      <c r="D7" s="652"/>
      <c r="E7" s="652"/>
      <c r="F7" s="653"/>
      <c r="G7" s="377" t="s">
        <v>544</v>
      </c>
      <c r="H7" s="576" t="s">
        <v>545</v>
      </c>
      <c r="I7" s="577"/>
      <c r="J7" s="578"/>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657" t="s">
        <v>522</v>
      </c>
      <c r="H9" s="587" t="s">
        <v>546</v>
      </c>
      <c r="I9" s="585"/>
      <c r="J9" s="586"/>
      <c r="K9" s="13"/>
    </row>
    <row r="10" spans="2:11" ht="15.75" customHeight="1">
      <c r="B10" s="12"/>
      <c r="C10" s="651"/>
      <c r="D10" s="652"/>
      <c r="E10" s="652"/>
      <c r="F10" s="653"/>
      <c r="G10" s="657"/>
      <c r="H10" s="587"/>
      <c r="I10" s="585"/>
      <c r="J10" s="586"/>
      <c r="K10" s="13"/>
    </row>
    <row r="11" spans="2:11" ht="21.6" customHeight="1">
      <c r="B11" s="12"/>
      <c r="C11" s="651"/>
      <c r="D11" s="652"/>
      <c r="E11" s="652"/>
      <c r="F11" s="653"/>
      <c r="G11" s="657"/>
      <c r="H11" s="587"/>
      <c r="I11" s="585"/>
      <c r="J11" s="586"/>
      <c r="K11" s="13"/>
    </row>
    <row r="12" spans="2:11" ht="36.950000000000003" customHeight="1" thickBot="1">
      <c r="B12" s="12"/>
      <c r="C12" s="654"/>
      <c r="D12" s="655"/>
      <c r="E12" s="655"/>
      <c r="F12" s="656"/>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524</v>
      </c>
      <c r="D16" s="130" t="s">
        <v>227</v>
      </c>
      <c r="E16" s="219">
        <v>1</v>
      </c>
      <c r="F16" s="164" t="s">
        <v>547</v>
      </c>
      <c r="G16" s="134" t="s">
        <v>229</v>
      </c>
      <c r="H16" s="130" t="s">
        <v>227</v>
      </c>
      <c r="I16" s="219">
        <v>0.5</v>
      </c>
      <c r="J16" s="167" t="s">
        <v>452</v>
      </c>
      <c r="K16" s="13"/>
    </row>
    <row r="17" spans="2:11" ht="48" customHeight="1" thickBot="1">
      <c r="B17" s="12"/>
      <c r="C17" s="121" t="s">
        <v>339</v>
      </c>
      <c r="D17" s="20" t="s">
        <v>227</v>
      </c>
      <c r="E17" s="220">
        <v>1</v>
      </c>
      <c r="F17" s="165" t="s">
        <v>548</v>
      </c>
      <c r="G17" s="124" t="s">
        <v>510</v>
      </c>
      <c r="H17" s="113" t="s">
        <v>261</v>
      </c>
      <c r="I17" s="235">
        <v>1</v>
      </c>
      <c r="J17" s="191" t="s">
        <v>528</v>
      </c>
      <c r="K17" s="13"/>
    </row>
    <row r="18" spans="2:11" ht="27" customHeight="1" thickBot="1">
      <c r="B18" s="12"/>
      <c r="C18" s="603" t="s">
        <v>239</v>
      </c>
      <c r="D18" s="604"/>
      <c r="E18" s="604"/>
      <c r="F18" s="604"/>
      <c r="G18" s="604"/>
      <c r="H18" s="604"/>
      <c r="I18" s="604"/>
      <c r="J18" s="605"/>
      <c r="K18" s="13"/>
    </row>
    <row r="19" spans="2:11" ht="27" customHeight="1" thickBot="1">
      <c r="B19" s="12"/>
      <c r="C19" s="160" t="s">
        <v>222</v>
      </c>
      <c r="D19" s="132" t="s">
        <v>223</v>
      </c>
      <c r="E19" s="211" t="s">
        <v>224</v>
      </c>
      <c r="F19" s="133" t="s">
        <v>225</v>
      </c>
      <c r="G19" s="160" t="s">
        <v>222</v>
      </c>
      <c r="H19" s="132" t="s">
        <v>223</v>
      </c>
      <c r="I19" s="211" t="s">
        <v>224</v>
      </c>
      <c r="J19" s="133" t="s">
        <v>225</v>
      </c>
      <c r="K19" s="13"/>
    </row>
    <row r="20" spans="2:11" ht="57.95">
      <c r="B20" s="12"/>
      <c r="C20" s="135" t="s">
        <v>240</v>
      </c>
      <c r="D20" s="136" t="s">
        <v>227</v>
      </c>
      <c r="E20" s="224">
        <v>1</v>
      </c>
      <c r="F20" s="387" t="s">
        <v>549</v>
      </c>
      <c r="G20" s="24" t="s">
        <v>246</v>
      </c>
      <c r="H20" s="20" t="s">
        <v>227</v>
      </c>
      <c r="I20" s="220">
        <v>1</v>
      </c>
      <c r="J20" s="31" t="s">
        <v>429</v>
      </c>
      <c r="K20" s="13"/>
    </row>
    <row r="21" spans="2:11" ht="29.1">
      <c r="B21" s="12"/>
      <c r="C21" s="24" t="s">
        <v>244</v>
      </c>
      <c r="D21" s="20" t="s">
        <v>227</v>
      </c>
      <c r="E21" s="220" t="s">
        <v>50</v>
      </c>
      <c r="F21" s="170" t="s">
        <v>341</v>
      </c>
      <c r="G21" s="24" t="s">
        <v>344</v>
      </c>
      <c r="H21" s="20" t="s">
        <v>266</v>
      </c>
      <c r="I21" s="220" t="s">
        <v>50</v>
      </c>
      <c r="J21" s="191" t="s">
        <v>345</v>
      </c>
      <c r="K21" s="13"/>
    </row>
    <row r="22" spans="2:11" ht="27.95">
      <c r="B22" s="12"/>
      <c r="C22" s="24" t="s">
        <v>342</v>
      </c>
      <c r="D22" s="20" t="s">
        <v>227</v>
      </c>
      <c r="E22" s="220">
        <v>1</v>
      </c>
      <c r="F22" s="373" t="s">
        <v>550</v>
      </c>
      <c r="G22" s="24" t="s">
        <v>26</v>
      </c>
      <c r="H22" s="114" t="s">
        <v>26</v>
      </c>
      <c r="I22" s="225" t="s">
        <v>26</v>
      </c>
      <c r="J22" s="125" t="s">
        <v>26</v>
      </c>
      <c r="K22" s="13"/>
    </row>
    <row r="23" spans="2:11" ht="21.95" customHeight="1" thickBot="1">
      <c r="B23" s="12"/>
      <c r="C23" s="25" t="s">
        <v>252</v>
      </c>
      <c r="D23" s="123" t="s">
        <v>227</v>
      </c>
      <c r="E23" s="221">
        <v>1</v>
      </c>
      <c r="F23" s="374" t="s">
        <v>551</v>
      </c>
      <c r="G23" s="126" t="s">
        <v>26</v>
      </c>
      <c r="H23" s="127" t="s">
        <v>26</v>
      </c>
      <c r="I23" s="223" t="s">
        <v>26</v>
      </c>
      <c r="J23" s="128" t="s">
        <v>26</v>
      </c>
      <c r="K23" s="13"/>
    </row>
    <row r="24" spans="2:11" ht="21" customHeight="1" thickBot="1">
      <c r="B24" s="12"/>
      <c r="C24" s="591" t="s">
        <v>254</v>
      </c>
      <c r="D24" s="592"/>
      <c r="E24" s="592"/>
      <c r="F24" s="592"/>
      <c r="G24" s="592"/>
      <c r="H24" s="592"/>
      <c r="I24" s="592"/>
      <c r="J24" s="593"/>
      <c r="K24" s="13"/>
    </row>
    <row r="25" spans="2:11" ht="23.45" customHeight="1" thickBot="1">
      <c r="B25" s="12"/>
      <c r="C25" s="594" t="s">
        <v>255</v>
      </c>
      <c r="D25" s="595"/>
      <c r="E25" s="595"/>
      <c r="F25" s="595"/>
      <c r="G25" s="595"/>
      <c r="H25" s="595"/>
      <c r="I25" s="595"/>
      <c r="J25" s="596"/>
      <c r="K25" s="13"/>
    </row>
    <row r="26" spans="2:11">
      <c r="B26" s="12"/>
      <c r="C26" s="10"/>
      <c r="D26" s="138"/>
      <c r="E26" s="138"/>
      <c r="F26" s="138"/>
      <c r="G26" s="138"/>
      <c r="H26" s="138"/>
      <c r="I26" s="138"/>
      <c r="J26" s="11"/>
      <c r="K26" s="13"/>
    </row>
    <row r="27" spans="2:11">
      <c r="B27" s="12"/>
      <c r="C27" s="12"/>
      <c r="J27" s="13"/>
      <c r="K27" s="13"/>
    </row>
    <row r="28" spans="2:11" ht="14.45" thickBot="1">
      <c r="B28" s="12"/>
      <c r="C28" s="27"/>
      <c r="D28" s="28"/>
      <c r="E28" s="28"/>
      <c r="F28" s="28"/>
      <c r="G28" s="28"/>
      <c r="H28" s="28"/>
      <c r="I28" s="28"/>
      <c r="J28" s="29"/>
      <c r="K28" s="13"/>
    </row>
    <row r="29" spans="2:11" ht="18.600000000000001" thickBot="1">
      <c r="B29" s="12"/>
      <c r="C29" s="563" t="s">
        <v>256</v>
      </c>
      <c r="D29" s="564"/>
      <c r="E29" s="564"/>
      <c r="F29" s="564"/>
      <c r="G29" s="564"/>
      <c r="H29" s="564"/>
      <c r="I29" s="564"/>
      <c r="J29" s="565"/>
      <c r="K29" s="13"/>
    </row>
    <row r="30" spans="2:11" ht="15" customHeight="1">
      <c r="B30" s="12"/>
      <c r="C30" s="140"/>
      <c r="D30" s="141"/>
      <c r="E30" s="141"/>
      <c r="F30" s="141"/>
      <c r="G30" s="141"/>
      <c r="H30" s="141"/>
      <c r="I30" s="141"/>
      <c r="J30" s="142"/>
      <c r="K30" s="13"/>
    </row>
    <row r="31" spans="2:11" ht="15" customHeight="1">
      <c r="B31" s="12"/>
      <c r="C31" s="560" t="s">
        <v>257</v>
      </c>
      <c r="D31" s="561"/>
      <c r="E31" s="561"/>
      <c r="F31" s="561"/>
      <c r="G31" s="561"/>
      <c r="H31" s="561"/>
      <c r="I31" s="561"/>
      <c r="J31" s="562"/>
      <c r="K31" s="13"/>
    </row>
    <row r="32" spans="2:11" ht="15" customHeight="1" thickBot="1">
      <c r="B32" s="12"/>
      <c r="C32" s="143"/>
      <c r="D32" s="144"/>
      <c r="E32" s="144"/>
      <c r="F32" s="144"/>
      <c r="G32" s="144"/>
      <c r="H32" s="144"/>
      <c r="I32" s="144"/>
      <c r="J32" s="145"/>
      <c r="K32" s="13"/>
    </row>
    <row r="33" spans="2:11" s="16" customFormat="1" ht="26.85" customHeight="1" thickBot="1">
      <c r="B33" s="14"/>
      <c r="C33" s="597" t="s">
        <v>258</v>
      </c>
      <c r="D33" s="598"/>
      <c r="E33" s="598"/>
      <c r="F33" s="599"/>
      <c r="G33" s="597" t="s">
        <v>259</v>
      </c>
      <c r="H33" s="598"/>
      <c r="I33" s="598"/>
      <c r="J33" s="599"/>
      <c r="K33" s="15"/>
    </row>
    <row r="34" spans="2:11" ht="27.75" customHeight="1" thickBot="1">
      <c r="B34" s="12"/>
      <c r="C34" s="600" t="str">
        <f>C14</f>
        <v>HARDWARE (PLANT)</v>
      </c>
      <c r="D34" s="601"/>
      <c r="E34" s="601"/>
      <c r="F34" s="601"/>
      <c r="G34" s="601"/>
      <c r="H34" s="601"/>
      <c r="I34" s="601"/>
      <c r="J34" s="602"/>
      <c r="K34" s="13"/>
    </row>
    <row r="35" spans="2:11" ht="21.2" customHeight="1" thickBot="1">
      <c r="B35" s="12"/>
      <c r="C35" s="131" t="s">
        <v>222</v>
      </c>
      <c r="D35" s="132" t="s">
        <v>223</v>
      </c>
      <c r="E35" s="211" t="s">
        <v>224</v>
      </c>
      <c r="F35" s="133" t="s">
        <v>225</v>
      </c>
      <c r="G35" s="131" t="s">
        <v>222</v>
      </c>
      <c r="H35" s="132" t="s">
        <v>223</v>
      </c>
      <c r="I35" s="211" t="s">
        <v>224</v>
      </c>
      <c r="J35" s="133" t="s">
        <v>225</v>
      </c>
      <c r="K35" s="13"/>
    </row>
    <row r="36" spans="2:11" s="19" customFormat="1" ht="54.95" customHeight="1">
      <c r="B36" s="17"/>
      <c r="C36" s="137" t="s">
        <v>260</v>
      </c>
      <c r="D36" s="146" t="s">
        <v>261</v>
      </c>
      <c r="E36" s="226">
        <v>1</v>
      </c>
      <c r="F36" s="376" t="s">
        <v>262</v>
      </c>
      <c r="G36" s="137" t="s">
        <v>263</v>
      </c>
      <c r="H36" s="136" t="s">
        <v>227</v>
      </c>
      <c r="I36" s="224">
        <v>1</v>
      </c>
      <c r="J36" s="376" t="s">
        <v>264</v>
      </c>
      <c r="K36" s="18"/>
    </row>
    <row r="37" spans="2:11" s="19" customFormat="1" ht="52.5" customHeight="1">
      <c r="B37" s="17"/>
      <c r="C37" s="24" t="s">
        <v>265</v>
      </c>
      <c r="D37" s="20" t="s">
        <v>266</v>
      </c>
      <c r="E37" s="235">
        <v>1</v>
      </c>
      <c r="F37" s="193" t="s">
        <v>408</v>
      </c>
      <c r="G37" s="24" t="s">
        <v>268</v>
      </c>
      <c r="H37" s="20" t="s">
        <v>227</v>
      </c>
      <c r="I37" s="220">
        <v>1</v>
      </c>
      <c r="J37" s="193" t="s">
        <v>269</v>
      </c>
      <c r="K37" s="18"/>
    </row>
    <row r="38" spans="2:11" s="19" customFormat="1" ht="43.5">
      <c r="B38" s="17"/>
      <c r="C38" s="24" t="s">
        <v>270</v>
      </c>
      <c r="D38" s="23" t="s">
        <v>266</v>
      </c>
      <c r="E38" s="227" t="s">
        <v>50</v>
      </c>
      <c r="F38" s="193" t="s">
        <v>409</v>
      </c>
      <c r="G38" s="24" t="s">
        <v>272</v>
      </c>
      <c r="H38" s="20" t="s">
        <v>227</v>
      </c>
      <c r="I38" s="220">
        <v>1</v>
      </c>
      <c r="J38" s="193" t="s">
        <v>273</v>
      </c>
      <c r="K38" s="18"/>
    </row>
    <row r="39" spans="2:11" s="19" customFormat="1" ht="39" customHeight="1">
      <c r="B39" s="17"/>
      <c r="C39" s="24" t="s">
        <v>274</v>
      </c>
      <c r="D39" s="20" t="s">
        <v>266</v>
      </c>
      <c r="E39" s="382">
        <v>1</v>
      </c>
      <c r="F39" s="193" t="s">
        <v>410</v>
      </c>
      <c r="G39" s="24" t="s">
        <v>276</v>
      </c>
      <c r="H39" s="23" t="s">
        <v>261</v>
      </c>
      <c r="I39" s="227">
        <v>1</v>
      </c>
      <c r="J39" s="193" t="s">
        <v>411</v>
      </c>
      <c r="K39" s="18"/>
    </row>
    <row r="40" spans="2:11" s="19" customFormat="1" ht="29.1">
      <c r="B40" s="17"/>
      <c r="C40" s="173" t="s">
        <v>278</v>
      </c>
      <c r="D40" s="23" t="s">
        <v>227</v>
      </c>
      <c r="E40" s="227" t="s">
        <v>50</v>
      </c>
      <c r="F40" s="193" t="s">
        <v>412</v>
      </c>
      <c r="G40" s="24" t="s">
        <v>280</v>
      </c>
      <c r="H40" s="23" t="s">
        <v>261</v>
      </c>
      <c r="I40" s="227">
        <v>1</v>
      </c>
      <c r="J40" s="193" t="s">
        <v>413</v>
      </c>
      <c r="K40" s="18"/>
    </row>
    <row r="41" spans="2:11" s="19" customFormat="1" ht="43.5">
      <c r="B41" s="17"/>
      <c r="C41" s="173" t="s">
        <v>503</v>
      </c>
      <c r="D41" s="23" t="s">
        <v>266</v>
      </c>
      <c r="E41" s="227">
        <v>1</v>
      </c>
      <c r="F41" s="193" t="s">
        <v>534</v>
      </c>
      <c r="G41" s="24" t="s">
        <v>285</v>
      </c>
      <c r="H41" s="23" t="s">
        <v>283</v>
      </c>
      <c r="I41" s="227">
        <v>1</v>
      </c>
      <c r="J41" s="193" t="s">
        <v>414</v>
      </c>
      <c r="K41" s="18"/>
    </row>
    <row r="42" spans="2:11" s="19" customFormat="1" ht="42">
      <c r="B42" s="17"/>
      <c r="C42" s="173" t="s">
        <v>504</v>
      </c>
      <c r="D42" s="23" t="s">
        <v>283</v>
      </c>
      <c r="E42" s="227">
        <v>1</v>
      </c>
      <c r="F42" s="193" t="s">
        <v>535</v>
      </c>
      <c r="G42" s="24" t="s">
        <v>288</v>
      </c>
      <c r="H42" s="20" t="s">
        <v>227</v>
      </c>
      <c r="I42" s="220">
        <v>1</v>
      </c>
      <c r="J42" s="193" t="s">
        <v>416</v>
      </c>
      <c r="K42" s="18"/>
    </row>
    <row r="43" spans="2:11" s="19" customFormat="1" ht="14.45">
      <c r="B43" s="17"/>
      <c r="C43" s="173" t="s">
        <v>282</v>
      </c>
      <c r="D43" s="23" t="s">
        <v>283</v>
      </c>
      <c r="E43" s="227">
        <v>1</v>
      </c>
      <c r="F43" s="193" t="s">
        <v>536</v>
      </c>
      <c r="G43" s="198" t="s">
        <v>505</v>
      </c>
      <c r="H43" s="20" t="s">
        <v>227</v>
      </c>
      <c r="I43" s="220" t="s">
        <v>50</v>
      </c>
      <c r="J43" s="193" t="s">
        <v>537</v>
      </c>
      <c r="K43" s="18"/>
    </row>
    <row r="44" spans="2:11" s="19" customFormat="1" ht="29.45" thickBot="1">
      <c r="B44" s="17"/>
      <c r="C44" s="173" t="s">
        <v>287</v>
      </c>
      <c r="D44" s="23" t="s">
        <v>283</v>
      </c>
      <c r="E44" s="227">
        <v>1</v>
      </c>
      <c r="F44" s="193" t="s">
        <v>447</v>
      </c>
      <c r="G44" s="25" t="s">
        <v>292</v>
      </c>
      <c r="H44" s="26" t="s">
        <v>283</v>
      </c>
      <c r="I44" s="229">
        <v>1</v>
      </c>
      <c r="J44" s="380" t="s">
        <v>417</v>
      </c>
      <c r="K44" s="18"/>
    </row>
    <row r="45" spans="2:11" s="19" customFormat="1" ht="29.45" thickBot="1">
      <c r="B45" s="17"/>
      <c r="C45" s="148" t="s">
        <v>290</v>
      </c>
      <c r="D45" s="26" t="s">
        <v>266</v>
      </c>
      <c r="E45" s="229">
        <v>1</v>
      </c>
      <c r="F45" s="380" t="s">
        <v>291</v>
      </c>
      <c r="G45" s="115" t="s">
        <v>26</v>
      </c>
      <c r="H45" s="200" t="s">
        <v>26</v>
      </c>
      <c r="I45" s="240" t="s">
        <v>26</v>
      </c>
      <c r="J45" s="201" t="s">
        <v>26</v>
      </c>
      <c r="K45" s="18"/>
    </row>
    <row r="46" spans="2:11" s="19" customFormat="1" ht="27.75" customHeight="1" thickBot="1">
      <c r="B46" s="17"/>
      <c r="C46" s="608" t="str">
        <f>C18</f>
        <v>PEOPLE + PROCESS</v>
      </c>
      <c r="D46" s="609"/>
      <c r="E46" s="609"/>
      <c r="F46" s="609"/>
      <c r="G46" s="609"/>
      <c r="H46" s="609"/>
      <c r="I46" s="609"/>
      <c r="J46" s="610"/>
      <c r="K46" s="18"/>
    </row>
    <row r="47" spans="2:11" ht="24.6" customHeight="1" thickBot="1">
      <c r="B47" s="12"/>
      <c r="C47" s="131" t="s">
        <v>222</v>
      </c>
      <c r="D47" s="132" t="s">
        <v>223</v>
      </c>
      <c r="E47" s="211" t="s">
        <v>224</v>
      </c>
      <c r="F47" s="133" t="s">
        <v>225</v>
      </c>
      <c r="G47" s="131" t="s">
        <v>222</v>
      </c>
      <c r="H47" s="132" t="s">
        <v>223</v>
      </c>
      <c r="I47" s="211" t="s">
        <v>224</v>
      </c>
      <c r="J47" s="133" t="s">
        <v>225</v>
      </c>
      <c r="K47" s="13"/>
    </row>
    <row r="48" spans="2:11" s="19" customFormat="1" ht="43.5">
      <c r="B48" s="17"/>
      <c r="C48" s="188" t="s">
        <v>294</v>
      </c>
      <c r="D48" s="146" t="s">
        <v>227</v>
      </c>
      <c r="E48" s="226" t="s">
        <v>26</v>
      </c>
      <c r="F48" s="376" t="s">
        <v>295</v>
      </c>
      <c r="G48" s="137" t="s">
        <v>296</v>
      </c>
      <c r="H48" s="146" t="s">
        <v>227</v>
      </c>
      <c r="I48" s="226">
        <v>1</v>
      </c>
      <c r="J48" s="376" t="s">
        <v>297</v>
      </c>
      <c r="K48" s="18"/>
    </row>
    <row r="49" spans="2:11" s="19" customFormat="1" ht="43.5">
      <c r="B49" s="17"/>
      <c r="C49" s="189" t="s">
        <v>298</v>
      </c>
      <c r="D49" s="162" t="s">
        <v>227</v>
      </c>
      <c r="E49" s="230">
        <v>1</v>
      </c>
      <c r="F49" s="193" t="s">
        <v>538</v>
      </c>
      <c r="G49" s="24" t="s">
        <v>300</v>
      </c>
      <c r="H49" s="23" t="s">
        <v>266</v>
      </c>
      <c r="I49" s="227">
        <v>1</v>
      </c>
      <c r="J49" s="193" t="s">
        <v>301</v>
      </c>
      <c r="K49" s="18"/>
    </row>
    <row r="50" spans="2:11" s="19" customFormat="1" ht="43.5">
      <c r="B50" s="17"/>
      <c r="C50" s="173" t="s">
        <v>506</v>
      </c>
      <c r="D50" s="23" t="s">
        <v>227</v>
      </c>
      <c r="E50" s="227">
        <v>1</v>
      </c>
      <c r="F50" s="193" t="s">
        <v>539</v>
      </c>
      <c r="G50" s="24" t="s">
        <v>304</v>
      </c>
      <c r="H50" s="23" t="s">
        <v>227</v>
      </c>
      <c r="I50" s="227">
        <v>1</v>
      </c>
      <c r="J50" s="193" t="s">
        <v>305</v>
      </c>
      <c r="K50" s="18"/>
    </row>
    <row r="51" spans="2:11" s="19" customFormat="1" ht="29.1">
      <c r="B51" s="17"/>
      <c r="C51" s="173" t="s">
        <v>508</v>
      </c>
      <c r="D51" s="23" t="s">
        <v>227</v>
      </c>
      <c r="E51" s="227">
        <v>1</v>
      </c>
      <c r="F51" s="193" t="s">
        <v>540</v>
      </c>
      <c r="G51" s="198" t="s">
        <v>26</v>
      </c>
      <c r="H51" s="22" t="s">
        <v>26</v>
      </c>
      <c r="I51" s="242" t="s">
        <v>26</v>
      </c>
      <c r="J51" s="116" t="s">
        <v>26</v>
      </c>
      <c r="K51" s="18"/>
    </row>
    <row r="52" spans="2:11" s="19" customFormat="1" ht="29.1">
      <c r="B52" s="17"/>
      <c r="C52" s="173" t="s">
        <v>507</v>
      </c>
      <c r="D52" s="23" t="s">
        <v>227</v>
      </c>
      <c r="E52" s="227" t="s">
        <v>26</v>
      </c>
      <c r="F52" s="193" t="s">
        <v>541</v>
      </c>
      <c r="G52" s="198" t="s">
        <v>26</v>
      </c>
      <c r="H52" s="22" t="s">
        <v>26</v>
      </c>
      <c r="I52" s="242" t="s">
        <v>26</v>
      </c>
      <c r="J52" s="116" t="s">
        <v>26</v>
      </c>
      <c r="K52" s="18"/>
    </row>
    <row r="53" spans="2:11" s="19" customFormat="1" ht="44.1" thickBot="1">
      <c r="B53" s="17"/>
      <c r="C53" s="148" t="s">
        <v>509</v>
      </c>
      <c r="D53" s="163" t="s">
        <v>266</v>
      </c>
      <c r="E53" s="231" t="s">
        <v>26</v>
      </c>
      <c r="F53" s="375" t="s">
        <v>542</v>
      </c>
      <c r="G53" s="25" t="s">
        <v>26</v>
      </c>
      <c r="H53" s="172" t="s">
        <v>26</v>
      </c>
      <c r="I53" s="232" t="s">
        <v>26</v>
      </c>
      <c r="J53" s="187" t="s">
        <v>26</v>
      </c>
      <c r="K53" s="18"/>
    </row>
    <row r="54" spans="2:11" s="16" customFormat="1" ht="22.7" customHeight="1" thickBot="1">
      <c r="B54" s="14"/>
      <c r="C54" s="591" t="s">
        <v>254</v>
      </c>
      <c r="D54" s="592"/>
      <c r="E54" s="592"/>
      <c r="F54" s="592"/>
      <c r="G54" s="592"/>
      <c r="H54" s="592"/>
      <c r="I54" s="592"/>
      <c r="J54" s="593"/>
      <c r="K54" s="15"/>
    </row>
    <row r="55" spans="2:11" ht="22.7" customHeight="1" thickBot="1">
      <c r="B55" s="12"/>
      <c r="C55" s="611" t="s">
        <v>308</v>
      </c>
      <c r="D55" s="612"/>
      <c r="E55" s="612"/>
      <c r="F55" s="612"/>
      <c r="G55" s="612"/>
      <c r="H55" s="612"/>
      <c r="I55" s="612"/>
      <c r="J55" s="613"/>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3" t="s">
        <v>309</v>
      </c>
      <c r="D59" s="564"/>
      <c r="E59" s="564"/>
      <c r="F59" s="564"/>
      <c r="G59" s="564"/>
      <c r="H59" s="564"/>
      <c r="I59" s="564"/>
      <c r="J59" s="565"/>
      <c r="K59" s="13"/>
    </row>
    <row r="60" spans="2:11" ht="20.85" customHeight="1" thickBot="1">
      <c r="B60" s="12"/>
      <c r="C60" s="630" t="s">
        <v>266</v>
      </c>
      <c r="D60" s="631"/>
      <c r="E60" s="632"/>
      <c r="F60" s="633"/>
      <c r="G60" s="630" t="s">
        <v>283</v>
      </c>
      <c r="H60" s="631"/>
      <c r="I60" s="632"/>
      <c r="J60" s="633"/>
      <c r="K60" s="13"/>
    </row>
    <row r="61" spans="2:11" ht="25.7" customHeight="1" thickBot="1">
      <c r="B61" s="12"/>
      <c r="C61" s="614" t="s">
        <v>310</v>
      </c>
      <c r="D61" s="615"/>
      <c r="E61" s="615"/>
      <c r="F61" s="616"/>
      <c r="G61" s="617" t="s">
        <v>311</v>
      </c>
      <c r="H61" s="615"/>
      <c r="I61" s="615"/>
      <c r="J61" s="618"/>
      <c r="K61" s="13"/>
    </row>
    <row r="62" spans="2:11" ht="15.95" customHeight="1">
      <c r="B62" s="12"/>
      <c r="C62" s="10"/>
      <c r="D62" s="138"/>
      <c r="E62" s="138"/>
      <c r="F62" s="138"/>
      <c r="G62" s="138"/>
      <c r="H62" s="138"/>
      <c r="I62" s="138"/>
      <c r="J62" s="11"/>
      <c r="K62" s="13"/>
    </row>
    <row r="63" spans="2:11">
      <c r="B63" s="12"/>
      <c r="C63" s="12"/>
      <c r="J63" s="13"/>
      <c r="K63" s="13"/>
    </row>
    <row r="64" spans="2:11" ht="14.45" thickBot="1">
      <c r="B64" s="12"/>
      <c r="C64" s="27"/>
      <c r="D64" s="28"/>
      <c r="E64" s="28"/>
      <c r="F64" s="28"/>
      <c r="G64" s="28"/>
      <c r="H64" s="28"/>
      <c r="I64" s="28"/>
      <c r="J64" s="29"/>
      <c r="K64" s="13"/>
    </row>
    <row r="65" spans="2:11" ht="18.600000000000001" thickBot="1">
      <c r="B65" s="12"/>
      <c r="C65" s="563" t="s">
        <v>312</v>
      </c>
      <c r="D65" s="564"/>
      <c r="E65" s="564"/>
      <c r="F65" s="564"/>
      <c r="G65" s="634"/>
      <c r="H65" s="564"/>
      <c r="I65" s="564"/>
      <c r="J65" s="565"/>
      <c r="K65" s="13"/>
    </row>
    <row r="66" spans="2:11" s="16" customFormat="1" ht="13.35" customHeight="1">
      <c r="B66" s="14"/>
      <c r="C66" s="647" t="s">
        <v>313</v>
      </c>
      <c r="D66" s="648"/>
      <c r="E66" s="649"/>
      <c r="F66" s="161" t="s">
        <v>314</v>
      </c>
      <c r="G66" s="150" t="s">
        <v>109</v>
      </c>
      <c r="H66" s="635" t="s">
        <v>315</v>
      </c>
      <c r="I66" s="635"/>
      <c r="J66" s="636"/>
      <c r="K66" s="15"/>
    </row>
    <row r="67" spans="2:11" ht="14.45" customHeight="1">
      <c r="B67" s="12"/>
      <c r="C67" s="189" t="s">
        <v>55</v>
      </c>
      <c r="D67" s="606" t="s">
        <v>316</v>
      </c>
      <c r="E67" s="607"/>
      <c r="F67" s="152">
        <f>'Initial Risk'!F13</f>
        <v>4</v>
      </c>
      <c r="G67" s="155">
        <f>'Initial Risk'!G13</f>
        <v>3</v>
      </c>
      <c r="H67" s="637">
        <f>F67*G67</f>
        <v>12</v>
      </c>
      <c r="I67" s="637"/>
      <c r="J67" s="638"/>
      <c r="K67" s="13"/>
    </row>
    <row r="68" spans="2:11" ht="14.45" customHeight="1">
      <c r="B68" s="12"/>
      <c r="C68" s="189" t="s">
        <v>56</v>
      </c>
      <c r="D68" s="606" t="s">
        <v>316</v>
      </c>
      <c r="E68" s="607"/>
      <c r="F68" s="153" t="s">
        <v>317</v>
      </c>
      <c r="G68" s="155" t="s">
        <v>318</v>
      </c>
      <c r="H68" s="639" t="s">
        <v>319</v>
      </c>
      <c r="I68" s="639"/>
      <c r="J68" s="640"/>
      <c r="K68" s="13"/>
    </row>
    <row r="69" spans="2:11" ht="16.5" customHeight="1">
      <c r="B69" s="12"/>
      <c r="C69" s="189" t="s">
        <v>320</v>
      </c>
      <c r="D69" s="606" t="s">
        <v>316</v>
      </c>
      <c r="E69" s="607"/>
      <c r="F69" s="154" t="s">
        <v>321</v>
      </c>
      <c r="G69" s="151" t="s">
        <v>322</v>
      </c>
      <c r="H69" s="641" t="s">
        <v>323</v>
      </c>
      <c r="I69" s="641"/>
      <c r="J69" s="642"/>
      <c r="K69" s="13"/>
    </row>
    <row r="70" spans="2:11" ht="15.95" customHeight="1">
      <c r="B70" s="12"/>
      <c r="C70" s="189" t="s">
        <v>324</v>
      </c>
      <c r="D70" s="606" t="s">
        <v>316</v>
      </c>
      <c r="E70" s="607"/>
      <c r="F70" s="152">
        <v>2</v>
      </c>
      <c r="G70" s="155">
        <v>2</v>
      </c>
      <c r="H70" s="643">
        <f>F70*G70</f>
        <v>4</v>
      </c>
      <c r="I70" s="643"/>
      <c r="J70" s="644"/>
      <c r="K70" s="13"/>
    </row>
    <row r="71" spans="2:11" ht="14.45" customHeight="1" thickBot="1">
      <c r="B71" s="12"/>
      <c r="C71" s="218" t="s">
        <v>60</v>
      </c>
      <c r="D71" s="619" t="s">
        <v>316</v>
      </c>
      <c r="E71" s="620"/>
      <c r="F71" s="156" t="s">
        <v>365</v>
      </c>
      <c r="G71" s="155" t="s">
        <v>349</v>
      </c>
      <c r="H71" s="645" t="s">
        <v>327</v>
      </c>
      <c r="I71" s="645"/>
      <c r="J71" s="646"/>
      <c r="K71" s="13"/>
    </row>
    <row r="72" spans="2:11" ht="23.1" customHeight="1" thickBot="1">
      <c r="B72" s="12"/>
      <c r="C72" s="650" t="s">
        <v>328</v>
      </c>
      <c r="D72" s="628"/>
      <c r="E72" s="628"/>
      <c r="F72" s="628"/>
      <c r="G72" s="628"/>
      <c r="H72" s="628"/>
      <c r="I72" s="628"/>
      <c r="J72" s="629"/>
      <c r="K72" s="13"/>
    </row>
    <row r="73" spans="2:11" ht="17.850000000000001" customHeight="1">
      <c r="B73" s="12"/>
      <c r="C73" s="178" t="s">
        <v>329</v>
      </c>
      <c r="D73" s="157"/>
      <c r="E73" s="157"/>
      <c r="F73" s="157"/>
      <c r="G73" s="157"/>
      <c r="H73" s="157"/>
      <c r="I73" s="157"/>
      <c r="J73" s="179"/>
      <c r="K73" s="13"/>
    </row>
    <row r="74" spans="2:11" ht="18.600000000000001" customHeight="1">
      <c r="B74" s="12"/>
      <c r="C74" s="180" t="s">
        <v>330</v>
      </c>
      <c r="D74" s="176"/>
      <c r="E74" s="176"/>
      <c r="F74" s="176"/>
      <c r="G74" s="177"/>
      <c r="H74" s="177"/>
      <c r="I74" s="177"/>
      <c r="J74" s="181"/>
      <c r="K74" s="13"/>
    </row>
    <row r="75" spans="2:11" ht="14.85" customHeight="1">
      <c r="B75" s="12"/>
      <c r="C75" s="180" t="s">
        <v>331</v>
      </c>
      <c r="D75" s="176"/>
      <c r="E75" s="176"/>
      <c r="F75" s="176"/>
      <c r="G75" s="174"/>
      <c r="H75" s="174"/>
      <c r="I75" s="174"/>
      <c r="J75" s="182"/>
      <c r="K75" s="13"/>
    </row>
    <row r="76" spans="2:11" ht="17.100000000000001" customHeight="1">
      <c r="B76" s="12"/>
      <c r="C76" s="158" t="s">
        <v>332</v>
      </c>
      <c r="D76" s="176"/>
      <c r="E76" s="176"/>
      <c r="F76" s="176"/>
      <c r="G76" s="175"/>
      <c r="H76" s="175"/>
      <c r="I76" s="175"/>
      <c r="J76" s="183"/>
      <c r="K76" s="13"/>
    </row>
    <row r="77" spans="2:11" ht="14.45" customHeight="1" thickBot="1">
      <c r="B77" s="12"/>
      <c r="C77" s="184"/>
      <c r="D77" s="185"/>
      <c r="E77" s="185"/>
      <c r="F77" s="185"/>
      <c r="G77" s="185"/>
      <c r="H77" s="185"/>
      <c r="I77" s="185"/>
      <c r="J77" s="186"/>
      <c r="K77" s="13"/>
    </row>
    <row r="78" spans="2:11" ht="15" customHeight="1" thickBot="1">
      <c r="B78" s="12"/>
      <c r="C78" s="621" t="s">
        <v>333</v>
      </c>
      <c r="D78" s="622"/>
      <c r="E78" s="622"/>
      <c r="F78" s="623"/>
      <c r="G78" s="623"/>
      <c r="H78" s="623"/>
      <c r="I78" s="624"/>
      <c r="J78" s="625"/>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4.45" thickBot="1">
      <c r="B114" s="12"/>
      <c r="C114" s="143"/>
      <c r="D114" s="144"/>
      <c r="E114" s="144"/>
      <c r="F114" s="144"/>
      <c r="G114" s="28"/>
      <c r="H114" s="144"/>
      <c r="I114" s="144"/>
      <c r="J114" s="29"/>
      <c r="K114" s="13"/>
    </row>
    <row r="115" spans="2:11">
      <c r="B115" s="12"/>
      <c r="K115" s="13"/>
    </row>
    <row r="116" spans="2:11" ht="14.45" thickBot="1">
      <c r="B116" s="27"/>
      <c r="C116" s="28"/>
      <c r="D116" s="28"/>
      <c r="E116" s="28"/>
      <c r="F116" s="28"/>
      <c r="G116" s="28"/>
      <c r="H116" s="28"/>
      <c r="I116" s="28"/>
      <c r="J116" s="28"/>
      <c r="K116" s="29"/>
    </row>
  </sheetData>
  <mergeCells count="42">
    <mergeCell ref="D69:E69"/>
    <mergeCell ref="D70:E70"/>
    <mergeCell ref="D71:E71"/>
    <mergeCell ref="H70:J70"/>
    <mergeCell ref="H71:J71"/>
    <mergeCell ref="C72:J72"/>
    <mergeCell ref="C78:J78"/>
    <mergeCell ref="H69:J69"/>
    <mergeCell ref="C54:J54"/>
    <mergeCell ref="C55:J55"/>
    <mergeCell ref="C59:J59"/>
    <mergeCell ref="C60:F60"/>
    <mergeCell ref="G60:J60"/>
    <mergeCell ref="C61:F61"/>
    <mergeCell ref="G61:J61"/>
    <mergeCell ref="C65:J65"/>
    <mergeCell ref="H66:J66"/>
    <mergeCell ref="H67:J67"/>
    <mergeCell ref="H68:J68"/>
    <mergeCell ref="C66:E66"/>
    <mergeCell ref="D67:E67"/>
    <mergeCell ref="D68:E68"/>
    <mergeCell ref="C46:J46"/>
    <mergeCell ref="C13:F13"/>
    <mergeCell ref="G13:J13"/>
    <mergeCell ref="C14:J14"/>
    <mergeCell ref="C18:J18"/>
    <mergeCell ref="C24:J24"/>
    <mergeCell ref="C25:J25"/>
    <mergeCell ref="C29:J29"/>
    <mergeCell ref="C31:J31"/>
    <mergeCell ref="C33:F33"/>
    <mergeCell ref="G33:J33"/>
    <mergeCell ref="C34:J34"/>
    <mergeCell ref="C2:J3"/>
    <mergeCell ref="C4:J4"/>
    <mergeCell ref="C5:J5"/>
    <mergeCell ref="H6:J6"/>
    <mergeCell ref="C7:F12"/>
    <mergeCell ref="H7:J7"/>
    <mergeCell ref="G9:G12"/>
    <mergeCell ref="H9:J12"/>
  </mergeCells>
  <conditionalFormatting sqref="H67:J67 H70:J70">
    <cfRule type="cellIs" dxfId="993" priority="43" operator="between">
      <formula>1</formula>
      <formula>3</formula>
    </cfRule>
    <cfRule type="cellIs" dxfId="992" priority="44" operator="equal">
      <formula>4</formula>
    </cfRule>
    <cfRule type="cellIs" dxfId="991" priority="45" operator="between">
      <formula>5</formula>
      <formula>8</formula>
    </cfRule>
    <cfRule type="cellIs" dxfId="990" priority="46" operator="between">
      <formula>10</formula>
      <formula>12</formula>
    </cfRule>
    <cfRule type="cellIs" dxfId="989" priority="47" operator="between">
      <formula>15</formula>
      <formula>25</formula>
    </cfRule>
  </conditionalFormatting>
  <pageMargins left="0.7" right="0.7" top="0.75" bottom="0.75" header="0.3" footer="0.3"/>
  <pageSetup scale="27"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5" operator="equal" id="{C3F66901-E118-4A5F-BF22-E0B69612AEC4}">
            <xm:f>'Data Vald.'!$A$9</xm:f>
            <x14:dxf>
              <fill>
                <patternFill>
                  <bgColor rgb="FF00B050"/>
                </patternFill>
              </fill>
            </x14:dxf>
          </x14:cfRule>
          <x14:cfRule type="cellIs" priority="16" operator="equal" id="{628B873D-E866-429E-B284-34954494A8CD}">
            <xm:f>'Data Vald.'!$A$8</xm:f>
            <x14:dxf>
              <fill>
                <patternFill>
                  <bgColor rgb="FFFFFF00"/>
                </patternFill>
              </fill>
            </x14:dxf>
          </x14:cfRule>
          <x14:cfRule type="cellIs" priority="17" operator="equal" id="{75C6A667-191F-433C-BCAF-FF5212FDBF3B}">
            <xm:f>'Data Vald.'!$A$7</xm:f>
            <x14:dxf>
              <fill>
                <patternFill>
                  <bgColor rgb="FFFFC000"/>
                </patternFill>
              </fill>
            </x14:dxf>
          </x14:cfRule>
          <x14:cfRule type="cellIs" priority="18" operator="equal" id="{D66B6EA8-D206-4055-8889-9D4DF1B40DB5}">
            <xm:f>'Data Vald.'!$A$6</xm:f>
            <x14:dxf>
              <fill>
                <patternFill>
                  <bgColor rgb="FFFF0000"/>
                </patternFill>
              </fill>
            </x14:dxf>
          </x14:cfRule>
          <x14:cfRule type="cellIs" priority="19" operator="equal" id="{CF130645-C642-429C-9B00-7096B8D4FB4E}">
            <xm:f>'Data Vald.'!$A$5</xm:f>
            <x14:dxf>
              <font>
                <color theme="0"/>
              </font>
              <fill>
                <patternFill>
                  <bgColor theme="1"/>
                </patternFill>
              </fill>
            </x14:dxf>
          </x14:cfRule>
          <x14:cfRule type="cellIs" priority="20" operator="equal" id="{504B7F8C-CEB9-4F8C-9DD5-8B8F5DDE101F}">
            <xm:f>'Data Vald.'!$A$4</xm:f>
            <x14:dxf/>
          </x14:cfRule>
          <x14:cfRule type="cellIs" priority="21" operator="equal" id="{D5982FFA-2AFE-455F-8187-5C26FED9A5F9}">
            <xm:f>'Data Vald.'!$A$3</xm:f>
            <x14:dxf/>
          </x14:cfRule>
          <xm:sqref>E16:E17 E21:E23 E36:E45 E48:E53 I16:I17 I20:I23 I36:I45 I51:I53</xm:sqref>
        </x14:conditionalFormatting>
        <x14:conditionalFormatting xmlns:xm="http://schemas.microsoft.com/office/excel/2006/main">
          <x14:cfRule type="cellIs" priority="8" operator="equal" id="{51EACC7D-597D-4CE8-A285-68CC04C3E783}">
            <xm:f>'Data Vald.'!$A$8</xm:f>
            <x14:dxf>
              <fill>
                <patternFill>
                  <bgColor rgb="FFFFFF00"/>
                </patternFill>
              </fill>
            </x14:dxf>
          </x14:cfRule>
          <x14:cfRule type="cellIs" priority="9" operator="equal" id="{E6359B29-61FD-4658-8A48-0971CC1FB6CE}">
            <xm:f>'Data Vald.'!$A$9</xm:f>
            <x14:dxf>
              <fill>
                <patternFill>
                  <bgColor rgb="FF00B050"/>
                </patternFill>
              </fill>
            </x14:dxf>
          </x14:cfRule>
          <x14:cfRule type="cellIs" priority="10" operator="equal" id="{ADFBC1B9-C10F-4855-8936-612996FBE47C}">
            <xm:f>'Data Vald.'!$A$7</xm:f>
            <x14:dxf>
              <fill>
                <patternFill>
                  <bgColor rgb="FFFFC000"/>
                </patternFill>
              </fill>
            </x14:dxf>
          </x14:cfRule>
          <x14:cfRule type="cellIs" priority="11" operator="equal" id="{06E0CC48-38F8-42CC-A71B-5950D1D7FB11}">
            <xm:f>'Data Vald.'!$A$6</xm:f>
            <x14:dxf>
              <fill>
                <patternFill>
                  <bgColor rgb="FFFF0000"/>
                </patternFill>
              </fill>
            </x14:dxf>
          </x14:cfRule>
          <x14:cfRule type="cellIs" priority="12" operator="equal" id="{FB5E8BB3-C283-4B3B-98A5-C9409038FC09}">
            <xm:f>'Data Vald.'!$A$5</xm:f>
            <x14:dxf>
              <font>
                <color theme="0"/>
              </font>
              <fill>
                <patternFill>
                  <bgColor theme="1"/>
                </patternFill>
              </fill>
            </x14:dxf>
          </x14:cfRule>
          <x14:cfRule type="cellIs" priority="13" operator="equal" id="{8E3DE802-0921-424D-8314-F013DA75A90D}">
            <xm:f>'Data Vald.'!$A$4</xm:f>
            <x14:dxf/>
          </x14:cfRule>
          <x14:cfRule type="cellIs" priority="14" operator="equal" id="{891EFC2B-AD67-4B10-8436-A82CA75B2BC1}">
            <xm:f>'Data Vald.'!$A$3</xm:f>
            <x14:dxf/>
          </x14:cfRule>
          <xm:sqref>E20</xm:sqref>
        </x14:conditionalFormatting>
        <x14:conditionalFormatting xmlns:xm="http://schemas.microsoft.com/office/excel/2006/main">
          <x14:cfRule type="cellIs" priority="1" operator="equal" id="{EA004028-4DDA-47DE-BE9C-EBE9AD85F44D}">
            <xm:f>'Data Vald.'!$A$8</xm:f>
            <x14:dxf>
              <fill>
                <patternFill>
                  <bgColor rgb="FFFFFF00"/>
                </patternFill>
              </fill>
            </x14:dxf>
          </x14:cfRule>
          <x14:cfRule type="cellIs" priority="2" operator="equal" id="{9DC6D315-13DE-4301-B2F4-6097E8C48894}">
            <xm:f>'Data Vald.'!$A$9</xm:f>
            <x14:dxf>
              <fill>
                <patternFill>
                  <bgColor rgb="FF00B050"/>
                </patternFill>
              </fill>
            </x14:dxf>
          </x14:cfRule>
          <x14:cfRule type="cellIs" priority="3" operator="equal" id="{BA7102B6-95B0-4432-BB0A-9E7C01F44AF5}">
            <xm:f>'Data Vald.'!$A$7</xm:f>
            <x14:dxf>
              <fill>
                <patternFill>
                  <bgColor rgb="FFFFC000"/>
                </patternFill>
              </fill>
            </x14:dxf>
          </x14:cfRule>
          <x14:cfRule type="cellIs" priority="4" operator="equal" id="{45BB1C73-400A-4868-BFBB-B2F4FC08FC3E}">
            <xm:f>'Data Vald.'!$A$6</xm:f>
            <x14:dxf>
              <fill>
                <patternFill>
                  <bgColor rgb="FFFF0000"/>
                </patternFill>
              </fill>
            </x14:dxf>
          </x14:cfRule>
          <x14:cfRule type="cellIs" priority="5" operator="equal" id="{C1A301F0-4AD5-4009-99BE-9E2B7E301BA8}">
            <xm:f>'Data Vald.'!$A$5</xm:f>
            <x14:dxf>
              <font>
                <color theme="0"/>
              </font>
              <fill>
                <patternFill>
                  <bgColor theme="1"/>
                </patternFill>
              </fill>
            </x14:dxf>
          </x14:cfRule>
          <x14:cfRule type="cellIs" priority="6" operator="equal" id="{3AFFC120-CFA4-4641-ABA1-35C4D73E2A80}">
            <xm:f>'Data Vald.'!$A$4</xm:f>
            <x14:dxf/>
          </x14:cfRule>
          <x14:cfRule type="cellIs" priority="7" operator="equal" id="{BF7C8F7B-2355-4EB8-AFA9-AE17DB3540A3}">
            <xm:f>'Data Vald.'!$A$3</xm:f>
            <x14:dxf/>
          </x14:cfRule>
          <xm:sqref>I48:I50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8D35606-2B85-4433-81FE-5C6B1B57929C}">
          <x14:formula1>
            <xm:f>'Data Vald.'!$A$3:$A$9</xm:f>
          </x14:formula1>
          <xm:sqref>E16:E17 E20:E23 I16:I17 I20:I23 E36:E45 I36:I45 E48:E53 I48:I53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B55A-4B62-4ABE-8661-E4388C8B46BE}">
  <sheetPr>
    <tabColor theme="4" tint="0.79998168889431442"/>
    <pageSetUpPr fitToPage="1"/>
  </sheetPr>
  <dimension ref="B1:K116"/>
  <sheetViews>
    <sheetView showGridLines="0" topLeftCell="B27" zoomScale="60" zoomScaleNormal="60" workbookViewId="0">
      <selection activeCell="I22" sqref="I22:J23"/>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517</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552</v>
      </c>
      <c r="D5" s="567"/>
      <c r="E5" s="567"/>
      <c r="F5" s="567"/>
      <c r="G5" s="567"/>
      <c r="H5" s="567"/>
      <c r="I5" s="567"/>
      <c r="J5" s="568"/>
      <c r="K5" s="13"/>
    </row>
    <row r="6" spans="2:11" ht="14.45" customHeight="1">
      <c r="B6" s="12"/>
      <c r="C6" s="159" t="s">
        <v>518</v>
      </c>
      <c r="D6" s="117"/>
      <c r="E6" s="117"/>
      <c r="F6" s="11"/>
      <c r="G6" s="118" t="s">
        <v>210</v>
      </c>
      <c r="H6" s="569" t="s">
        <v>211</v>
      </c>
      <c r="I6" s="570"/>
      <c r="J6" s="571"/>
      <c r="K6" s="13"/>
    </row>
    <row r="7" spans="2:11" ht="14.25" customHeight="1" thickBot="1">
      <c r="B7" s="12"/>
      <c r="C7" s="651" t="s">
        <v>553</v>
      </c>
      <c r="D7" s="573"/>
      <c r="E7" s="573"/>
      <c r="F7" s="574"/>
      <c r="G7" s="377" t="s">
        <v>554</v>
      </c>
      <c r="H7" s="576" t="s">
        <v>545</v>
      </c>
      <c r="I7" s="577"/>
      <c r="J7" s="578"/>
      <c r="K7" s="13"/>
    </row>
    <row r="8" spans="2:11" ht="14.1" customHeight="1">
      <c r="B8" s="12"/>
      <c r="C8" s="575"/>
      <c r="D8" s="573"/>
      <c r="E8" s="573"/>
      <c r="F8" s="574"/>
      <c r="G8" s="118" t="s">
        <v>215</v>
      </c>
      <c r="H8" s="119" t="s">
        <v>216</v>
      </c>
      <c r="I8" s="214"/>
      <c r="J8" s="120"/>
      <c r="K8" s="13"/>
    </row>
    <row r="9" spans="2:11" ht="15.75" customHeight="1">
      <c r="B9" s="12"/>
      <c r="C9" s="575"/>
      <c r="D9" s="573"/>
      <c r="E9" s="573"/>
      <c r="F9" s="574"/>
      <c r="G9" s="657" t="s">
        <v>522</v>
      </c>
      <c r="H9" s="587" t="s">
        <v>555</v>
      </c>
      <c r="I9" s="585"/>
      <c r="J9" s="586"/>
      <c r="K9" s="13"/>
    </row>
    <row r="10" spans="2:11" ht="15.75" customHeight="1">
      <c r="B10" s="12"/>
      <c r="C10" s="575"/>
      <c r="D10" s="573"/>
      <c r="E10" s="573"/>
      <c r="F10" s="574"/>
      <c r="G10" s="657"/>
      <c r="H10" s="587"/>
      <c r="I10" s="585"/>
      <c r="J10" s="586"/>
      <c r="K10" s="13"/>
    </row>
    <row r="11" spans="2:11" ht="21.6" customHeight="1">
      <c r="B11" s="12"/>
      <c r="C11" s="575"/>
      <c r="D11" s="573"/>
      <c r="E11" s="573"/>
      <c r="F11" s="574"/>
      <c r="G11" s="657"/>
      <c r="H11" s="587"/>
      <c r="I11" s="585"/>
      <c r="J11" s="586"/>
      <c r="K11" s="13"/>
    </row>
    <row r="12" spans="2:11" ht="36.950000000000003" customHeight="1" thickBot="1">
      <c r="B12" s="12"/>
      <c r="C12" s="576"/>
      <c r="D12" s="577"/>
      <c r="E12" s="577"/>
      <c r="F12" s="578"/>
      <c r="G12" s="658"/>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524</v>
      </c>
      <c r="D16" s="130" t="s">
        <v>227</v>
      </c>
      <c r="E16" s="219">
        <v>1</v>
      </c>
      <c r="F16" s="388" t="s">
        <v>547</v>
      </c>
      <c r="G16" s="134" t="s">
        <v>229</v>
      </c>
      <c r="H16" s="130" t="s">
        <v>227</v>
      </c>
      <c r="I16" s="219">
        <v>0.5</v>
      </c>
      <c r="J16" s="197" t="s">
        <v>452</v>
      </c>
      <c r="K16" s="13"/>
    </row>
    <row r="17" spans="2:11" ht="53.1" customHeight="1">
      <c r="B17" s="12"/>
      <c r="C17" s="173" t="s">
        <v>26</v>
      </c>
      <c r="D17" s="30" t="s">
        <v>26</v>
      </c>
      <c r="E17" s="219" t="s">
        <v>26</v>
      </c>
      <c r="F17" s="193" t="s">
        <v>26</v>
      </c>
      <c r="G17" s="173" t="s">
        <v>512</v>
      </c>
      <c r="H17" s="113" t="s">
        <v>227</v>
      </c>
      <c r="I17" s="219" t="s">
        <v>50</v>
      </c>
      <c r="J17" s="192" t="s">
        <v>556</v>
      </c>
      <c r="K17" s="13"/>
    </row>
    <row r="18" spans="2:11" ht="48" customHeight="1">
      <c r="B18" s="12"/>
      <c r="C18" s="173" t="s">
        <v>26</v>
      </c>
      <c r="D18" s="30" t="s">
        <v>26</v>
      </c>
      <c r="E18" s="219" t="s">
        <v>26</v>
      </c>
      <c r="F18" s="193" t="s">
        <v>26</v>
      </c>
      <c r="G18" s="173" t="s">
        <v>513</v>
      </c>
      <c r="H18" s="113" t="s">
        <v>227</v>
      </c>
      <c r="I18" s="219">
        <v>1</v>
      </c>
      <c r="J18" s="192" t="s">
        <v>557</v>
      </c>
      <c r="K18" s="13"/>
    </row>
    <row r="19" spans="2:11" ht="48" customHeight="1" thickBot="1">
      <c r="B19" s="12"/>
      <c r="C19" s="173" t="s">
        <v>26</v>
      </c>
      <c r="D19" s="30" t="s">
        <v>26</v>
      </c>
      <c r="E19" s="219" t="s">
        <v>26</v>
      </c>
      <c r="F19" s="193" t="s">
        <v>26</v>
      </c>
      <c r="G19" s="173" t="s">
        <v>422</v>
      </c>
      <c r="H19" s="113" t="s">
        <v>227</v>
      </c>
      <c r="I19" s="219">
        <v>1</v>
      </c>
      <c r="J19" s="192" t="s">
        <v>558</v>
      </c>
      <c r="K19" s="13"/>
    </row>
    <row r="20" spans="2:11" ht="27" customHeight="1" thickBot="1">
      <c r="B20" s="12"/>
      <c r="C20" s="603" t="s">
        <v>239</v>
      </c>
      <c r="D20" s="604"/>
      <c r="E20" s="604"/>
      <c r="F20" s="604"/>
      <c r="G20" s="604"/>
      <c r="H20" s="604"/>
      <c r="I20" s="604"/>
      <c r="J20" s="605"/>
      <c r="K20" s="13"/>
    </row>
    <row r="21" spans="2:11" ht="27" customHeight="1" thickBot="1">
      <c r="B21" s="12"/>
      <c r="C21" s="160" t="s">
        <v>222</v>
      </c>
      <c r="D21" s="132" t="s">
        <v>223</v>
      </c>
      <c r="E21" s="211" t="s">
        <v>224</v>
      </c>
      <c r="F21" s="133" t="s">
        <v>225</v>
      </c>
      <c r="G21" s="160" t="s">
        <v>222</v>
      </c>
      <c r="H21" s="132" t="s">
        <v>223</v>
      </c>
      <c r="I21" s="211" t="s">
        <v>224</v>
      </c>
      <c r="J21" s="133" t="s">
        <v>225</v>
      </c>
      <c r="K21" s="13"/>
    </row>
    <row r="22" spans="2:11" ht="29.1">
      <c r="B22" s="12"/>
      <c r="C22" s="135" t="s">
        <v>240</v>
      </c>
      <c r="D22" s="136" t="s">
        <v>227</v>
      </c>
      <c r="E22" s="237">
        <v>1</v>
      </c>
      <c r="F22" s="379" t="s">
        <v>559</v>
      </c>
      <c r="G22" s="137" t="s">
        <v>246</v>
      </c>
      <c r="H22" s="136" t="s">
        <v>227</v>
      </c>
      <c r="I22" s="237">
        <v>1</v>
      </c>
      <c r="J22" s="376" t="s">
        <v>560</v>
      </c>
      <c r="K22" s="13"/>
    </row>
    <row r="23" spans="2:11" ht="29.45" thickBot="1">
      <c r="B23" s="12"/>
      <c r="C23" s="25" t="s">
        <v>561</v>
      </c>
      <c r="D23" s="123" t="s">
        <v>227</v>
      </c>
      <c r="E23" s="237">
        <v>1</v>
      </c>
      <c r="F23" s="374" t="s">
        <v>562</v>
      </c>
      <c r="G23" s="25" t="s">
        <v>344</v>
      </c>
      <c r="H23" s="123" t="s">
        <v>266</v>
      </c>
      <c r="I23" s="237" t="s">
        <v>50</v>
      </c>
      <c r="J23" s="375" t="s">
        <v>345</v>
      </c>
      <c r="K23" s="13"/>
    </row>
    <row r="24" spans="2:11" ht="21" customHeight="1" thickBot="1">
      <c r="B24" s="12"/>
      <c r="C24" s="591" t="s">
        <v>254</v>
      </c>
      <c r="D24" s="592"/>
      <c r="E24" s="592"/>
      <c r="F24" s="592"/>
      <c r="G24" s="592"/>
      <c r="H24" s="592"/>
      <c r="I24" s="592"/>
      <c r="J24" s="593"/>
      <c r="K24" s="13"/>
    </row>
    <row r="25" spans="2:11" ht="23.45" customHeight="1" thickBot="1">
      <c r="B25" s="12"/>
      <c r="C25" s="594" t="s">
        <v>255</v>
      </c>
      <c r="D25" s="595"/>
      <c r="E25" s="595"/>
      <c r="F25" s="595"/>
      <c r="G25" s="595"/>
      <c r="H25" s="595"/>
      <c r="I25" s="595"/>
      <c r="J25" s="596"/>
      <c r="K25" s="13"/>
    </row>
    <row r="26" spans="2:11">
      <c r="B26" s="12"/>
      <c r="C26" s="10"/>
      <c r="D26" s="138"/>
      <c r="E26" s="138"/>
      <c r="F26" s="138"/>
      <c r="G26" s="138"/>
      <c r="H26" s="138"/>
      <c r="I26" s="138"/>
      <c r="J26" s="11"/>
      <c r="K26" s="13"/>
    </row>
    <row r="27" spans="2:11">
      <c r="B27" s="12"/>
      <c r="C27" s="12"/>
      <c r="J27" s="13"/>
      <c r="K27" s="13"/>
    </row>
    <row r="28" spans="2:11" ht="14.45" thickBot="1">
      <c r="B28" s="12"/>
      <c r="C28" s="27"/>
      <c r="D28" s="28"/>
      <c r="E28" s="28"/>
      <c r="F28" s="28"/>
      <c r="G28" s="28"/>
      <c r="H28" s="28"/>
      <c r="I28" s="28"/>
      <c r="J28" s="29"/>
      <c r="K28" s="13"/>
    </row>
    <row r="29" spans="2:11" ht="18.600000000000001" thickBot="1">
      <c r="B29" s="12"/>
      <c r="C29" s="563" t="s">
        <v>256</v>
      </c>
      <c r="D29" s="564"/>
      <c r="E29" s="564"/>
      <c r="F29" s="564"/>
      <c r="G29" s="564"/>
      <c r="H29" s="564"/>
      <c r="I29" s="564"/>
      <c r="J29" s="565"/>
      <c r="K29" s="13"/>
    </row>
    <row r="30" spans="2:11" ht="15" customHeight="1">
      <c r="B30" s="12"/>
      <c r="C30" s="140"/>
      <c r="D30" s="141"/>
      <c r="E30" s="141"/>
      <c r="F30" s="141"/>
      <c r="G30" s="141"/>
      <c r="H30" s="141"/>
      <c r="I30" s="141"/>
      <c r="J30" s="142"/>
      <c r="K30" s="13"/>
    </row>
    <row r="31" spans="2:11" ht="15" customHeight="1">
      <c r="B31" s="12"/>
      <c r="C31" s="560" t="s">
        <v>257</v>
      </c>
      <c r="D31" s="561"/>
      <c r="E31" s="561"/>
      <c r="F31" s="561"/>
      <c r="G31" s="561"/>
      <c r="H31" s="561"/>
      <c r="I31" s="561"/>
      <c r="J31" s="562"/>
      <c r="K31" s="13"/>
    </row>
    <row r="32" spans="2:11" ht="15" customHeight="1" thickBot="1">
      <c r="B32" s="12"/>
      <c r="C32" s="143"/>
      <c r="D32" s="144"/>
      <c r="E32" s="144"/>
      <c r="F32" s="144"/>
      <c r="G32" s="144"/>
      <c r="H32" s="144"/>
      <c r="I32" s="144"/>
      <c r="J32" s="145"/>
      <c r="K32" s="13"/>
    </row>
    <row r="33" spans="2:11" s="16" customFormat="1" ht="26.85" customHeight="1" thickBot="1">
      <c r="B33" s="14"/>
      <c r="C33" s="597" t="s">
        <v>258</v>
      </c>
      <c r="D33" s="598"/>
      <c r="E33" s="598"/>
      <c r="F33" s="599"/>
      <c r="G33" s="597" t="s">
        <v>259</v>
      </c>
      <c r="H33" s="598"/>
      <c r="I33" s="598"/>
      <c r="J33" s="599"/>
      <c r="K33" s="15"/>
    </row>
    <row r="34" spans="2:11" ht="27.75" customHeight="1" thickBot="1">
      <c r="B34" s="12"/>
      <c r="C34" s="600" t="str">
        <f>C14</f>
        <v>HARDWARE (PLANT)</v>
      </c>
      <c r="D34" s="601"/>
      <c r="E34" s="601"/>
      <c r="F34" s="601"/>
      <c r="G34" s="601"/>
      <c r="H34" s="601"/>
      <c r="I34" s="601"/>
      <c r="J34" s="602"/>
      <c r="K34" s="13"/>
    </row>
    <row r="35" spans="2:11" ht="21.2" customHeight="1" thickBot="1">
      <c r="B35" s="12"/>
      <c r="C35" s="131" t="s">
        <v>222</v>
      </c>
      <c r="D35" s="132" t="s">
        <v>223</v>
      </c>
      <c r="E35" s="211" t="s">
        <v>224</v>
      </c>
      <c r="F35" s="133" t="s">
        <v>225</v>
      </c>
      <c r="G35" s="131" t="s">
        <v>222</v>
      </c>
      <c r="H35" s="132" t="s">
        <v>223</v>
      </c>
      <c r="I35" s="211" t="s">
        <v>224</v>
      </c>
      <c r="J35" s="133" t="s">
        <v>225</v>
      </c>
      <c r="K35" s="13"/>
    </row>
    <row r="36" spans="2:11" s="19" customFormat="1" ht="54.95" customHeight="1">
      <c r="B36" s="17"/>
      <c r="C36" s="137" t="s">
        <v>260</v>
      </c>
      <c r="D36" s="146" t="s">
        <v>261</v>
      </c>
      <c r="E36" s="237">
        <v>1</v>
      </c>
      <c r="F36" s="376" t="s">
        <v>262</v>
      </c>
      <c r="G36" s="137" t="s">
        <v>263</v>
      </c>
      <c r="H36" s="392" t="s">
        <v>227</v>
      </c>
      <c r="I36" s="237">
        <v>1</v>
      </c>
      <c r="J36" s="376" t="s">
        <v>264</v>
      </c>
      <c r="K36" s="18"/>
    </row>
    <row r="37" spans="2:11" s="19" customFormat="1" ht="52.5" customHeight="1">
      <c r="B37" s="17"/>
      <c r="C37" s="24" t="s">
        <v>265</v>
      </c>
      <c r="D37" s="20" t="s">
        <v>266</v>
      </c>
      <c r="E37" s="237">
        <v>1</v>
      </c>
      <c r="F37" s="193" t="s">
        <v>408</v>
      </c>
      <c r="G37" s="24" t="s">
        <v>268</v>
      </c>
      <c r="H37" s="113" t="s">
        <v>227</v>
      </c>
      <c r="I37" s="237">
        <v>1</v>
      </c>
      <c r="J37" s="193" t="s">
        <v>269</v>
      </c>
      <c r="K37" s="18"/>
    </row>
    <row r="38" spans="2:11" s="19" customFormat="1" ht="43.5">
      <c r="B38" s="17"/>
      <c r="C38" s="24" t="s">
        <v>270</v>
      </c>
      <c r="D38" s="23" t="s">
        <v>266</v>
      </c>
      <c r="E38" s="237" t="s">
        <v>50</v>
      </c>
      <c r="F38" s="193" t="s">
        <v>409</v>
      </c>
      <c r="G38" s="24" t="s">
        <v>272</v>
      </c>
      <c r="H38" s="113" t="s">
        <v>227</v>
      </c>
      <c r="I38" s="237">
        <v>1</v>
      </c>
      <c r="J38" s="193" t="s">
        <v>273</v>
      </c>
      <c r="K38" s="18"/>
    </row>
    <row r="39" spans="2:11" s="19" customFormat="1" ht="39" customHeight="1">
      <c r="B39" s="17"/>
      <c r="C39" s="24" t="s">
        <v>274</v>
      </c>
      <c r="D39" s="20" t="s">
        <v>266</v>
      </c>
      <c r="E39" s="237">
        <v>1</v>
      </c>
      <c r="F39" s="193" t="s">
        <v>410</v>
      </c>
      <c r="G39" s="24" t="s">
        <v>276</v>
      </c>
      <c r="H39" s="23" t="s">
        <v>261</v>
      </c>
      <c r="I39" s="237">
        <v>1</v>
      </c>
      <c r="J39" s="193" t="s">
        <v>411</v>
      </c>
      <c r="K39" s="18"/>
    </row>
    <row r="40" spans="2:11" s="19" customFormat="1" ht="29.1">
      <c r="B40" s="17"/>
      <c r="C40" s="173" t="s">
        <v>278</v>
      </c>
      <c r="D40" s="23" t="s">
        <v>227</v>
      </c>
      <c r="E40" s="237" t="s">
        <v>50</v>
      </c>
      <c r="F40" s="193" t="s">
        <v>412</v>
      </c>
      <c r="G40" s="24" t="s">
        <v>280</v>
      </c>
      <c r="H40" s="23" t="s">
        <v>261</v>
      </c>
      <c r="I40" s="237">
        <v>1</v>
      </c>
      <c r="J40" s="193" t="s">
        <v>413</v>
      </c>
      <c r="K40" s="18"/>
    </row>
    <row r="41" spans="2:11" s="19" customFormat="1" ht="43.5">
      <c r="B41" s="17"/>
      <c r="C41" s="173" t="s">
        <v>503</v>
      </c>
      <c r="D41" s="23" t="s">
        <v>266</v>
      </c>
      <c r="E41" s="237">
        <v>1</v>
      </c>
      <c r="F41" s="193" t="s">
        <v>534</v>
      </c>
      <c r="G41" s="24" t="s">
        <v>285</v>
      </c>
      <c r="H41" s="23" t="s">
        <v>283</v>
      </c>
      <c r="I41" s="237">
        <v>1</v>
      </c>
      <c r="J41" s="193" t="s">
        <v>414</v>
      </c>
      <c r="K41" s="18"/>
    </row>
    <row r="42" spans="2:11" s="19" customFormat="1" ht="42">
      <c r="B42" s="17"/>
      <c r="C42" s="173" t="s">
        <v>504</v>
      </c>
      <c r="D42" s="23" t="s">
        <v>283</v>
      </c>
      <c r="E42" s="237">
        <v>1</v>
      </c>
      <c r="F42" s="193" t="s">
        <v>535</v>
      </c>
      <c r="G42" s="24" t="s">
        <v>288</v>
      </c>
      <c r="H42" s="113" t="s">
        <v>227</v>
      </c>
      <c r="I42" s="237">
        <v>1</v>
      </c>
      <c r="J42" s="193" t="s">
        <v>416</v>
      </c>
      <c r="K42" s="18"/>
    </row>
    <row r="43" spans="2:11" s="19" customFormat="1" ht="14.45">
      <c r="B43" s="17"/>
      <c r="C43" s="173" t="s">
        <v>282</v>
      </c>
      <c r="D43" s="23" t="s">
        <v>283</v>
      </c>
      <c r="E43" s="237">
        <v>1</v>
      </c>
      <c r="F43" s="193" t="s">
        <v>536</v>
      </c>
      <c r="G43" s="24" t="s">
        <v>505</v>
      </c>
      <c r="H43" s="113" t="s">
        <v>227</v>
      </c>
      <c r="I43" s="237" t="s">
        <v>50</v>
      </c>
      <c r="J43" s="193" t="s">
        <v>537</v>
      </c>
      <c r="K43" s="18"/>
    </row>
    <row r="44" spans="2:11" s="19" customFormat="1" ht="29.45" thickBot="1">
      <c r="B44" s="17"/>
      <c r="C44" s="173" t="s">
        <v>287</v>
      </c>
      <c r="D44" s="23" t="s">
        <v>283</v>
      </c>
      <c r="E44" s="237">
        <v>1</v>
      </c>
      <c r="F44" s="193" t="s">
        <v>447</v>
      </c>
      <c r="G44" s="25" t="s">
        <v>292</v>
      </c>
      <c r="H44" s="26" t="s">
        <v>283</v>
      </c>
      <c r="I44" s="237">
        <v>1</v>
      </c>
      <c r="J44" s="380" t="s">
        <v>417</v>
      </c>
      <c r="K44" s="18"/>
    </row>
    <row r="45" spans="2:11" s="19" customFormat="1" ht="29.45" thickBot="1">
      <c r="B45" s="17"/>
      <c r="C45" s="148" t="s">
        <v>290</v>
      </c>
      <c r="D45" s="26" t="s">
        <v>266</v>
      </c>
      <c r="E45" s="237">
        <v>1</v>
      </c>
      <c r="F45" s="380" t="s">
        <v>291</v>
      </c>
      <c r="G45" s="25" t="s">
        <v>26</v>
      </c>
      <c r="H45" s="172" t="s">
        <v>26</v>
      </c>
      <c r="I45" s="237" t="s">
        <v>26</v>
      </c>
      <c r="J45" s="187" t="s">
        <v>26</v>
      </c>
      <c r="K45" s="18"/>
    </row>
    <row r="46" spans="2:11" s="19" customFormat="1" ht="27.75" customHeight="1" thickBot="1">
      <c r="B46" s="17"/>
      <c r="C46" s="608" t="str">
        <f>C20</f>
        <v>PEOPLE + PROCESS</v>
      </c>
      <c r="D46" s="609"/>
      <c r="E46" s="609"/>
      <c r="F46" s="609"/>
      <c r="G46" s="609"/>
      <c r="H46" s="609"/>
      <c r="I46" s="609"/>
      <c r="J46" s="610"/>
      <c r="K46" s="18"/>
    </row>
    <row r="47" spans="2:11" ht="24.6" customHeight="1" thickBot="1">
      <c r="B47" s="12"/>
      <c r="C47" s="131" t="s">
        <v>222</v>
      </c>
      <c r="D47" s="132" t="s">
        <v>223</v>
      </c>
      <c r="E47" s="211" t="s">
        <v>224</v>
      </c>
      <c r="F47" s="133" t="s">
        <v>225</v>
      </c>
      <c r="G47" s="131" t="s">
        <v>222</v>
      </c>
      <c r="H47" s="132" t="s">
        <v>223</v>
      </c>
      <c r="I47" s="211" t="s">
        <v>224</v>
      </c>
      <c r="J47" s="133" t="s">
        <v>225</v>
      </c>
      <c r="K47" s="13"/>
    </row>
    <row r="48" spans="2:11" s="19" customFormat="1" ht="43.5">
      <c r="B48" s="17"/>
      <c r="C48" s="188" t="s">
        <v>294</v>
      </c>
      <c r="D48" s="146" t="s">
        <v>227</v>
      </c>
      <c r="E48" s="237" t="s">
        <v>26</v>
      </c>
      <c r="F48" s="376" t="s">
        <v>295</v>
      </c>
      <c r="G48" s="137" t="s">
        <v>296</v>
      </c>
      <c r="H48" s="146" t="s">
        <v>227</v>
      </c>
      <c r="I48" s="237">
        <v>1</v>
      </c>
      <c r="J48" s="376" t="s">
        <v>297</v>
      </c>
      <c r="K48" s="18"/>
    </row>
    <row r="49" spans="2:11" s="19" customFormat="1" ht="43.5">
      <c r="B49" s="17"/>
      <c r="C49" s="189" t="s">
        <v>298</v>
      </c>
      <c r="D49" s="162" t="s">
        <v>227</v>
      </c>
      <c r="E49" s="237">
        <v>1</v>
      </c>
      <c r="F49" s="193" t="s">
        <v>538</v>
      </c>
      <c r="G49" s="24" t="s">
        <v>300</v>
      </c>
      <c r="H49" s="23" t="s">
        <v>266</v>
      </c>
      <c r="I49" s="237">
        <v>1</v>
      </c>
      <c r="J49" s="193" t="s">
        <v>301</v>
      </c>
      <c r="K49" s="18"/>
    </row>
    <row r="50" spans="2:11" s="19" customFormat="1" ht="43.5">
      <c r="B50" s="17"/>
      <c r="C50" s="173" t="s">
        <v>506</v>
      </c>
      <c r="D50" s="23" t="s">
        <v>227</v>
      </c>
      <c r="E50" s="237">
        <v>1</v>
      </c>
      <c r="F50" s="193" t="s">
        <v>539</v>
      </c>
      <c r="G50" s="24" t="s">
        <v>304</v>
      </c>
      <c r="H50" s="23" t="s">
        <v>227</v>
      </c>
      <c r="I50" s="237">
        <v>1</v>
      </c>
      <c r="J50" s="193" t="s">
        <v>305</v>
      </c>
      <c r="K50" s="18"/>
    </row>
    <row r="51" spans="2:11" s="19" customFormat="1" ht="29.1">
      <c r="B51" s="17"/>
      <c r="C51" s="173" t="s">
        <v>508</v>
      </c>
      <c r="D51" s="23" t="s">
        <v>227</v>
      </c>
      <c r="E51" s="237">
        <v>1</v>
      </c>
      <c r="F51" s="193" t="s">
        <v>540</v>
      </c>
      <c r="G51" s="198" t="s">
        <v>26</v>
      </c>
      <c r="H51" s="22" t="s">
        <v>26</v>
      </c>
      <c r="I51" s="219" t="s">
        <v>26</v>
      </c>
      <c r="J51" s="116" t="s">
        <v>26</v>
      </c>
      <c r="K51" s="18"/>
    </row>
    <row r="52" spans="2:11" s="19" customFormat="1" ht="29.1">
      <c r="B52" s="17"/>
      <c r="C52" s="173" t="s">
        <v>507</v>
      </c>
      <c r="D52" s="23" t="s">
        <v>227</v>
      </c>
      <c r="E52" s="237" t="s">
        <v>26</v>
      </c>
      <c r="F52" s="193" t="s">
        <v>541</v>
      </c>
      <c r="G52" s="198" t="s">
        <v>26</v>
      </c>
      <c r="H52" s="22" t="s">
        <v>26</v>
      </c>
      <c r="I52" s="219" t="s">
        <v>26</v>
      </c>
      <c r="J52" s="116" t="s">
        <v>26</v>
      </c>
      <c r="K52" s="18"/>
    </row>
    <row r="53" spans="2:11" s="19" customFormat="1" ht="44.1" thickBot="1">
      <c r="B53" s="17"/>
      <c r="C53" s="148" t="s">
        <v>509</v>
      </c>
      <c r="D53" s="163" t="s">
        <v>266</v>
      </c>
      <c r="E53" s="237" t="s">
        <v>26</v>
      </c>
      <c r="F53" s="375" t="s">
        <v>542</v>
      </c>
      <c r="G53" s="25" t="s">
        <v>26</v>
      </c>
      <c r="H53" s="172" t="s">
        <v>26</v>
      </c>
      <c r="I53" s="219" t="s">
        <v>26</v>
      </c>
      <c r="J53" s="187" t="s">
        <v>26</v>
      </c>
      <c r="K53" s="18"/>
    </row>
    <row r="54" spans="2:11" s="16" customFormat="1" ht="22.7" customHeight="1" thickBot="1">
      <c r="B54" s="14"/>
      <c r="C54" s="591" t="s">
        <v>254</v>
      </c>
      <c r="D54" s="592"/>
      <c r="E54" s="592"/>
      <c r="F54" s="592"/>
      <c r="G54" s="592"/>
      <c r="H54" s="592"/>
      <c r="I54" s="592"/>
      <c r="J54" s="593"/>
      <c r="K54" s="15"/>
    </row>
    <row r="55" spans="2:11" ht="22.7" customHeight="1" thickBot="1">
      <c r="B55" s="12"/>
      <c r="C55" s="611" t="s">
        <v>308</v>
      </c>
      <c r="D55" s="612"/>
      <c r="E55" s="612"/>
      <c r="F55" s="612"/>
      <c r="G55" s="612"/>
      <c r="H55" s="612"/>
      <c r="I55" s="612"/>
      <c r="J55" s="613"/>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3" t="s">
        <v>309</v>
      </c>
      <c r="D59" s="564"/>
      <c r="E59" s="564"/>
      <c r="F59" s="564"/>
      <c r="G59" s="564"/>
      <c r="H59" s="564"/>
      <c r="I59" s="564"/>
      <c r="J59" s="565"/>
      <c r="K59" s="13"/>
    </row>
    <row r="60" spans="2:11" ht="20.85" customHeight="1" thickBot="1">
      <c r="B60" s="12"/>
      <c r="C60" s="630" t="s">
        <v>266</v>
      </c>
      <c r="D60" s="631"/>
      <c r="E60" s="632"/>
      <c r="F60" s="633"/>
      <c r="G60" s="630" t="s">
        <v>283</v>
      </c>
      <c r="H60" s="631"/>
      <c r="I60" s="632"/>
      <c r="J60" s="633"/>
      <c r="K60" s="13"/>
    </row>
    <row r="61" spans="2:11" ht="25.7" customHeight="1" thickBot="1">
      <c r="B61" s="12"/>
      <c r="C61" s="614" t="s">
        <v>310</v>
      </c>
      <c r="D61" s="615"/>
      <c r="E61" s="615"/>
      <c r="F61" s="616"/>
      <c r="G61" s="617" t="s">
        <v>311</v>
      </c>
      <c r="H61" s="615"/>
      <c r="I61" s="615"/>
      <c r="J61" s="618"/>
      <c r="K61" s="13"/>
    </row>
    <row r="62" spans="2:11" ht="15.95" customHeight="1">
      <c r="B62" s="12"/>
      <c r="C62" s="10"/>
      <c r="D62" s="138"/>
      <c r="E62" s="138"/>
      <c r="F62" s="138"/>
      <c r="G62" s="138"/>
      <c r="H62" s="138"/>
      <c r="I62" s="138"/>
      <c r="J62" s="11"/>
      <c r="K62" s="13"/>
    </row>
    <row r="63" spans="2:11">
      <c r="B63" s="12"/>
      <c r="C63" s="12"/>
      <c r="J63" s="13"/>
      <c r="K63" s="13"/>
    </row>
    <row r="64" spans="2:11" ht="14.45" thickBot="1">
      <c r="B64" s="12"/>
      <c r="C64" s="27"/>
      <c r="D64" s="28"/>
      <c r="E64" s="28"/>
      <c r="F64" s="28"/>
      <c r="G64" s="28"/>
      <c r="H64" s="28"/>
      <c r="I64" s="28"/>
      <c r="J64" s="29"/>
      <c r="K64" s="13"/>
    </row>
    <row r="65" spans="2:11" ht="18.600000000000001" thickBot="1">
      <c r="B65" s="12"/>
      <c r="C65" s="563" t="s">
        <v>312</v>
      </c>
      <c r="D65" s="564"/>
      <c r="E65" s="564"/>
      <c r="F65" s="564"/>
      <c r="G65" s="634"/>
      <c r="H65" s="564"/>
      <c r="I65" s="564"/>
      <c r="J65" s="565"/>
      <c r="K65" s="13"/>
    </row>
    <row r="66" spans="2:11" s="16" customFormat="1" ht="13.35" customHeight="1">
      <c r="B66" s="14"/>
      <c r="C66" s="647" t="s">
        <v>313</v>
      </c>
      <c r="D66" s="648"/>
      <c r="E66" s="649"/>
      <c r="F66" s="161" t="s">
        <v>314</v>
      </c>
      <c r="G66" s="150" t="s">
        <v>109</v>
      </c>
      <c r="H66" s="635" t="s">
        <v>315</v>
      </c>
      <c r="I66" s="635"/>
      <c r="J66" s="636"/>
      <c r="K66" s="15"/>
    </row>
    <row r="67" spans="2:11" ht="14.45" customHeight="1">
      <c r="B67" s="12"/>
      <c r="C67" s="189" t="s">
        <v>55</v>
      </c>
      <c r="D67" s="606" t="s">
        <v>316</v>
      </c>
      <c r="E67" s="607"/>
      <c r="F67" s="152">
        <f>'Initial Risk'!F14</f>
        <v>4</v>
      </c>
      <c r="G67" s="155">
        <f>'Initial Risk'!G14</f>
        <v>3</v>
      </c>
      <c r="H67" s="637">
        <f>F67*G67</f>
        <v>12</v>
      </c>
      <c r="I67" s="637"/>
      <c r="J67" s="638"/>
      <c r="K67" s="13"/>
    </row>
    <row r="68" spans="2:11" ht="14.45" customHeight="1">
      <c r="B68" s="12"/>
      <c r="C68" s="189" t="s">
        <v>56</v>
      </c>
      <c r="D68" s="606" t="s">
        <v>316</v>
      </c>
      <c r="E68" s="607"/>
      <c r="F68" s="153" t="s">
        <v>317</v>
      </c>
      <c r="G68" s="155" t="s">
        <v>318</v>
      </c>
      <c r="H68" s="639" t="s">
        <v>319</v>
      </c>
      <c r="I68" s="639"/>
      <c r="J68" s="640"/>
      <c r="K68" s="13"/>
    </row>
    <row r="69" spans="2:11" ht="16.5" customHeight="1">
      <c r="B69" s="12"/>
      <c r="C69" s="189" t="s">
        <v>320</v>
      </c>
      <c r="D69" s="606" t="s">
        <v>316</v>
      </c>
      <c r="E69" s="607"/>
      <c r="F69" s="154" t="s">
        <v>321</v>
      </c>
      <c r="G69" s="151" t="s">
        <v>322</v>
      </c>
      <c r="H69" s="641" t="s">
        <v>323</v>
      </c>
      <c r="I69" s="641"/>
      <c r="J69" s="642"/>
      <c r="K69" s="13"/>
    </row>
    <row r="70" spans="2:11" ht="15.95" customHeight="1">
      <c r="B70" s="12"/>
      <c r="C70" s="189" t="s">
        <v>324</v>
      </c>
      <c r="D70" s="606" t="s">
        <v>316</v>
      </c>
      <c r="E70" s="607"/>
      <c r="F70" s="152">
        <v>3</v>
      </c>
      <c r="G70" s="155">
        <v>2</v>
      </c>
      <c r="H70" s="643">
        <f>F70*G70</f>
        <v>6</v>
      </c>
      <c r="I70" s="643"/>
      <c r="J70" s="644"/>
      <c r="K70" s="13"/>
    </row>
    <row r="71" spans="2:11" ht="14.45" customHeight="1" thickBot="1">
      <c r="B71" s="12"/>
      <c r="C71" s="218" t="s">
        <v>60</v>
      </c>
      <c r="D71" s="619" t="s">
        <v>316</v>
      </c>
      <c r="E71" s="620"/>
      <c r="F71" s="156" t="s">
        <v>348</v>
      </c>
      <c r="G71" s="155" t="s">
        <v>326</v>
      </c>
      <c r="H71" s="645" t="s">
        <v>327</v>
      </c>
      <c r="I71" s="645"/>
      <c r="J71" s="646"/>
      <c r="K71" s="13"/>
    </row>
    <row r="72" spans="2:11" ht="23.1" customHeight="1" thickBot="1">
      <c r="B72" s="12"/>
      <c r="C72" s="650" t="s">
        <v>328</v>
      </c>
      <c r="D72" s="628"/>
      <c r="E72" s="628"/>
      <c r="F72" s="628"/>
      <c r="G72" s="628"/>
      <c r="H72" s="628"/>
      <c r="I72" s="628"/>
      <c r="J72" s="629"/>
      <c r="K72" s="13"/>
    </row>
    <row r="73" spans="2:11" ht="17.850000000000001" customHeight="1">
      <c r="B73" s="12"/>
      <c r="C73" s="178" t="s">
        <v>329</v>
      </c>
      <c r="D73" s="157"/>
      <c r="E73" s="157"/>
      <c r="F73" s="157"/>
      <c r="G73" s="157"/>
      <c r="H73" s="157"/>
      <c r="I73" s="157"/>
      <c r="J73" s="179"/>
      <c r="K73" s="13"/>
    </row>
    <row r="74" spans="2:11" ht="18.600000000000001" customHeight="1">
      <c r="B74" s="12"/>
      <c r="C74" s="180" t="s">
        <v>330</v>
      </c>
      <c r="D74" s="176"/>
      <c r="E74" s="176"/>
      <c r="F74" s="176"/>
      <c r="G74" s="177"/>
      <c r="H74" s="177"/>
      <c r="I74" s="177"/>
      <c r="J74" s="181"/>
      <c r="K74" s="13"/>
    </row>
    <row r="75" spans="2:11" ht="14.85" customHeight="1">
      <c r="B75" s="12"/>
      <c r="C75" s="180" t="s">
        <v>331</v>
      </c>
      <c r="D75" s="176"/>
      <c r="E75" s="176"/>
      <c r="F75" s="176"/>
      <c r="G75" s="174"/>
      <c r="H75" s="174"/>
      <c r="I75" s="174"/>
      <c r="J75" s="182"/>
      <c r="K75" s="13"/>
    </row>
    <row r="76" spans="2:11" ht="17.100000000000001" customHeight="1">
      <c r="B76" s="12"/>
      <c r="C76" s="158" t="s">
        <v>332</v>
      </c>
      <c r="D76" s="176"/>
      <c r="E76" s="176"/>
      <c r="F76" s="176"/>
      <c r="G76" s="175"/>
      <c r="H76" s="175"/>
      <c r="I76" s="175"/>
      <c r="J76" s="183"/>
      <c r="K76" s="13"/>
    </row>
    <row r="77" spans="2:11" ht="14.45" customHeight="1" thickBot="1">
      <c r="B77" s="12"/>
      <c r="C77" s="184"/>
      <c r="D77" s="185"/>
      <c r="E77" s="185"/>
      <c r="F77" s="185"/>
      <c r="G77" s="185"/>
      <c r="H77" s="185"/>
      <c r="I77" s="185"/>
      <c r="J77" s="186"/>
      <c r="K77" s="13"/>
    </row>
    <row r="78" spans="2:11" ht="15" customHeight="1" thickBot="1">
      <c r="B78" s="12"/>
      <c r="C78" s="621" t="s">
        <v>333</v>
      </c>
      <c r="D78" s="622"/>
      <c r="E78" s="622"/>
      <c r="F78" s="623"/>
      <c r="G78" s="623"/>
      <c r="H78" s="623"/>
      <c r="I78" s="624"/>
      <c r="J78" s="625"/>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4.45" thickBot="1">
      <c r="B114" s="12"/>
      <c r="C114" s="143"/>
      <c r="D114" s="144"/>
      <c r="E114" s="144"/>
      <c r="F114" s="144"/>
      <c r="G114" s="28"/>
      <c r="H114" s="144"/>
      <c r="I114" s="144"/>
      <c r="J114" s="29"/>
      <c r="K114" s="13"/>
    </row>
    <row r="115" spans="2:11">
      <c r="B115" s="12"/>
      <c r="K115" s="13"/>
    </row>
    <row r="116" spans="2:11" ht="14.45" thickBot="1">
      <c r="B116" s="27"/>
      <c r="C116" s="28"/>
      <c r="D116" s="28"/>
      <c r="E116" s="28"/>
      <c r="F116" s="28"/>
      <c r="G116" s="28"/>
      <c r="H116" s="28"/>
      <c r="I116" s="28"/>
      <c r="J116" s="28"/>
      <c r="K116" s="29"/>
    </row>
  </sheetData>
  <mergeCells count="42">
    <mergeCell ref="D69:E69"/>
    <mergeCell ref="D70:E70"/>
    <mergeCell ref="D71:E71"/>
    <mergeCell ref="H70:J70"/>
    <mergeCell ref="H71:J71"/>
    <mergeCell ref="C72:J72"/>
    <mergeCell ref="C78:J78"/>
    <mergeCell ref="H69:J69"/>
    <mergeCell ref="C54:J54"/>
    <mergeCell ref="C55:J55"/>
    <mergeCell ref="C59:J59"/>
    <mergeCell ref="C60:F60"/>
    <mergeCell ref="G60:J60"/>
    <mergeCell ref="C61:F61"/>
    <mergeCell ref="G61:J61"/>
    <mergeCell ref="C65:J65"/>
    <mergeCell ref="H66:J66"/>
    <mergeCell ref="H67:J67"/>
    <mergeCell ref="H68:J68"/>
    <mergeCell ref="C66:E66"/>
    <mergeCell ref="D67:E67"/>
    <mergeCell ref="D68:E68"/>
    <mergeCell ref="C46:J46"/>
    <mergeCell ref="C13:F13"/>
    <mergeCell ref="G13:J13"/>
    <mergeCell ref="C14:J14"/>
    <mergeCell ref="C20:J20"/>
    <mergeCell ref="C24:J24"/>
    <mergeCell ref="C25:J25"/>
    <mergeCell ref="C29:J29"/>
    <mergeCell ref="C31:J31"/>
    <mergeCell ref="C33:F33"/>
    <mergeCell ref="G33:J33"/>
    <mergeCell ref="C34:J34"/>
    <mergeCell ref="C2:J3"/>
    <mergeCell ref="C4:J4"/>
    <mergeCell ref="C5:J5"/>
    <mergeCell ref="H6:J6"/>
    <mergeCell ref="C7:F12"/>
    <mergeCell ref="H7:J7"/>
    <mergeCell ref="G9:G12"/>
    <mergeCell ref="H9:J12"/>
  </mergeCells>
  <conditionalFormatting sqref="H67:J67 H70:J70">
    <cfRule type="cellIs" dxfId="973" priority="82" operator="between">
      <formula>15</formula>
      <formula>25</formula>
    </cfRule>
    <cfRule type="cellIs" dxfId="972" priority="78" operator="between">
      <formula>1</formula>
      <formula>3</formula>
    </cfRule>
    <cfRule type="cellIs" dxfId="971" priority="79" operator="equal">
      <formula>4</formula>
    </cfRule>
    <cfRule type="cellIs" dxfId="970" priority="80" operator="between">
      <formula>5</formula>
      <formula>8</formula>
    </cfRule>
    <cfRule type="cellIs" dxfId="969" priority="81" operator="between">
      <formula>10</formula>
      <formula>12</formula>
    </cfRule>
  </conditionalFormatting>
  <pageMargins left="0.7" right="0.7" top="0.75" bottom="0.75" header="0.3" footer="0.3"/>
  <pageSetup scale="27"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43" operator="equal" id="{95578DA6-2C63-4B0C-95B0-CA8B75D99DED}">
            <xm:f>'Data Vald.'!$A$9</xm:f>
            <x14:dxf>
              <fill>
                <patternFill>
                  <bgColor rgb="FF00B050"/>
                </patternFill>
              </fill>
            </x14:dxf>
          </x14:cfRule>
          <x14:cfRule type="cellIs" priority="44" operator="equal" id="{46FE0874-C864-42E9-A294-272C889DFD96}">
            <xm:f>'Data Vald.'!$A$8</xm:f>
            <x14:dxf>
              <fill>
                <patternFill>
                  <bgColor rgb="FFFFFF00"/>
                </patternFill>
              </fill>
            </x14:dxf>
          </x14:cfRule>
          <x14:cfRule type="cellIs" priority="45" operator="equal" id="{238EAACD-FD89-4D75-8154-01A95DDC741D}">
            <xm:f>'Data Vald.'!$A$7</xm:f>
            <x14:dxf>
              <fill>
                <patternFill>
                  <bgColor rgb="FFFFC000"/>
                </patternFill>
              </fill>
            </x14:dxf>
          </x14:cfRule>
          <x14:cfRule type="cellIs" priority="46" operator="equal" id="{757BFD7B-0307-436A-8E7C-629B03B95B8C}">
            <xm:f>'Data Vald.'!$A$6</xm:f>
            <x14:dxf>
              <fill>
                <patternFill>
                  <bgColor rgb="FFFF0000"/>
                </patternFill>
              </fill>
            </x14:dxf>
          </x14:cfRule>
          <x14:cfRule type="cellIs" priority="47" operator="equal" id="{9E67A71B-0554-4F34-B09F-8A637CCB30C0}">
            <xm:f>'Data Vald.'!$A$5</xm:f>
            <x14:dxf>
              <font>
                <color theme="0"/>
              </font>
              <fill>
                <patternFill>
                  <bgColor theme="1"/>
                </patternFill>
              </fill>
            </x14:dxf>
          </x14:cfRule>
          <x14:cfRule type="cellIs" priority="48" operator="equal" id="{69F09978-1770-41F2-B6D5-F2F0B72E4E39}">
            <xm:f>'Data Vald.'!$A$4</xm:f>
            <x14:dxf/>
          </x14:cfRule>
          <x14:cfRule type="cellIs" priority="49" operator="equal" id="{C881FAEA-D51D-4042-A481-F34BF3AE3504}">
            <xm:f>'Data Vald.'!$A$3</xm:f>
            <x14:dxf/>
          </x14:cfRule>
          <xm:sqref>E16:E19 E22:E23 I17:I19 I22:I23</xm:sqref>
        </x14:conditionalFormatting>
        <x14:conditionalFormatting xmlns:xm="http://schemas.microsoft.com/office/excel/2006/main">
          <x14:cfRule type="cellIs" priority="41" operator="equal" id="{C51B5A37-EF00-496F-A761-1C8E61AF181E}">
            <xm:f>'Data Vald.'!$A$4</xm:f>
            <x14:dxf/>
          </x14:cfRule>
          <x14:cfRule type="cellIs" priority="40" operator="equal" id="{B117A85F-19D4-4267-834C-13C87089C117}">
            <xm:f>'Data Vald.'!$A$5</xm:f>
            <x14:dxf>
              <font>
                <color theme="0"/>
              </font>
              <fill>
                <patternFill>
                  <bgColor theme="1"/>
                </patternFill>
              </fill>
            </x14:dxf>
          </x14:cfRule>
          <x14:cfRule type="cellIs" priority="39" operator="equal" id="{E60CFA4D-905E-4640-B7F6-CE83F93B5237}">
            <xm:f>'Data Vald.'!$A$6</xm:f>
            <x14:dxf>
              <fill>
                <patternFill>
                  <bgColor rgb="FFFF0000"/>
                </patternFill>
              </fill>
            </x14:dxf>
          </x14:cfRule>
          <x14:cfRule type="cellIs" priority="38" operator="equal" id="{D62FA213-33E5-4A7F-B47D-A55D5239A7CF}">
            <xm:f>'Data Vald.'!$A$7</xm:f>
            <x14:dxf>
              <fill>
                <patternFill>
                  <bgColor rgb="FFFFC000"/>
                </patternFill>
              </fill>
            </x14:dxf>
          </x14:cfRule>
          <x14:cfRule type="cellIs" priority="37" operator="equal" id="{9B934E13-2A00-4EB2-86C9-2877D175B0BE}">
            <xm:f>'Data Vald.'!$A$8</xm:f>
            <x14:dxf>
              <fill>
                <patternFill>
                  <bgColor rgb="FFFFFF00"/>
                </patternFill>
              </fill>
            </x14:dxf>
          </x14:cfRule>
          <x14:cfRule type="cellIs" priority="36" operator="equal" id="{0CAEDCBA-B9C3-485A-B3D1-36662B2DA44D}">
            <xm:f>'Data Vald.'!$A$9</xm:f>
            <x14:dxf>
              <fill>
                <patternFill>
                  <bgColor rgb="FF00B050"/>
                </patternFill>
              </fill>
            </x14:dxf>
          </x14:cfRule>
          <x14:cfRule type="cellIs" priority="42" operator="equal" id="{AD85F56E-B518-4C03-82FB-BD9610169EB5}">
            <xm:f>'Data Vald.'!$A$3</xm:f>
            <x14:dxf/>
          </x14:cfRule>
          <xm:sqref>E36:E45</xm:sqref>
        </x14:conditionalFormatting>
        <x14:conditionalFormatting xmlns:xm="http://schemas.microsoft.com/office/excel/2006/main">
          <x14:cfRule type="cellIs" priority="15" operator="equal" id="{FBD39007-AC61-46C5-A2C1-22BC115D21D2}">
            <xm:f>'Data Vald.'!$A$9</xm:f>
            <x14:dxf>
              <fill>
                <patternFill>
                  <bgColor rgb="FF00B050"/>
                </patternFill>
              </fill>
            </x14:dxf>
          </x14:cfRule>
          <x14:cfRule type="cellIs" priority="16" operator="equal" id="{F8EF134A-94CA-417F-A3CF-5133F79F7D09}">
            <xm:f>'Data Vald.'!$A$8</xm:f>
            <x14:dxf>
              <fill>
                <patternFill>
                  <bgColor rgb="FFFFFF00"/>
                </patternFill>
              </fill>
            </x14:dxf>
          </x14:cfRule>
          <x14:cfRule type="cellIs" priority="17" operator="equal" id="{F7E0D7F6-5BEF-488F-A02B-9407582A8B19}">
            <xm:f>'Data Vald.'!$A$7</xm:f>
            <x14:dxf>
              <fill>
                <patternFill>
                  <bgColor rgb="FFFFC000"/>
                </patternFill>
              </fill>
            </x14:dxf>
          </x14:cfRule>
          <x14:cfRule type="cellIs" priority="18" operator="equal" id="{AFADFD0A-2EE2-4B30-ACA7-582F7D76CCA2}">
            <xm:f>'Data Vald.'!$A$6</xm:f>
            <x14:dxf>
              <fill>
                <patternFill>
                  <bgColor rgb="FFFF0000"/>
                </patternFill>
              </fill>
            </x14:dxf>
          </x14:cfRule>
          <x14:cfRule type="cellIs" priority="19" operator="equal" id="{B4727325-4E5E-4159-BEE2-7041E90C1459}">
            <xm:f>'Data Vald.'!$A$5</xm:f>
            <x14:dxf>
              <font>
                <color theme="0"/>
              </font>
              <fill>
                <patternFill>
                  <bgColor theme="1"/>
                </patternFill>
              </fill>
            </x14:dxf>
          </x14:cfRule>
          <x14:cfRule type="cellIs" priority="20" operator="equal" id="{12CA87F4-6DA5-44BF-8435-D5FB2A7ECF74}">
            <xm:f>'Data Vald.'!$A$4</xm:f>
            <x14:dxf/>
          </x14:cfRule>
          <x14:cfRule type="cellIs" priority="21" operator="equal" id="{A95B30E3-3EB8-41D3-A713-787BBA2A542A}">
            <xm:f>'Data Vald.'!$A$3</xm:f>
            <x14:dxf/>
          </x14:cfRule>
          <xm:sqref>E48:E53</xm:sqref>
        </x14:conditionalFormatting>
        <x14:conditionalFormatting xmlns:xm="http://schemas.microsoft.com/office/excel/2006/main">
          <x14:cfRule type="cellIs" priority="34" operator="equal" id="{96687133-45E3-4869-889D-B498133ED191}">
            <xm:f>'Data Vald.'!$A$4</xm:f>
            <x14:dxf/>
          </x14:cfRule>
          <x14:cfRule type="cellIs" priority="35" operator="equal" id="{45974369-CDCC-41B1-8DE2-8ECD45DD964F}">
            <xm:f>'Data Vald.'!$A$3</xm:f>
            <x14:dxf/>
          </x14:cfRule>
          <x14:cfRule type="cellIs" priority="29" operator="equal" id="{1BC350B8-C377-4360-BCDC-A30DC8777F6F}">
            <xm:f>'Data Vald.'!$A$9</xm:f>
            <x14:dxf>
              <fill>
                <patternFill>
                  <bgColor rgb="FF00B050"/>
                </patternFill>
              </fill>
            </x14:dxf>
          </x14:cfRule>
          <x14:cfRule type="cellIs" priority="30" operator="equal" id="{41CC26BB-260F-432B-8DE6-E04F635E6C0D}">
            <xm:f>'Data Vald.'!$A$8</xm:f>
            <x14:dxf>
              <fill>
                <patternFill>
                  <bgColor rgb="FFFFFF00"/>
                </patternFill>
              </fill>
            </x14:dxf>
          </x14:cfRule>
          <x14:cfRule type="cellIs" priority="31" operator="equal" id="{FACBDD05-60C1-49A0-A3C9-3F4A1118F489}">
            <xm:f>'Data Vald.'!$A$7</xm:f>
            <x14:dxf>
              <fill>
                <patternFill>
                  <bgColor rgb="FFFFC000"/>
                </patternFill>
              </fill>
            </x14:dxf>
          </x14:cfRule>
          <x14:cfRule type="cellIs" priority="32" operator="equal" id="{F2AD5344-2E76-4F67-9825-43213ED45F66}">
            <xm:f>'Data Vald.'!$A$6</xm:f>
            <x14:dxf>
              <fill>
                <patternFill>
                  <bgColor rgb="FFFF0000"/>
                </patternFill>
              </fill>
            </x14:dxf>
          </x14:cfRule>
          <x14:cfRule type="cellIs" priority="33" operator="equal" id="{0A6B84DF-0CCA-44EB-9CFF-2A1007551793}">
            <xm:f>'Data Vald.'!$A$5</xm:f>
            <x14:dxf>
              <font>
                <color theme="0"/>
              </font>
              <fill>
                <patternFill>
                  <bgColor theme="1"/>
                </patternFill>
              </fill>
            </x14:dxf>
          </x14:cfRule>
          <xm:sqref>I36:I45</xm:sqref>
        </x14:conditionalFormatting>
        <x14:conditionalFormatting xmlns:xm="http://schemas.microsoft.com/office/excel/2006/main">
          <x14:cfRule type="cellIs" priority="14" operator="equal" id="{AF12DBD6-0456-4DA0-82A8-CE1C3C115D79}">
            <xm:f>'Data Vald.'!$A$3</xm:f>
            <x14:dxf/>
          </x14:cfRule>
          <x14:cfRule type="cellIs" priority="13" operator="equal" id="{4F86C315-ABA1-4DBF-813A-CF62476F871C}">
            <xm:f>'Data Vald.'!$A$4</xm:f>
            <x14:dxf/>
          </x14:cfRule>
          <x14:cfRule type="cellIs" priority="12" operator="equal" id="{23C86D17-A3C9-48F9-AFC0-57641DC0274F}">
            <xm:f>'Data Vald.'!$A$5</xm:f>
            <x14:dxf>
              <font>
                <color theme="0"/>
              </font>
              <fill>
                <patternFill>
                  <bgColor theme="1"/>
                </patternFill>
              </fill>
            </x14:dxf>
          </x14:cfRule>
          <x14:cfRule type="cellIs" priority="11" operator="equal" id="{E71D1B36-CBE5-49B8-9538-82BE9B2C09F9}">
            <xm:f>'Data Vald.'!$A$6</xm:f>
            <x14:dxf>
              <fill>
                <patternFill>
                  <bgColor rgb="FFFF0000"/>
                </patternFill>
              </fill>
            </x14:dxf>
          </x14:cfRule>
          <x14:cfRule type="cellIs" priority="10" operator="equal" id="{27B15501-1C1B-4C1A-BE94-76274C965519}">
            <xm:f>'Data Vald.'!$A$7</xm:f>
            <x14:dxf>
              <fill>
                <patternFill>
                  <bgColor rgb="FFFFC000"/>
                </patternFill>
              </fill>
            </x14:dxf>
          </x14:cfRule>
          <x14:cfRule type="cellIs" priority="9" operator="equal" id="{DB815642-340B-4220-8978-2FF18297656B}">
            <xm:f>'Data Vald.'!$A$8</xm:f>
            <x14:dxf>
              <fill>
                <patternFill>
                  <bgColor rgb="FFFFFF00"/>
                </patternFill>
              </fill>
            </x14:dxf>
          </x14:cfRule>
          <x14:cfRule type="cellIs" priority="8" operator="equal" id="{4F393CF7-37D5-4489-ADE9-7B735F50F19D}">
            <xm:f>'Data Vald.'!$A$9</xm:f>
            <x14:dxf>
              <fill>
                <patternFill>
                  <bgColor rgb="FF00B050"/>
                </patternFill>
              </fill>
            </x14:dxf>
          </x14:cfRule>
          <xm:sqref>I48:I53</xm:sqref>
        </x14:conditionalFormatting>
        <x14:conditionalFormatting xmlns:xm="http://schemas.microsoft.com/office/excel/2006/main">
          <x14:cfRule type="cellIs" priority="1" operator="equal" id="{9DA36F98-8A88-4D42-936E-34D2B684E50C}">
            <xm:f>'Data Vald.'!$A$9</xm:f>
            <x14:dxf>
              <fill>
                <patternFill>
                  <bgColor rgb="FF00B050"/>
                </patternFill>
              </fill>
            </x14:dxf>
          </x14:cfRule>
          <x14:cfRule type="cellIs" priority="2" operator="equal" id="{D06FB39F-38C4-464E-A7EB-2DE83ADB5D77}">
            <xm:f>'Data Vald.'!$A$8</xm:f>
            <x14:dxf>
              <fill>
                <patternFill>
                  <bgColor rgb="FFFFFF00"/>
                </patternFill>
              </fill>
            </x14:dxf>
          </x14:cfRule>
          <x14:cfRule type="cellIs" priority="3" operator="equal" id="{7F44B47C-7AED-4E65-A2BD-5760097BE596}">
            <xm:f>'Data Vald.'!$A$7</xm:f>
            <x14:dxf>
              <fill>
                <patternFill>
                  <bgColor rgb="FFFFC000"/>
                </patternFill>
              </fill>
            </x14:dxf>
          </x14:cfRule>
          <x14:cfRule type="cellIs" priority="4" operator="equal" id="{8CD226A4-AFB3-46BA-AB6A-9C0640463689}">
            <xm:f>'Data Vald.'!$A$6</xm:f>
            <x14:dxf>
              <fill>
                <patternFill>
                  <bgColor rgb="FFFF0000"/>
                </patternFill>
              </fill>
            </x14:dxf>
          </x14:cfRule>
          <x14:cfRule type="cellIs" priority="5" operator="equal" id="{7B1751A3-5C6C-4F7F-8BC2-F79E0F6B25DE}">
            <xm:f>'Data Vald.'!$A$5</xm:f>
            <x14:dxf>
              <font>
                <color theme="0"/>
              </font>
              <fill>
                <patternFill>
                  <bgColor theme="1"/>
                </patternFill>
              </fill>
            </x14:dxf>
          </x14:cfRule>
          <x14:cfRule type="cellIs" priority="6" operator="equal" id="{838A8B3C-78D7-44F7-9279-8986C11DD5BC}">
            <xm:f>'Data Vald.'!$A$4</xm:f>
            <x14:dxf/>
          </x14:cfRule>
          <x14:cfRule type="cellIs" priority="7" operator="equal" id="{4804DABF-59FA-471B-8983-E43B67960531}">
            <xm:f>'Data Vald.'!$A$3</xm:f>
            <x14:dxf/>
          </x14:cfRule>
          <xm:sqref>I16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C6B09DB-91EA-4E04-BFE1-B872A429A608}">
          <x14:formula1>
            <xm:f>'Data Vald.'!$A$3:$A$9</xm:f>
          </x14:formula1>
          <xm:sqref>E16:E19 I48:I53 E22:E23 I22:I23 E36:E45 I36:I45 E48:E53 I16:I19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066F-7E8E-4EEC-A224-3001D641CF6D}">
  <sheetPr>
    <tabColor theme="4" tint="0.79998168889431442"/>
    <pageSetUpPr fitToPage="1"/>
  </sheetPr>
  <dimension ref="B1:K116"/>
  <sheetViews>
    <sheetView showGridLines="0" topLeftCell="A13" zoomScale="60" zoomScaleNormal="60" workbookViewId="0">
      <selection activeCell="I19" sqref="I19:J19"/>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517</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367</v>
      </c>
      <c r="D5" s="567"/>
      <c r="E5" s="567"/>
      <c r="F5" s="567"/>
      <c r="G5" s="567"/>
      <c r="H5" s="567"/>
      <c r="I5" s="567"/>
      <c r="J5" s="568"/>
      <c r="K5" s="13"/>
    </row>
    <row r="6" spans="2:11" ht="14.45" customHeight="1">
      <c r="B6" s="12"/>
      <c r="C6" s="159" t="s">
        <v>518</v>
      </c>
      <c r="D6" s="117"/>
      <c r="E6" s="117"/>
      <c r="F6" s="11"/>
      <c r="G6" s="118" t="s">
        <v>210</v>
      </c>
      <c r="H6" s="569" t="s">
        <v>211</v>
      </c>
      <c r="I6" s="570"/>
      <c r="J6" s="571"/>
      <c r="K6" s="13"/>
    </row>
    <row r="7" spans="2:11" ht="14.25" customHeight="1" thickBot="1">
      <c r="B7" s="12"/>
      <c r="C7" s="651" t="s">
        <v>553</v>
      </c>
      <c r="D7" s="573"/>
      <c r="E7" s="573"/>
      <c r="F7" s="574"/>
      <c r="G7" s="166" t="s">
        <v>563</v>
      </c>
      <c r="H7" s="654" t="s">
        <v>545</v>
      </c>
      <c r="I7" s="655"/>
      <c r="J7" s="656"/>
      <c r="K7" s="13"/>
    </row>
    <row r="8" spans="2:11" ht="14.1" customHeight="1">
      <c r="B8" s="12"/>
      <c r="C8" s="575"/>
      <c r="D8" s="573"/>
      <c r="E8" s="573"/>
      <c r="F8" s="574"/>
      <c r="G8" s="118" t="s">
        <v>215</v>
      </c>
      <c r="H8" s="119" t="s">
        <v>216</v>
      </c>
      <c r="I8" s="214"/>
      <c r="J8" s="120"/>
      <c r="K8" s="13"/>
    </row>
    <row r="9" spans="2:11" ht="15.75" customHeight="1">
      <c r="B9" s="12"/>
      <c r="C9" s="575"/>
      <c r="D9" s="573"/>
      <c r="E9" s="573"/>
      <c r="F9" s="574"/>
      <c r="G9" s="582" t="s">
        <v>522</v>
      </c>
      <c r="H9" s="587" t="s">
        <v>564</v>
      </c>
      <c r="I9" s="585"/>
      <c r="J9" s="586"/>
      <c r="K9" s="13"/>
    </row>
    <row r="10" spans="2:11" ht="15.75" customHeight="1">
      <c r="B10" s="12"/>
      <c r="C10" s="575"/>
      <c r="D10" s="573"/>
      <c r="E10" s="573"/>
      <c r="F10" s="574"/>
      <c r="G10" s="582"/>
      <c r="H10" s="587"/>
      <c r="I10" s="585"/>
      <c r="J10" s="586"/>
      <c r="K10" s="13"/>
    </row>
    <row r="11" spans="2:11" ht="21.6" customHeight="1">
      <c r="B11" s="12"/>
      <c r="C11" s="575"/>
      <c r="D11" s="573"/>
      <c r="E11" s="573"/>
      <c r="F11" s="574"/>
      <c r="G11" s="582"/>
      <c r="H11" s="587"/>
      <c r="I11" s="585"/>
      <c r="J11" s="586"/>
      <c r="K11" s="13"/>
    </row>
    <row r="12" spans="2:11" ht="36.950000000000003" customHeight="1" thickBot="1">
      <c r="B12" s="12"/>
      <c r="C12" s="576"/>
      <c r="D12" s="577"/>
      <c r="E12" s="577"/>
      <c r="F12" s="578"/>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8.5" thickBot="1">
      <c r="B16" s="12"/>
      <c r="C16" s="129" t="s">
        <v>524</v>
      </c>
      <c r="D16" s="130" t="s">
        <v>227</v>
      </c>
      <c r="E16" s="219">
        <v>1</v>
      </c>
      <c r="F16" s="388" t="s">
        <v>565</v>
      </c>
      <c r="G16" s="134" t="s">
        <v>229</v>
      </c>
      <c r="H16" s="130" t="s">
        <v>227</v>
      </c>
      <c r="I16" s="219">
        <v>0.5</v>
      </c>
      <c r="J16" s="197" t="s">
        <v>452</v>
      </c>
      <c r="K16" s="13"/>
    </row>
    <row r="17" spans="2:11" ht="27" customHeight="1" thickBot="1">
      <c r="B17" s="12"/>
      <c r="C17" s="603" t="s">
        <v>239</v>
      </c>
      <c r="D17" s="604"/>
      <c r="E17" s="604"/>
      <c r="F17" s="604"/>
      <c r="G17" s="604"/>
      <c r="H17" s="604"/>
      <c r="I17" s="604"/>
      <c r="J17" s="605"/>
      <c r="K17" s="13"/>
    </row>
    <row r="18" spans="2:11" ht="27" customHeight="1" thickBot="1">
      <c r="B18" s="12"/>
      <c r="C18" s="202" t="s">
        <v>222</v>
      </c>
      <c r="D18" s="203" t="s">
        <v>223</v>
      </c>
      <c r="E18" s="211" t="s">
        <v>224</v>
      </c>
      <c r="F18" s="133" t="s">
        <v>225</v>
      </c>
      <c r="G18" s="202" t="s">
        <v>222</v>
      </c>
      <c r="H18" s="203" t="s">
        <v>223</v>
      </c>
      <c r="I18" s="211" t="s">
        <v>224</v>
      </c>
      <c r="J18" s="133" t="s">
        <v>225</v>
      </c>
      <c r="K18" s="13"/>
    </row>
    <row r="19" spans="2:11" ht="29.1">
      <c r="B19" s="12"/>
      <c r="C19" s="135" t="s">
        <v>371</v>
      </c>
      <c r="D19" s="136" t="s">
        <v>227</v>
      </c>
      <c r="E19" s="219">
        <v>1</v>
      </c>
      <c r="F19" s="389" t="s">
        <v>566</v>
      </c>
      <c r="G19" s="137" t="s">
        <v>246</v>
      </c>
      <c r="H19" s="136" t="s">
        <v>227</v>
      </c>
      <c r="I19" s="237">
        <v>1</v>
      </c>
      <c r="J19" s="376" t="s">
        <v>560</v>
      </c>
      <c r="K19" s="13"/>
    </row>
    <row r="20" spans="2:11" ht="27.95">
      <c r="B20" s="12"/>
      <c r="C20" s="24" t="s">
        <v>374</v>
      </c>
      <c r="D20" s="20" t="s">
        <v>227</v>
      </c>
      <c r="E20" s="219">
        <v>1</v>
      </c>
      <c r="F20" s="390" t="s">
        <v>567</v>
      </c>
      <c r="G20" s="24" t="s">
        <v>26</v>
      </c>
      <c r="H20" s="21" t="s">
        <v>26</v>
      </c>
      <c r="I20" s="219" t="s">
        <v>26</v>
      </c>
      <c r="J20" s="204" t="s">
        <v>26</v>
      </c>
      <c r="K20" s="13"/>
    </row>
    <row r="21" spans="2:11" ht="27.95">
      <c r="B21" s="12"/>
      <c r="C21" s="24" t="s">
        <v>376</v>
      </c>
      <c r="D21" s="20" t="s">
        <v>227</v>
      </c>
      <c r="E21" s="219">
        <v>1</v>
      </c>
      <c r="F21" s="390" t="s">
        <v>568</v>
      </c>
      <c r="G21" s="24" t="s">
        <v>26</v>
      </c>
      <c r="H21" s="21" t="s">
        <v>26</v>
      </c>
      <c r="I21" s="219" t="s">
        <v>26</v>
      </c>
      <c r="J21" s="204" t="s">
        <v>26</v>
      </c>
      <c r="K21" s="13"/>
    </row>
    <row r="22" spans="2:11" ht="43.5">
      <c r="B22" s="12"/>
      <c r="C22" s="24" t="s">
        <v>378</v>
      </c>
      <c r="D22" s="20" t="s">
        <v>227</v>
      </c>
      <c r="E22" s="219">
        <v>1</v>
      </c>
      <c r="F22" s="390" t="s">
        <v>569</v>
      </c>
      <c r="G22" s="24" t="s">
        <v>26</v>
      </c>
      <c r="H22" s="21" t="s">
        <v>26</v>
      </c>
      <c r="I22" s="219" t="s">
        <v>26</v>
      </c>
      <c r="J22" s="204" t="s">
        <v>26</v>
      </c>
      <c r="K22" s="13"/>
    </row>
    <row r="23" spans="2:11" ht="29.45" thickBot="1">
      <c r="B23" s="12"/>
      <c r="C23" s="25" t="s">
        <v>380</v>
      </c>
      <c r="D23" s="123" t="s">
        <v>227</v>
      </c>
      <c r="E23" s="219">
        <v>1</v>
      </c>
      <c r="F23" s="391" t="s">
        <v>570</v>
      </c>
      <c r="G23" s="25" t="s">
        <v>26</v>
      </c>
      <c r="H23" s="172" t="s">
        <v>26</v>
      </c>
      <c r="I23" s="219" t="s">
        <v>26</v>
      </c>
      <c r="J23" s="187" t="s">
        <v>26</v>
      </c>
      <c r="K23" s="13"/>
    </row>
    <row r="24" spans="2:11" ht="21" customHeight="1" thickBot="1">
      <c r="B24" s="12"/>
      <c r="C24" s="591" t="s">
        <v>254</v>
      </c>
      <c r="D24" s="592"/>
      <c r="E24" s="592"/>
      <c r="F24" s="592"/>
      <c r="G24" s="592"/>
      <c r="H24" s="592"/>
      <c r="I24" s="592"/>
      <c r="J24" s="593"/>
      <c r="K24" s="13"/>
    </row>
    <row r="25" spans="2:11" ht="23.45" customHeight="1" thickBot="1">
      <c r="B25" s="12"/>
      <c r="C25" s="594" t="s">
        <v>255</v>
      </c>
      <c r="D25" s="595"/>
      <c r="E25" s="595"/>
      <c r="F25" s="595"/>
      <c r="G25" s="595"/>
      <c r="H25" s="595"/>
      <c r="I25" s="595"/>
      <c r="J25" s="596"/>
      <c r="K25" s="13"/>
    </row>
    <row r="26" spans="2:11">
      <c r="B26" s="12"/>
      <c r="C26" s="10"/>
      <c r="D26" s="138"/>
      <c r="E26" s="138"/>
      <c r="F26" s="138"/>
      <c r="G26" s="138"/>
      <c r="H26" s="138"/>
      <c r="I26" s="138"/>
      <c r="J26" s="11"/>
      <c r="K26" s="13"/>
    </row>
    <row r="27" spans="2:11">
      <c r="B27" s="12"/>
      <c r="C27" s="12"/>
      <c r="J27" s="13"/>
      <c r="K27" s="13"/>
    </row>
    <row r="28" spans="2:11" ht="14.45" thickBot="1">
      <c r="B28" s="12"/>
      <c r="C28" s="27"/>
      <c r="D28" s="28"/>
      <c r="E28" s="28"/>
      <c r="F28" s="28"/>
      <c r="G28" s="28"/>
      <c r="H28" s="28"/>
      <c r="I28" s="28"/>
      <c r="J28" s="29"/>
      <c r="K28" s="13"/>
    </row>
    <row r="29" spans="2:11" ht="18.600000000000001" thickBot="1">
      <c r="B29" s="12"/>
      <c r="C29" s="563" t="s">
        <v>256</v>
      </c>
      <c r="D29" s="564"/>
      <c r="E29" s="564"/>
      <c r="F29" s="564"/>
      <c r="G29" s="564"/>
      <c r="H29" s="564"/>
      <c r="I29" s="564"/>
      <c r="J29" s="565"/>
      <c r="K29" s="13"/>
    </row>
    <row r="30" spans="2:11" ht="15" customHeight="1">
      <c r="B30" s="12"/>
      <c r="C30" s="140"/>
      <c r="D30" s="141"/>
      <c r="E30" s="141"/>
      <c r="F30" s="141"/>
      <c r="G30" s="141"/>
      <c r="H30" s="141"/>
      <c r="I30" s="141"/>
      <c r="J30" s="142"/>
      <c r="K30" s="13"/>
    </row>
    <row r="31" spans="2:11" ht="15" customHeight="1">
      <c r="B31" s="12"/>
      <c r="C31" s="560" t="s">
        <v>257</v>
      </c>
      <c r="D31" s="561"/>
      <c r="E31" s="561"/>
      <c r="F31" s="561"/>
      <c r="G31" s="561"/>
      <c r="H31" s="561"/>
      <c r="I31" s="561"/>
      <c r="J31" s="562"/>
      <c r="K31" s="13"/>
    </row>
    <row r="32" spans="2:11" ht="15" customHeight="1" thickBot="1">
      <c r="B32" s="12"/>
      <c r="C32" s="143"/>
      <c r="D32" s="144"/>
      <c r="E32" s="144"/>
      <c r="F32" s="144"/>
      <c r="G32" s="144"/>
      <c r="H32" s="144"/>
      <c r="I32" s="144"/>
      <c r="J32" s="145"/>
      <c r="K32" s="13"/>
    </row>
    <row r="33" spans="2:11" s="16" customFormat="1" ht="26.85" customHeight="1" thickBot="1">
      <c r="B33" s="14"/>
      <c r="C33" s="597" t="s">
        <v>258</v>
      </c>
      <c r="D33" s="598"/>
      <c r="E33" s="598"/>
      <c r="F33" s="599"/>
      <c r="G33" s="597" t="s">
        <v>259</v>
      </c>
      <c r="H33" s="598"/>
      <c r="I33" s="598"/>
      <c r="J33" s="599"/>
      <c r="K33" s="15"/>
    </row>
    <row r="34" spans="2:11" ht="27.75" customHeight="1" thickBot="1">
      <c r="B34" s="12"/>
      <c r="C34" s="600" t="str">
        <f>C14</f>
        <v>HARDWARE (PLANT)</v>
      </c>
      <c r="D34" s="601"/>
      <c r="E34" s="601"/>
      <c r="F34" s="601"/>
      <c r="G34" s="601"/>
      <c r="H34" s="601"/>
      <c r="I34" s="601"/>
      <c r="J34" s="602"/>
      <c r="K34" s="13"/>
    </row>
    <row r="35" spans="2:11" ht="21.2" customHeight="1" thickBot="1">
      <c r="B35" s="12"/>
      <c r="C35" s="131" t="s">
        <v>222</v>
      </c>
      <c r="D35" s="132" t="s">
        <v>223</v>
      </c>
      <c r="E35" s="211" t="s">
        <v>224</v>
      </c>
      <c r="F35" s="133" t="s">
        <v>225</v>
      </c>
      <c r="G35" s="131" t="s">
        <v>222</v>
      </c>
      <c r="H35" s="132" t="s">
        <v>223</v>
      </c>
      <c r="I35" s="211" t="s">
        <v>224</v>
      </c>
      <c r="J35" s="133" t="s">
        <v>225</v>
      </c>
      <c r="K35" s="13"/>
    </row>
    <row r="36" spans="2:11" s="19" customFormat="1" ht="54.95" customHeight="1">
      <c r="B36" s="17"/>
      <c r="C36" s="137" t="s">
        <v>260</v>
      </c>
      <c r="D36" s="146" t="s">
        <v>261</v>
      </c>
      <c r="E36" s="237">
        <v>1</v>
      </c>
      <c r="F36" s="376" t="s">
        <v>262</v>
      </c>
      <c r="G36" s="137" t="s">
        <v>263</v>
      </c>
      <c r="H36" s="392" t="s">
        <v>227</v>
      </c>
      <c r="I36" s="237">
        <v>1</v>
      </c>
      <c r="J36" s="376" t="s">
        <v>264</v>
      </c>
      <c r="K36" s="18"/>
    </row>
    <row r="37" spans="2:11" s="19" customFormat="1" ht="52.5" customHeight="1">
      <c r="B37" s="17"/>
      <c r="C37" s="24" t="s">
        <v>265</v>
      </c>
      <c r="D37" s="20" t="s">
        <v>266</v>
      </c>
      <c r="E37" s="237">
        <v>1</v>
      </c>
      <c r="F37" s="193" t="s">
        <v>408</v>
      </c>
      <c r="G37" s="24" t="s">
        <v>268</v>
      </c>
      <c r="H37" s="113" t="s">
        <v>227</v>
      </c>
      <c r="I37" s="237">
        <v>1</v>
      </c>
      <c r="J37" s="193" t="s">
        <v>269</v>
      </c>
      <c r="K37" s="18"/>
    </row>
    <row r="38" spans="2:11" s="19" customFormat="1" ht="43.5">
      <c r="B38" s="17"/>
      <c r="C38" s="24" t="s">
        <v>270</v>
      </c>
      <c r="D38" s="23" t="s">
        <v>266</v>
      </c>
      <c r="E38" s="237" t="s">
        <v>50</v>
      </c>
      <c r="F38" s="193" t="s">
        <v>409</v>
      </c>
      <c r="G38" s="24" t="s">
        <v>272</v>
      </c>
      <c r="H38" s="113" t="s">
        <v>227</v>
      </c>
      <c r="I38" s="237">
        <v>1</v>
      </c>
      <c r="J38" s="193" t="s">
        <v>273</v>
      </c>
      <c r="K38" s="18"/>
    </row>
    <row r="39" spans="2:11" s="19" customFormat="1" ht="39" customHeight="1">
      <c r="B39" s="17"/>
      <c r="C39" s="24" t="s">
        <v>274</v>
      </c>
      <c r="D39" s="20" t="s">
        <v>266</v>
      </c>
      <c r="E39" s="237">
        <v>1</v>
      </c>
      <c r="F39" s="193" t="s">
        <v>410</v>
      </c>
      <c r="G39" s="24" t="s">
        <v>276</v>
      </c>
      <c r="H39" s="23" t="s">
        <v>261</v>
      </c>
      <c r="I39" s="237">
        <v>1</v>
      </c>
      <c r="J39" s="193" t="s">
        <v>411</v>
      </c>
      <c r="K39" s="18"/>
    </row>
    <row r="40" spans="2:11" s="19" customFormat="1" ht="29.1">
      <c r="B40" s="17"/>
      <c r="C40" s="173" t="s">
        <v>278</v>
      </c>
      <c r="D40" s="23" t="s">
        <v>227</v>
      </c>
      <c r="E40" s="237" t="s">
        <v>50</v>
      </c>
      <c r="F40" s="193" t="s">
        <v>412</v>
      </c>
      <c r="G40" s="24" t="s">
        <v>280</v>
      </c>
      <c r="H40" s="23" t="s">
        <v>261</v>
      </c>
      <c r="I40" s="237">
        <v>1</v>
      </c>
      <c r="J40" s="193" t="s">
        <v>413</v>
      </c>
      <c r="K40" s="18"/>
    </row>
    <row r="41" spans="2:11" s="19" customFormat="1" ht="43.5">
      <c r="B41" s="17"/>
      <c r="C41" s="173" t="s">
        <v>503</v>
      </c>
      <c r="D41" s="23" t="s">
        <v>266</v>
      </c>
      <c r="E41" s="237">
        <v>1</v>
      </c>
      <c r="F41" s="193" t="s">
        <v>534</v>
      </c>
      <c r="G41" s="24" t="s">
        <v>285</v>
      </c>
      <c r="H41" s="23" t="s">
        <v>283</v>
      </c>
      <c r="I41" s="237">
        <v>1</v>
      </c>
      <c r="J41" s="193" t="s">
        <v>414</v>
      </c>
      <c r="K41" s="18"/>
    </row>
    <row r="42" spans="2:11" s="19" customFormat="1" ht="42">
      <c r="B42" s="17"/>
      <c r="C42" s="173" t="s">
        <v>504</v>
      </c>
      <c r="D42" s="23" t="s">
        <v>283</v>
      </c>
      <c r="E42" s="237">
        <v>1</v>
      </c>
      <c r="F42" s="193" t="s">
        <v>535</v>
      </c>
      <c r="G42" s="24" t="s">
        <v>288</v>
      </c>
      <c r="H42" s="113" t="s">
        <v>227</v>
      </c>
      <c r="I42" s="237">
        <v>1</v>
      </c>
      <c r="J42" s="193" t="s">
        <v>416</v>
      </c>
      <c r="K42" s="18"/>
    </row>
    <row r="43" spans="2:11" s="19" customFormat="1" ht="14.45">
      <c r="B43" s="17"/>
      <c r="C43" s="173" t="s">
        <v>282</v>
      </c>
      <c r="D43" s="23" t="s">
        <v>283</v>
      </c>
      <c r="E43" s="237">
        <v>1</v>
      </c>
      <c r="F43" s="193" t="s">
        <v>536</v>
      </c>
      <c r="G43" s="24" t="s">
        <v>505</v>
      </c>
      <c r="H43" s="113" t="s">
        <v>227</v>
      </c>
      <c r="I43" s="237" t="s">
        <v>50</v>
      </c>
      <c r="J43" s="193" t="s">
        <v>537</v>
      </c>
      <c r="K43" s="18"/>
    </row>
    <row r="44" spans="2:11" s="19" customFormat="1" ht="29.45" thickBot="1">
      <c r="B44" s="17"/>
      <c r="C44" s="173" t="s">
        <v>287</v>
      </c>
      <c r="D44" s="23" t="s">
        <v>283</v>
      </c>
      <c r="E44" s="237">
        <v>1</v>
      </c>
      <c r="F44" s="193" t="s">
        <v>447</v>
      </c>
      <c r="G44" s="25" t="s">
        <v>292</v>
      </c>
      <c r="H44" s="26" t="s">
        <v>283</v>
      </c>
      <c r="I44" s="237">
        <v>1</v>
      </c>
      <c r="J44" s="380" t="s">
        <v>417</v>
      </c>
      <c r="K44" s="18"/>
    </row>
    <row r="45" spans="2:11" s="19" customFormat="1" ht="29.45" thickBot="1">
      <c r="B45" s="17"/>
      <c r="C45" s="148" t="s">
        <v>290</v>
      </c>
      <c r="D45" s="26" t="s">
        <v>266</v>
      </c>
      <c r="E45" s="237">
        <v>1</v>
      </c>
      <c r="F45" s="380" t="s">
        <v>291</v>
      </c>
      <c r="G45" s="25" t="s">
        <v>26</v>
      </c>
      <c r="H45" s="172" t="s">
        <v>26</v>
      </c>
      <c r="I45" s="237" t="s">
        <v>26</v>
      </c>
      <c r="J45" s="187" t="s">
        <v>26</v>
      </c>
      <c r="K45" s="18"/>
    </row>
    <row r="46" spans="2:11" s="19" customFormat="1" ht="27.75" customHeight="1" thickBot="1">
      <c r="B46" s="17"/>
      <c r="C46" s="608" t="str">
        <f>C17</f>
        <v>PEOPLE + PROCESS</v>
      </c>
      <c r="D46" s="609"/>
      <c r="E46" s="609"/>
      <c r="F46" s="609"/>
      <c r="G46" s="609"/>
      <c r="H46" s="609"/>
      <c r="I46" s="609"/>
      <c r="J46" s="610"/>
      <c r="K46" s="18"/>
    </row>
    <row r="47" spans="2:11" ht="24.6" customHeight="1" thickBot="1">
      <c r="B47" s="12"/>
      <c r="C47" s="131" t="s">
        <v>222</v>
      </c>
      <c r="D47" s="132" t="s">
        <v>223</v>
      </c>
      <c r="E47" s="211" t="s">
        <v>224</v>
      </c>
      <c r="F47" s="133" t="s">
        <v>225</v>
      </c>
      <c r="G47" s="131" t="s">
        <v>222</v>
      </c>
      <c r="H47" s="132" t="s">
        <v>223</v>
      </c>
      <c r="I47" s="211" t="s">
        <v>224</v>
      </c>
      <c r="J47" s="133" t="s">
        <v>225</v>
      </c>
      <c r="K47" s="13"/>
    </row>
    <row r="48" spans="2:11" s="19" customFormat="1" ht="43.5">
      <c r="B48" s="17"/>
      <c r="C48" s="188" t="s">
        <v>294</v>
      </c>
      <c r="D48" s="146" t="s">
        <v>227</v>
      </c>
      <c r="E48" s="237" t="s">
        <v>26</v>
      </c>
      <c r="F48" s="376" t="s">
        <v>295</v>
      </c>
      <c r="G48" s="137" t="s">
        <v>296</v>
      </c>
      <c r="H48" s="146" t="s">
        <v>227</v>
      </c>
      <c r="I48" s="237">
        <v>1</v>
      </c>
      <c r="J48" s="376" t="s">
        <v>297</v>
      </c>
      <c r="K48" s="18"/>
    </row>
    <row r="49" spans="2:11" s="19" customFormat="1" ht="43.5">
      <c r="B49" s="17"/>
      <c r="C49" s="189" t="s">
        <v>298</v>
      </c>
      <c r="D49" s="162" t="s">
        <v>227</v>
      </c>
      <c r="E49" s="237">
        <v>1</v>
      </c>
      <c r="F49" s="193" t="s">
        <v>538</v>
      </c>
      <c r="G49" s="24" t="s">
        <v>300</v>
      </c>
      <c r="H49" s="23" t="s">
        <v>266</v>
      </c>
      <c r="I49" s="237">
        <v>1</v>
      </c>
      <c r="J49" s="193" t="s">
        <v>301</v>
      </c>
      <c r="K49" s="18"/>
    </row>
    <row r="50" spans="2:11" s="19" customFormat="1" ht="43.5">
      <c r="B50" s="17"/>
      <c r="C50" s="173" t="s">
        <v>506</v>
      </c>
      <c r="D50" s="23" t="s">
        <v>227</v>
      </c>
      <c r="E50" s="237">
        <v>1</v>
      </c>
      <c r="F50" s="193" t="s">
        <v>539</v>
      </c>
      <c r="G50" s="24" t="s">
        <v>304</v>
      </c>
      <c r="H50" s="23" t="s">
        <v>227</v>
      </c>
      <c r="I50" s="237">
        <v>1</v>
      </c>
      <c r="J50" s="193" t="s">
        <v>305</v>
      </c>
      <c r="K50" s="18"/>
    </row>
    <row r="51" spans="2:11" s="19" customFormat="1" ht="29.1">
      <c r="B51" s="17"/>
      <c r="C51" s="173" t="s">
        <v>508</v>
      </c>
      <c r="D51" s="23" t="s">
        <v>227</v>
      </c>
      <c r="E51" s="237">
        <v>1</v>
      </c>
      <c r="F51" s="193" t="s">
        <v>540</v>
      </c>
      <c r="G51" s="198" t="s">
        <v>26</v>
      </c>
      <c r="H51" s="22" t="s">
        <v>26</v>
      </c>
      <c r="I51" s="219" t="s">
        <v>26</v>
      </c>
      <c r="J51" s="116" t="s">
        <v>26</v>
      </c>
      <c r="K51" s="18"/>
    </row>
    <row r="52" spans="2:11" s="19" customFormat="1" ht="29.1">
      <c r="B52" s="17"/>
      <c r="C52" s="173" t="s">
        <v>507</v>
      </c>
      <c r="D52" s="23" t="s">
        <v>227</v>
      </c>
      <c r="E52" s="237" t="s">
        <v>26</v>
      </c>
      <c r="F52" s="193" t="s">
        <v>541</v>
      </c>
      <c r="G52" s="198" t="s">
        <v>26</v>
      </c>
      <c r="H52" s="22" t="s">
        <v>26</v>
      </c>
      <c r="I52" s="219" t="s">
        <v>26</v>
      </c>
      <c r="J52" s="116" t="s">
        <v>26</v>
      </c>
      <c r="K52" s="18"/>
    </row>
    <row r="53" spans="2:11" s="19" customFormat="1" ht="44.1" thickBot="1">
      <c r="B53" s="17"/>
      <c r="C53" s="148" t="s">
        <v>509</v>
      </c>
      <c r="D53" s="163" t="s">
        <v>266</v>
      </c>
      <c r="E53" s="237" t="s">
        <v>26</v>
      </c>
      <c r="F53" s="375" t="s">
        <v>542</v>
      </c>
      <c r="G53" s="25" t="s">
        <v>26</v>
      </c>
      <c r="H53" s="172" t="s">
        <v>26</v>
      </c>
      <c r="I53" s="219" t="s">
        <v>26</v>
      </c>
      <c r="J53" s="187" t="s">
        <v>26</v>
      </c>
      <c r="K53" s="18"/>
    </row>
    <row r="54" spans="2:11" s="16" customFormat="1" ht="22.7" customHeight="1" thickBot="1">
      <c r="B54" s="14"/>
      <c r="C54" s="591" t="s">
        <v>254</v>
      </c>
      <c r="D54" s="592"/>
      <c r="E54" s="592"/>
      <c r="F54" s="592"/>
      <c r="G54" s="592"/>
      <c r="H54" s="592"/>
      <c r="I54" s="592"/>
      <c r="J54" s="593"/>
      <c r="K54" s="15"/>
    </row>
    <row r="55" spans="2:11" ht="22.7" customHeight="1" thickBot="1">
      <c r="B55" s="12"/>
      <c r="C55" s="611" t="s">
        <v>308</v>
      </c>
      <c r="D55" s="612"/>
      <c r="E55" s="612"/>
      <c r="F55" s="612"/>
      <c r="G55" s="612"/>
      <c r="H55" s="612"/>
      <c r="I55" s="612"/>
      <c r="J55" s="613"/>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3" t="s">
        <v>309</v>
      </c>
      <c r="D59" s="564"/>
      <c r="E59" s="564"/>
      <c r="F59" s="564"/>
      <c r="G59" s="564"/>
      <c r="H59" s="564"/>
      <c r="I59" s="564"/>
      <c r="J59" s="565"/>
      <c r="K59" s="13"/>
    </row>
    <row r="60" spans="2:11" ht="20.85" customHeight="1" thickBot="1">
      <c r="B60" s="12"/>
      <c r="C60" s="630" t="s">
        <v>266</v>
      </c>
      <c r="D60" s="631"/>
      <c r="E60" s="632"/>
      <c r="F60" s="633"/>
      <c r="G60" s="630" t="s">
        <v>283</v>
      </c>
      <c r="H60" s="631"/>
      <c r="I60" s="632"/>
      <c r="J60" s="633"/>
      <c r="K60" s="13"/>
    </row>
    <row r="61" spans="2:11" ht="25.7" customHeight="1" thickBot="1">
      <c r="B61" s="12"/>
      <c r="C61" s="614" t="s">
        <v>310</v>
      </c>
      <c r="D61" s="615"/>
      <c r="E61" s="615"/>
      <c r="F61" s="616"/>
      <c r="G61" s="617" t="s">
        <v>311</v>
      </c>
      <c r="H61" s="615"/>
      <c r="I61" s="615"/>
      <c r="J61" s="618"/>
      <c r="K61" s="13"/>
    </row>
    <row r="62" spans="2:11" ht="15.95" customHeight="1">
      <c r="B62" s="12"/>
      <c r="C62" s="10"/>
      <c r="D62" s="138"/>
      <c r="E62" s="138"/>
      <c r="F62" s="138"/>
      <c r="G62" s="138"/>
      <c r="H62" s="138"/>
      <c r="I62" s="138"/>
      <c r="J62" s="11"/>
      <c r="K62" s="13"/>
    </row>
    <row r="63" spans="2:11">
      <c r="B63" s="12"/>
      <c r="C63" s="12"/>
      <c r="J63" s="13"/>
      <c r="K63" s="13"/>
    </row>
    <row r="64" spans="2:11" ht="14.45" thickBot="1">
      <c r="B64" s="12"/>
      <c r="C64" s="27"/>
      <c r="D64" s="28"/>
      <c r="E64" s="28"/>
      <c r="F64" s="28"/>
      <c r="G64" s="28"/>
      <c r="H64" s="28"/>
      <c r="I64" s="28"/>
      <c r="J64" s="29"/>
      <c r="K64" s="13"/>
    </row>
    <row r="65" spans="2:11" ht="18.600000000000001" thickBot="1">
      <c r="B65" s="12"/>
      <c r="C65" s="563" t="s">
        <v>312</v>
      </c>
      <c r="D65" s="564"/>
      <c r="E65" s="564"/>
      <c r="F65" s="564"/>
      <c r="G65" s="634"/>
      <c r="H65" s="564"/>
      <c r="I65" s="564"/>
      <c r="J65" s="565"/>
      <c r="K65" s="13"/>
    </row>
    <row r="66" spans="2:11" s="16" customFormat="1" ht="13.35" customHeight="1">
      <c r="B66" s="14"/>
      <c r="C66" s="647" t="s">
        <v>313</v>
      </c>
      <c r="D66" s="648"/>
      <c r="E66" s="649"/>
      <c r="F66" s="161" t="s">
        <v>314</v>
      </c>
      <c r="G66" s="150" t="s">
        <v>109</v>
      </c>
      <c r="H66" s="635" t="s">
        <v>315</v>
      </c>
      <c r="I66" s="635"/>
      <c r="J66" s="636"/>
      <c r="K66" s="15"/>
    </row>
    <row r="67" spans="2:11" ht="14.45" customHeight="1">
      <c r="B67" s="12"/>
      <c r="C67" s="189" t="s">
        <v>55</v>
      </c>
      <c r="D67" s="606" t="s">
        <v>316</v>
      </c>
      <c r="E67" s="607"/>
      <c r="F67" s="152">
        <f>'Initial Risk'!F15</f>
        <v>4</v>
      </c>
      <c r="G67" s="155">
        <f>'Initial Risk'!G15</f>
        <v>3</v>
      </c>
      <c r="H67" s="637">
        <f>F67*G67</f>
        <v>12</v>
      </c>
      <c r="I67" s="637"/>
      <c r="J67" s="638"/>
      <c r="K67" s="13"/>
    </row>
    <row r="68" spans="2:11" ht="14.45" customHeight="1">
      <c r="B68" s="12"/>
      <c r="C68" s="189" t="s">
        <v>56</v>
      </c>
      <c r="D68" s="606" t="s">
        <v>316</v>
      </c>
      <c r="E68" s="607"/>
      <c r="F68" s="153" t="s">
        <v>317</v>
      </c>
      <c r="G68" s="155" t="s">
        <v>318</v>
      </c>
      <c r="H68" s="639" t="s">
        <v>319</v>
      </c>
      <c r="I68" s="639"/>
      <c r="J68" s="640"/>
      <c r="K68" s="13"/>
    </row>
    <row r="69" spans="2:11" ht="16.5" customHeight="1">
      <c r="B69" s="12"/>
      <c r="C69" s="189" t="s">
        <v>320</v>
      </c>
      <c r="D69" s="606" t="s">
        <v>316</v>
      </c>
      <c r="E69" s="607"/>
      <c r="F69" s="154" t="s">
        <v>321</v>
      </c>
      <c r="G69" s="151" t="s">
        <v>322</v>
      </c>
      <c r="H69" s="641" t="s">
        <v>323</v>
      </c>
      <c r="I69" s="641"/>
      <c r="J69" s="642"/>
      <c r="K69" s="13"/>
    </row>
    <row r="70" spans="2:11" ht="15.95" customHeight="1">
      <c r="B70" s="12"/>
      <c r="C70" s="189" t="s">
        <v>324</v>
      </c>
      <c r="D70" s="606" t="s">
        <v>316</v>
      </c>
      <c r="E70" s="607"/>
      <c r="F70" s="152">
        <v>3</v>
      </c>
      <c r="G70" s="155">
        <v>2</v>
      </c>
      <c r="H70" s="643">
        <f>F70*G70</f>
        <v>6</v>
      </c>
      <c r="I70" s="643"/>
      <c r="J70" s="644"/>
      <c r="K70" s="13"/>
    </row>
    <row r="71" spans="2:11" ht="14.45" customHeight="1" thickBot="1">
      <c r="B71" s="12"/>
      <c r="C71" s="218" t="s">
        <v>60</v>
      </c>
      <c r="D71" s="619" t="s">
        <v>316</v>
      </c>
      <c r="E71" s="620"/>
      <c r="F71" s="156" t="s">
        <v>348</v>
      </c>
      <c r="G71" s="155" t="s">
        <v>326</v>
      </c>
      <c r="H71" s="645" t="s">
        <v>327</v>
      </c>
      <c r="I71" s="645"/>
      <c r="J71" s="646"/>
      <c r="K71" s="13"/>
    </row>
    <row r="72" spans="2:11" ht="23.1" customHeight="1" thickBot="1">
      <c r="B72" s="12"/>
      <c r="C72" s="650" t="s">
        <v>328</v>
      </c>
      <c r="D72" s="628"/>
      <c r="E72" s="628"/>
      <c r="F72" s="628"/>
      <c r="G72" s="628"/>
      <c r="H72" s="628"/>
      <c r="I72" s="628"/>
      <c r="J72" s="629"/>
      <c r="K72" s="13"/>
    </row>
    <row r="73" spans="2:11" ht="17.850000000000001" customHeight="1">
      <c r="B73" s="12"/>
      <c r="C73" s="178" t="s">
        <v>329</v>
      </c>
      <c r="D73" s="157"/>
      <c r="E73" s="157"/>
      <c r="F73" s="157"/>
      <c r="G73" s="157"/>
      <c r="H73" s="157"/>
      <c r="I73" s="157"/>
      <c r="J73" s="179"/>
      <c r="K73" s="13"/>
    </row>
    <row r="74" spans="2:11" ht="18.600000000000001" customHeight="1">
      <c r="B74" s="12"/>
      <c r="C74" s="180" t="s">
        <v>330</v>
      </c>
      <c r="D74" s="176"/>
      <c r="E74" s="176"/>
      <c r="F74" s="176"/>
      <c r="G74" s="177"/>
      <c r="H74" s="177"/>
      <c r="I74" s="177"/>
      <c r="J74" s="181"/>
      <c r="K74" s="13"/>
    </row>
    <row r="75" spans="2:11" ht="14.85" customHeight="1">
      <c r="B75" s="12"/>
      <c r="C75" s="180" t="s">
        <v>331</v>
      </c>
      <c r="D75" s="176"/>
      <c r="E75" s="176"/>
      <c r="F75" s="176"/>
      <c r="G75" s="174"/>
      <c r="H75" s="174"/>
      <c r="I75" s="174"/>
      <c r="J75" s="182"/>
      <c r="K75" s="13"/>
    </row>
    <row r="76" spans="2:11" ht="17.100000000000001" customHeight="1">
      <c r="B76" s="12"/>
      <c r="C76" s="158" t="s">
        <v>332</v>
      </c>
      <c r="D76" s="176"/>
      <c r="E76" s="176"/>
      <c r="F76" s="176"/>
      <c r="G76" s="175"/>
      <c r="H76" s="175"/>
      <c r="I76" s="175"/>
      <c r="J76" s="183"/>
      <c r="K76" s="13"/>
    </row>
    <row r="77" spans="2:11" ht="14.45" customHeight="1" thickBot="1">
      <c r="B77" s="12"/>
      <c r="C77" s="184"/>
      <c r="D77" s="185"/>
      <c r="E77" s="185"/>
      <c r="F77" s="185"/>
      <c r="G77" s="185"/>
      <c r="H77" s="185"/>
      <c r="I77" s="185"/>
      <c r="J77" s="186"/>
      <c r="K77" s="13"/>
    </row>
    <row r="78" spans="2:11" ht="15" customHeight="1" thickBot="1">
      <c r="B78" s="12"/>
      <c r="C78" s="621" t="s">
        <v>333</v>
      </c>
      <c r="D78" s="622"/>
      <c r="E78" s="622"/>
      <c r="F78" s="623"/>
      <c r="G78" s="623"/>
      <c r="H78" s="623"/>
      <c r="I78" s="624"/>
      <c r="J78" s="625"/>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4.45" thickBot="1">
      <c r="B114" s="12"/>
      <c r="C114" s="143"/>
      <c r="D114" s="144"/>
      <c r="E114" s="144"/>
      <c r="F114" s="144"/>
      <c r="G114" s="28"/>
      <c r="H114" s="144"/>
      <c r="I114" s="144"/>
      <c r="J114" s="29"/>
      <c r="K114" s="13"/>
    </row>
    <row r="115" spans="2:11">
      <c r="B115" s="12"/>
      <c r="K115" s="13"/>
    </row>
    <row r="116" spans="2:11" ht="14.45" thickBot="1">
      <c r="B116" s="27"/>
      <c r="C116" s="28"/>
      <c r="D116" s="28"/>
      <c r="E116" s="28"/>
      <c r="F116" s="28"/>
      <c r="G116" s="28"/>
      <c r="H116" s="28"/>
      <c r="I116" s="28"/>
      <c r="J116" s="28"/>
      <c r="K116" s="29"/>
    </row>
  </sheetData>
  <mergeCells count="42">
    <mergeCell ref="D69:E69"/>
    <mergeCell ref="D70:E70"/>
    <mergeCell ref="D71:E71"/>
    <mergeCell ref="C2:J3"/>
    <mergeCell ref="C4:J4"/>
    <mergeCell ref="C5:J5"/>
    <mergeCell ref="H6:J6"/>
    <mergeCell ref="C7:F12"/>
    <mergeCell ref="H7:J7"/>
    <mergeCell ref="G9:G12"/>
    <mergeCell ref="H9:J12"/>
    <mergeCell ref="C46:J46"/>
    <mergeCell ref="C13:F13"/>
    <mergeCell ref="G13:J13"/>
    <mergeCell ref="C14:J14"/>
    <mergeCell ref="C17:J17"/>
    <mergeCell ref="H68:J68"/>
    <mergeCell ref="C66:E66"/>
    <mergeCell ref="D67:E67"/>
    <mergeCell ref="D68:E68"/>
    <mergeCell ref="C24:J24"/>
    <mergeCell ref="C25:J25"/>
    <mergeCell ref="C29:J29"/>
    <mergeCell ref="C31:J31"/>
    <mergeCell ref="C33:F33"/>
    <mergeCell ref="G33:J33"/>
    <mergeCell ref="H70:J70"/>
    <mergeCell ref="H71:J71"/>
    <mergeCell ref="C72:J72"/>
    <mergeCell ref="C78:J78"/>
    <mergeCell ref="C34:J34"/>
    <mergeCell ref="H69:J69"/>
    <mergeCell ref="C54:J54"/>
    <mergeCell ref="C55:J55"/>
    <mergeCell ref="C59:J59"/>
    <mergeCell ref="C60:F60"/>
    <mergeCell ref="G60:J60"/>
    <mergeCell ref="C61:F61"/>
    <mergeCell ref="G61:J61"/>
    <mergeCell ref="C65:J65"/>
    <mergeCell ref="H66:J66"/>
    <mergeCell ref="H67:J67"/>
  </mergeCells>
  <conditionalFormatting sqref="H67:J67 H70:J70">
    <cfRule type="cellIs" dxfId="938" priority="128" operator="equal">
      <formula>4</formula>
    </cfRule>
    <cfRule type="cellIs" dxfId="937" priority="127" operator="between">
      <formula>1</formula>
      <formula>3</formula>
    </cfRule>
    <cfRule type="cellIs" dxfId="936" priority="129" operator="between">
      <formula>5</formula>
      <formula>8</formula>
    </cfRule>
    <cfRule type="cellIs" dxfId="935" priority="130" operator="between">
      <formula>10</formula>
      <formula>12</formula>
    </cfRule>
    <cfRule type="cellIs" dxfId="934" priority="131" operator="between">
      <formula>15</formula>
      <formula>25</formula>
    </cfRule>
  </conditionalFormatting>
  <pageMargins left="0.7" right="0.7" top="0.75" bottom="0.75" header="0.3" footer="0.3"/>
  <pageSetup scale="27"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96" operator="equal" id="{8539D371-7E5A-4A28-8153-F209742FBCA7}">
            <xm:f>'Data Vald.'!$A$5</xm:f>
            <x14:dxf>
              <font>
                <color theme="0"/>
              </font>
              <fill>
                <patternFill>
                  <bgColor theme="1"/>
                </patternFill>
              </fill>
            </x14:dxf>
          </x14:cfRule>
          <x14:cfRule type="cellIs" priority="98" operator="equal" id="{1F1675F3-6481-41E5-97BF-F6C02DCDDD5B}">
            <xm:f>'Data Vald.'!$A$3</xm:f>
            <x14:dxf/>
          </x14:cfRule>
          <x14:cfRule type="cellIs" priority="97" operator="equal" id="{D59D4383-9908-476E-A2E0-DD7C530279FA}">
            <xm:f>'Data Vald.'!$A$4</xm:f>
            <x14:dxf/>
          </x14:cfRule>
          <x14:cfRule type="cellIs" priority="95" operator="equal" id="{B88D0C62-443F-4EDF-86C8-2FED59238E87}">
            <xm:f>'Data Vald.'!$A$6</xm:f>
            <x14:dxf>
              <fill>
                <patternFill>
                  <bgColor rgb="FFFF0000"/>
                </patternFill>
              </fill>
            </x14:dxf>
          </x14:cfRule>
          <x14:cfRule type="cellIs" priority="94" operator="equal" id="{C340B004-9466-4432-A2A1-F8F62F00F3BC}">
            <xm:f>'Data Vald.'!$A$7</xm:f>
            <x14:dxf>
              <fill>
                <patternFill>
                  <bgColor rgb="FFFFC000"/>
                </patternFill>
              </fill>
            </x14:dxf>
          </x14:cfRule>
          <x14:cfRule type="cellIs" priority="93" operator="equal" id="{E707C459-671A-4982-B5F3-9A10486EAB90}">
            <xm:f>'Data Vald.'!$A$8</xm:f>
            <x14:dxf>
              <fill>
                <patternFill>
                  <bgColor rgb="FFFFFF00"/>
                </patternFill>
              </fill>
            </x14:dxf>
          </x14:cfRule>
          <x14:cfRule type="cellIs" priority="92" operator="equal" id="{886D3930-F75A-418D-8181-6E6ED601D9A9}">
            <xm:f>'Data Vald.'!$A$9</xm:f>
            <x14:dxf>
              <fill>
                <patternFill>
                  <bgColor rgb="FF00B050"/>
                </patternFill>
              </fill>
            </x14:dxf>
          </x14:cfRule>
          <xm:sqref>E16</xm:sqref>
        </x14:conditionalFormatting>
        <x14:conditionalFormatting xmlns:xm="http://schemas.microsoft.com/office/excel/2006/main">
          <x14:cfRule type="cellIs" priority="91" operator="equal" id="{E080C910-5FC2-48A7-B436-A1E15A9B2B24}">
            <xm:f>'Data Vald.'!$A$3</xm:f>
            <x14:dxf/>
          </x14:cfRule>
          <x14:cfRule type="cellIs" priority="90" operator="equal" id="{4C6B3441-C599-4A55-BD48-A9E8BE37E6B9}">
            <xm:f>'Data Vald.'!$A$4</xm:f>
            <x14:dxf/>
          </x14:cfRule>
          <x14:cfRule type="cellIs" priority="89" operator="equal" id="{2203F087-B675-4552-B89B-D29C24BAA2DD}">
            <xm:f>'Data Vald.'!$A$5</xm:f>
            <x14:dxf>
              <font>
                <color theme="0"/>
              </font>
              <fill>
                <patternFill>
                  <bgColor theme="1"/>
                </patternFill>
              </fill>
            </x14:dxf>
          </x14:cfRule>
          <x14:cfRule type="cellIs" priority="88" operator="equal" id="{8B096315-B267-4166-BCF8-A022CD3979D0}">
            <xm:f>'Data Vald.'!$A$6</xm:f>
            <x14:dxf>
              <fill>
                <patternFill>
                  <bgColor rgb="FFFF0000"/>
                </patternFill>
              </fill>
            </x14:dxf>
          </x14:cfRule>
          <x14:cfRule type="cellIs" priority="87" operator="equal" id="{BD29B8ED-A0B5-452B-AE7E-4C178407CB23}">
            <xm:f>'Data Vald.'!$A$7</xm:f>
            <x14:dxf>
              <fill>
                <patternFill>
                  <bgColor rgb="FFFFC000"/>
                </patternFill>
              </fill>
            </x14:dxf>
          </x14:cfRule>
          <x14:cfRule type="cellIs" priority="86" operator="equal" id="{6A57983A-FE5C-4018-9858-975EB3DC79CE}">
            <xm:f>'Data Vald.'!$A$8</xm:f>
            <x14:dxf>
              <fill>
                <patternFill>
                  <bgColor rgb="FFFFFF00"/>
                </patternFill>
              </fill>
            </x14:dxf>
          </x14:cfRule>
          <x14:cfRule type="cellIs" priority="85" operator="equal" id="{219004EE-D1D7-422C-82A6-3A4A8749892A}">
            <xm:f>'Data Vald.'!$A$9</xm:f>
            <x14:dxf>
              <fill>
                <patternFill>
                  <bgColor rgb="FF00B050"/>
                </patternFill>
              </fill>
            </x14:dxf>
          </x14:cfRule>
          <xm:sqref>E19:E23</xm:sqref>
        </x14:conditionalFormatting>
        <x14:conditionalFormatting xmlns:xm="http://schemas.microsoft.com/office/excel/2006/main">
          <x14:cfRule type="cellIs" priority="74" operator="equal" id="{F5CC2870-0FED-4791-B161-0B819E288602}">
            <xm:f>'Data Vald.'!$A$6</xm:f>
            <x14:dxf>
              <fill>
                <patternFill>
                  <bgColor rgb="FFFF0000"/>
                </patternFill>
              </fill>
            </x14:dxf>
          </x14:cfRule>
          <x14:cfRule type="cellIs" priority="75" operator="equal" id="{759B6EDA-12DA-43A0-836A-6F87127BAD9E}">
            <xm:f>'Data Vald.'!$A$5</xm:f>
            <x14:dxf>
              <font>
                <color theme="0"/>
              </font>
              <fill>
                <patternFill>
                  <bgColor theme="1"/>
                </patternFill>
              </fill>
            </x14:dxf>
          </x14:cfRule>
          <x14:cfRule type="cellIs" priority="72" operator="equal" id="{64B26692-8FD8-4924-ABAC-043E3654893B}">
            <xm:f>'Data Vald.'!$A$8</xm:f>
            <x14:dxf>
              <fill>
                <patternFill>
                  <bgColor rgb="FFFFFF00"/>
                </patternFill>
              </fill>
            </x14:dxf>
          </x14:cfRule>
          <x14:cfRule type="cellIs" priority="71" operator="equal" id="{3EEEC4E1-B073-490F-ABA3-6DAE9ACDD7AB}">
            <xm:f>'Data Vald.'!$A$9</xm:f>
            <x14:dxf>
              <fill>
                <patternFill>
                  <bgColor rgb="FF00B050"/>
                </patternFill>
              </fill>
            </x14:dxf>
          </x14:cfRule>
          <x14:cfRule type="cellIs" priority="73" operator="equal" id="{A178A43B-B722-47C2-889A-74E4D0DF5747}">
            <xm:f>'Data Vald.'!$A$7</xm:f>
            <x14:dxf>
              <fill>
                <patternFill>
                  <bgColor rgb="FFFFC000"/>
                </patternFill>
              </fill>
            </x14:dxf>
          </x14:cfRule>
          <x14:cfRule type="cellIs" priority="76" operator="equal" id="{0B5117F0-5445-4351-9479-4146D337D72E}">
            <xm:f>'Data Vald.'!$A$4</xm:f>
            <x14:dxf/>
          </x14:cfRule>
          <x14:cfRule type="cellIs" priority="77" operator="equal" id="{5E13A4FE-F46B-41A4-9D0E-D6E215A8615D}">
            <xm:f>'Data Vald.'!$A$3</xm:f>
            <x14:dxf/>
          </x14:cfRule>
          <xm:sqref>I20:I23</xm:sqref>
        </x14:conditionalFormatting>
        <x14:conditionalFormatting xmlns:xm="http://schemas.microsoft.com/office/excel/2006/main">
          <x14:cfRule type="cellIs" priority="43" operator="equal" id="{366014EA-29C8-477C-A2DE-30E6BC408C80}">
            <xm:f>'Data Vald.'!$A$9</xm:f>
            <x14:dxf>
              <fill>
                <patternFill>
                  <bgColor rgb="FF00B050"/>
                </patternFill>
              </fill>
            </x14:dxf>
          </x14:cfRule>
          <x14:cfRule type="cellIs" priority="49" operator="equal" id="{FFCE40FA-FFFC-4597-BB09-F559AF7BBF79}">
            <xm:f>'Data Vald.'!$A$3</xm:f>
            <x14:dxf/>
          </x14:cfRule>
          <x14:cfRule type="cellIs" priority="48" operator="equal" id="{33E806A9-C358-4597-A85E-437A6C73AFCC}">
            <xm:f>'Data Vald.'!$A$4</xm:f>
            <x14:dxf/>
          </x14:cfRule>
          <x14:cfRule type="cellIs" priority="47" operator="equal" id="{EA9785CD-B3C0-49D0-B646-4524B1F3336C}">
            <xm:f>'Data Vald.'!$A$5</xm:f>
            <x14:dxf>
              <font>
                <color theme="0"/>
              </font>
              <fill>
                <patternFill>
                  <bgColor theme="1"/>
                </patternFill>
              </fill>
            </x14:dxf>
          </x14:cfRule>
          <x14:cfRule type="cellIs" priority="46" operator="equal" id="{4F8FADC2-65FC-418D-B238-E41943EB5D4C}">
            <xm:f>'Data Vald.'!$A$6</xm:f>
            <x14:dxf>
              <fill>
                <patternFill>
                  <bgColor rgb="FFFF0000"/>
                </patternFill>
              </fill>
            </x14:dxf>
          </x14:cfRule>
          <x14:cfRule type="cellIs" priority="45" operator="equal" id="{758C2D8C-2F3B-4F0D-AE95-DD6A1B9975A2}">
            <xm:f>'Data Vald.'!$A$7</xm:f>
            <x14:dxf>
              <fill>
                <patternFill>
                  <bgColor rgb="FFFFC000"/>
                </patternFill>
              </fill>
            </x14:dxf>
          </x14:cfRule>
          <x14:cfRule type="cellIs" priority="44" operator="equal" id="{B89F3966-8E10-4A73-95A9-EF9AE557EB73}">
            <xm:f>'Data Vald.'!$A$8</xm:f>
            <x14:dxf>
              <fill>
                <patternFill>
                  <bgColor rgb="FFFFFF00"/>
                </patternFill>
              </fill>
            </x14:dxf>
          </x14:cfRule>
          <xm:sqref>I51:I53</xm:sqref>
        </x14:conditionalFormatting>
        <x14:conditionalFormatting xmlns:xm="http://schemas.microsoft.com/office/excel/2006/main">
          <x14:cfRule type="cellIs" priority="36" operator="equal" id="{42B65F20-AC30-4C6F-8A1A-4FB33091A320}">
            <xm:f>'Data Vald.'!$A$9</xm:f>
            <x14:dxf>
              <fill>
                <patternFill>
                  <bgColor rgb="FF00B050"/>
                </patternFill>
              </fill>
            </x14:dxf>
          </x14:cfRule>
          <x14:cfRule type="cellIs" priority="37" operator="equal" id="{8C3A79B0-AEAA-4C7F-9353-D22A4A5D40EC}">
            <xm:f>'Data Vald.'!$A$8</xm:f>
            <x14:dxf>
              <fill>
                <patternFill>
                  <bgColor rgb="FFFFFF00"/>
                </patternFill>
              </fill>
            </x14:dxf>
          </x14:cfRule>
          <x14:cfRule type="cellIs" priority="38" operator="equal" id="{A2A03297-5BC5-4538-A1CA-5DC1C9585038}">
            <xm:f>'Data Vald.'!$A$7</xm:f>
            <x14:dxf>
              <fill>
                <patternFill>
                  <bgColor rgb="FFFFC000"/>
                </patternFill>
              </fill>
            </x14:dxf>
          </x14:cfRule>
          <x14:cfRule type="cellIs" priority="39" operator="equal" id="{9D85C218-B3E9-4196-866F-C63CB6ACB211}">
            <xm:f>'Data Vald.'!$A$6</xm:f>
            <x14:dxf>
              <fill>
                <patternFill>
                  <bgColor rgb="FFFF0000"/>
                </patternFill>
              </fill>
            </x14:dxf>
          </x14:cfRule>
          <x14:cfRule type="cellIs" priority="40" operator="equal" id="{70478E45-CDF3-4B4C-BD9A-F5898FD0863A}">
            <xm:f>'Data Vald.'!$A$5</xm:f>
            <x14:dxf>
              <font>
                <color theme="0"/>
              </font>
              <fill>
                <patternFill>
                  <bgColor theme="1"/>
                </patternFill>
              </fill>
            </x14:dxf>
          </x14:cfRule>
          <x14:cfRule type="cellIs" priority="41" operator="equal" id="{10CE16C6-A1BE-4708-8F67-90552794F9DC}">
            <xm:f>'Data Vald.'!$A$4</xm:f>
            <x14:dxf/>
          </x14:cfRule>
          <x14:cfRule type="cellIs" priority="42" operator="equal" id="{DF0EB652-C5EC-47F7-B0BB-1C341503F149}">
            <xm:f>'Data Vald.'!$A$3</xm:f>
            <x14:dxf/>
          </x14:cfRule>
          <xm:sqref>I16</xm:sqref>
        </x14:conditionalFormatting>
        <x14:conditionalFormatting xmlns:xm="http://schemas.microsoft.com/office/excel/2006/main">
          <x14:cfRule type="cellIs" priority="29" operator="equal" id="{3811B60A-BC76-4D1F-BD9A-4FFAE01D7335}">
            <xm:f>'Data Vald.'!$A$9</xm:f>
            <x14:dxf>
              <fill>
                <patternFill>
                  <bgColor rgb="FF00B050"/>
                </patternFill>
              </fill>
            </x14:dxf>
          </x14:cfRule>
          <x14:cfRule type="cellIs" priority="30" operator="equal" id="{188170CB-C9F1-4697-9FFE-830E51346CFF}">
            <xm:f>'Data Vald.'!$A$8</xm:f>
            <x14:dxf>
              <fill>
                <patternFill>
                  <bgColor rgb="FFFFFF00"/>
                </patternFill>
              </fill>
            </x14:dxf>
          </x14:cfRule>
          <x14:cfRule type="cellIs" priority="31" operator="equal" id="{4BBEB45B-0E3B-4F61-AAC4-8472994D4966}">
            <xm:f>'Data Vald.'!$A$7</xm:f>
            <x14:dxf>
              <fill>
                <patternFill>
                  <bgColor rgb="FFFFC000"/>
                </patternFill>
              </fill>
            </x14:dxf>
          </x14:cfRule>
          <x14:cfRule type="cellIs" priority="32" operator="equal" id="{74875D94-6388-441D-A6A9-47FE7CBF3C34}">
            <xm:f>'Data Vald.'!$A$6</xm:f>
            <x14:dxf>
              <fill>
                <patternFill>
                  <bgColor rgb="FFFF0000"/>
                </patternFill>
              </fill>
            </x14:dxf>
          </x14:cfRule>
          <x14:cfRule type="cellIs" priority="33" operator="equal" id="{AD5BE46D-C948-4039-890C-8B80C130DB39}">
            <xm:f>'Data Vald.'!$A$5</xm:f>
            <x14:dxf>
              <font>
                <color theme="0"/>
              </font>
              <fill>
                <patternFill>
                  <bgColor theme="1"/>
                </patternFill>
              </fill>
            </x14:dxf>
          </x14:cfRule>
          <x14:cfRule type="cellIs" priority="34" operator="equal" id="{CD976EA7-8F00-4825-BD4F-EDA3DE92907A}">
            <xm:f>'Data Vald.'!$A$4</xm:f>
            <x14:dxf/>
          </x14:cfRule>
          <x14:cfRule type="cellIs" priority="35" operator="equal" id="{FC377502-89CF-4E65-ADAE-E9A0F83D6205}">
            <xm:f>'Data Vald.'!$A$3</xm:f>
            <x14:dxf/>
          </x14:cfRule>
          <xm:sqref>I19</xm:sqref>
        </x14:conditionalFormatting>
        <x14:conditionalFormatting xmlns:xm="http://schemas.microsoft.com/office/excel/2006/main">
          <x14:cfRule type="cellIs" priority="22" operator="equal" id="{91CB9175-A5F0-47F6-B281-AF9BE26A7D45}">
            <xm:f>'Data Vald.'!$A$9</xm:f>
            <x14:dxf>
              <fill>
                <patternFill>
                  <bgColor rgb="FF00B050"/>
                </patternFill>
              </fill>
            </x14:dxf>
          </x14:cfRule>
          <x14:cfRule type="cellIs" priority="23" operator="equal" id="{234C5391-0620-4AD5-98CF-97B2FFB8906B}">
            <xm:f>'Data Vald.'!$A$8</xm:f>
            <x14:dxf>
              <fill>
                <patternFill>
                  <bgColor rgb="FFFFFF00"/>
                </patternFill>
              </fill>
            </x14:dxf>
          </x14:cfRule>
          <x14:cfRule type="cellIs" priority="24" operator="equal" id="{C8AD94AC-EA09-49D2-B8B1-B046B4111A6A}">
            <xm:f>'Data Vald.'!$A$7</xm:f>
            <x14:dxf>
              <fill>
                <patternFill>
                  <bgColor rgb="FFFFC000"/>
                </patternFill>
              </fill>
            </x14:dxf>
          </x14:cfRule>
          <x14:cfRule type="cellIs" priority="25" operator="equal" id="{3EA7AE2F-6C23-44C3-B2D5-E5D301D835FA}">
            <xm:f>'Data Vald.'!$A$6</xm:f>
            <x14:dxf>
              <fill>
                <patternFill>
                  <bgColor rgb="FFFF0000"/>
                </patternFill>
              </fill>
            </x14:dxf>
          </x14:cfRule>
          <x14:cfRule type="cellIs" priority="26" operator="equal" id="{5AC41C5A-D135-43F6-9C4F-D83C25D98DF6}">
            <xm:f>'Data Vald.'!$A$5</xm:f>
            <x14:dxf>
              <font>
                <color theme="0"/>
              </font>
              <fill>
                <patternFill>
                  <bgColor theme="1"/>
                </patternFill>
              </fill>
            </x14:dxf>
          </x14:cfRule>
          <x14:cfRule type="cellIs" priority="27" operator="equal" id="{0D18B110-0E48-4545-B16F-C80C9AE42E05}">
            <xm:f>'Data Vald.'!$A$4</xm:f>
            <x14:dxf/>
          </x14:cfRule>
          <x14:cfRule type="cellIs" priority="28" operator="equal" id="{298F8844-BCC0-47B6-A840-6A237C91E94F}">
            <xm:f>'Data Vald.'!$A$3</xm:f>
            <x14:dxf/>
          </x14:cfRule>
          <xm:sqref>E36:E45</xm:sqref>
        </x14:conditionalFormatting>
        <x14:conditionalFormatting xmlns:xm="http://schemas.microsoft.com/office/excel/2006/main">
          <x14:cfRule type="cellIs" priority="15" operator="equal" id="{E3C051D5-19B6-416F-963B-012975CAF816}">
            <xm:f>'Data Vald.'!$A$9</xm:f>
            <x14:dxf>
              <fill>
                <patternFill>
                  <bgColor rgb="FF00B050"/>
                </patternFill>
              </fill>
            </x14:dxf>
          </x14:cfRule>
          <x14:cfRule type="cellIs" priority="16" operator="equal" id="{526F422F-561D-4303-AB61-99E89212D8BB}">
            <xm:f>'Data Vald.'!$A$8</xm:f>
            <x14:dxf>
              <fill>
                <patternFill>
                  <bgColor rgb="FFFFFF00"/>
                </patternFill>
              </fill>
            </x14:dxf>
          </x14:cfRule>
          <x14:cfRule type="cellIs" priority="17" operator="equal" id="{2F9EA1DE-0DF1-45EF-9AF3-1F9633EC2889}">
            <xm:f>'Data Vald.'!$A$7</xm:f>
            <x14:dxf>
              <fill>
                <patternFill>
                  <bgColor rgb="FFFFC000"/>
                </patternFill>
              </fill>
            </x14:dxf>
          </x14:cfRule>
          <x14:cfRule type="cellIs" priority="18" operator="equal" id="{659B0C45-1903-4640-AC93-E7C3FDFC5D09}">
            <xm:f>'Data Vald.'!$A$6</xm:f>
            <x14:dxf>
              <fill>
                <patternFill>
                  <bgColor rgb="FFFF0000"/>
                </patternFill>
              </fill>
            </x14:dxf>
          </x14:cfRule>
          <x14:cfRule type="cellIs" priority="19" operator="equal" id="{2926D6A0-08D7-4A04-9568-366898CBB2B5}">
            <xm:f>'Data Vald.'!$A$5</xm:f>
            <x14:dxf>
              <font>
                <color theme="0"/>
              </font>
              <fill>
                <patternFill>
                  <bgColor theme="1"/>
                </patternFill>
              </fill>
            </x14:dxf>
          </x14:cfRule>
          <x14:cfRule type="cellIs" priority="20" operator="equal" id="{0DB082FE-79F6-42B8-98AE-24D2A894968C}">
            <xm:f>'Data Vald.'!$A$4</xm:f>
            <x14:dxf/>
          </x14:cfRule>
          <x14:cfRule type="cellIs" priority="21" operator="equal" id="{84F8F0B8-42A4-4208-9B18-1D2BEEE017C9}">
            <xm:f>'Data Vald.'!$A$3</xm:f>
            <x14:dxf/>
          </x14:cfRule>
          <xm:sqref>I36:I45</xm:sqref>
        </x14:conditionalFormatting>
        <x14:conditionalFormatting xmlns:xm="http://schemas.microsoft.com/office/excel/2006/main">
          <x14:cfRule type="cellIs" priority="8" operator="equal" id="{C0FA1CA9-D1B0-429C-80C0-084E11F905C3}">
            <xm:f>'Data Vald.'!$A$9</xm:f>
            <x14:dxf>
              <fill>
                <patternFill>
                  <bgColor rgb="FF00B050"/>
                </patternFill>
              </fill>
            </x14:dxf>
          </x14:cfRule>
          <x14:cfRule type="cellIs" priority="9" operator="equal" id="{8A7E3AAE-5D87-475D-AC14-E4C0D8770E4B}">
            <xm:f>'Data Vald.'!$A$8</xm:f>
            <x14:dxf>
              <fill>
                <patternFill>
                  <bgColor rgb="FFFFFF00"/>
                </patternFill>
              </fill>
            </x14:dxf>
          </x14:cfRule>
          <x14:cfRule type="cellIs" priority="10" operator="equal" id="{BE5210AF-B270-4C59-AEB9-1A93B775AA19}">
            <xm:f>'Data Vald.'!$A$7</xm:f>
            <x14:dxf>
              <fill>
                <patternFill>
                  <bgColor rgb="FFFFC000"/>
                </patternFill>
              </fill>
            </x14:dxf>
          </x14:cfRule>
          <x14:cfRule type="cellIs" priority="11" operator="equal" id="{7A29C830-5C6E-44A7-AD4E-D28BA92D67FD}">
            <xm:f>'Data Vald.'!$A$6</xm:f>
            <x14:dxf>
              <fill>
                <patternFill>
                  <bgColor rgb="FFFF0000"/>
                </patternFill>
              </fill>
            </x14:dxf>
          </x14:cfRule>
          <x14:cfRule type="cellIs" priority="12" operator="equal" id="{84DF0FD5-6465-4A22-83B7-E5C61A767469}">
            <xm:f>'Data Vald.'!$A$5</xm:f>
            <x14:dxf>
              <font>
                <color theme="0"/>
              </font>
              <fill>
                <patternFill>
                  <bgColor theme="1"/>
                </patternFill>
              </fill>
            </x14:dxf>
          </x14:cfRule>
          <x14:cfRule type="cellIs" priority="13" operator="equal" id="{81779756-4295-4B4A-94CB-0E1BB9EB4822}">
            <xm:f>'Data Vald.'!$A$4</xm:f>
            <x14:dxf/>
          </x14:cfRule>
          <x14:cfRule type="cellIs" priority="14" operator="equal" id="{4EC21DEC-38C3-4BBB-8F87-7228B13311D7}">
            <xm:f>'Data Vald.'!$A$3</xm:f>
            <x14:dxf/>
          </x14:cfRule>
          <xm:sqref>E48:E53</xm:sqref>
        </x14:conditionalFormatting>
        <x14:conditionalFormatting xmlns:xm="http://schemas.microsoft.com/office/excel/2006/main">
          <x14:cfRule type="cellIs" priority="1" operator="equal" id="{415216FF-A6F8-45B0-9669-EE328062888B}">
            <xm:f>'Data Vald.'!$A$9</xm:f>
            <x14:dxf>
              <fill>
                <patternFill>
                  <bgColor rgb="FF00B050"/>
                </patternFill>
              </fill>
            </x14:dxf>
          </x14:cfRule>
          <x14:cfRule type="cellIs" priority="2" operator="equal" id="{AA711CD8-0918-4C9A-8137-4B28073A4A81}">
            <xm:f>'Data Vald.'!$A$8</xm:f>
            <x14:dxf>
              <fill>
                <patternFill>
                  <bgColor rgb="FFFFFF00"/>
                </patternFill>
              </fill>
            </x14:dxf>
          </x14:cfRule>
          <x14:cfRule type="cellIs" priority="3" operator="equal" id="{891B63C8-3FE6-456D-B480-06BF90460CE9}">
            <xm:f>'Data Vald.'!$A$7</xm:f>
            <x14:dxf>
              <fill>
                <patternFill>
                  <bgColor rgb="FFFFC000"/>
                </patternFill>
              </fill>
            </x14:dxf>
          </x14:cfRule>
          <x14:cfRule type="cellIs" priority="4" operator="equal" id="{C41B4B2D-BB78-49CB-9A6F-AA837FB42EC0}">
            <xm:f>'Data Vald.'!$A$6</xm:f>
            <x14:dxf>
              <fill>
                <patternFill>
                  <bgColor rgb="FFFF0000"/>
                </patternFill>
              </fill>
            </x14:dxf>
          </x14:cfRule>
          <x14:cfRule type="cellIs" priority="5" operator="equal" id="{B5BB83E8-8270-4494-B9ED-61BDAFB17E8B}">
            <xm:f>'Data Vald.'!$A$5</xm:f>
            <x14:dxf>
              <font>
                <color theme="0"/>
              </font>
              <fill>
                <patternFill>
                  <bgColor theme="1"/>
                </patternFill>
              </fill>
            </x14:dxf>
          </x14:cfRule>
          <x14:cfRule type="cellIs" priority="6" operator="equal" id="{FE35CAA3-93B2-434A-A1E1-7E6827C61061}">
            <xm:f>'Data Vald.'!$A$4</xm:f>
            <x14:dxf/>
          </x14:cfRule>
          <x14:cfRule type="cellIs" priority="7" operator="equal" id="{02EBD1D2-2F21-41BF-A638-1F3F21867881}">
            <xm:f>'Data Vald.'!$A$3</xm:f>
            <x14:dxf/>
          </x14:cfRule>
          <xm:sqref>I48:I50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B020984-C57C-4A3C-BB14-303A56351DEB}">
          <x14:formula1>
            <xm:f>'Data Vald.'!$A$3:$A$9</xm:f>
          </x14:formula1>
          <xm:sqref>E16 E19:E23 E48:E53 I16 I36:I45 I19:I23 E36:E45 I48:I53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27F1E-C459-4EDC-9CD9-60A2C37C730E}">
  <sheetPr>
    <tabColor theme="4" tint="0.79998168889431442"/>
    <pageSetUpPr fitToPage="1"/>
  </sheetPr>
  <dimension ref="B1:K118"/>
  <sheetViews>
    <sheetView showGridLines="0" topLeftCell="A6" zoomScale="60" zoomScaleNormal="60" workbookViewId="0">
      <selection activeCell="I50" sqref="I50:J52"/>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517</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571</v>
      </c>
      <c r="D5" s="567"/>
      <c r="E5" s="567"/>
      <c r="F5" s="567"/>
      <c r="G5" s="567"/>
      <c r="H5" s="567"/>
      <c r="I5" s="567"/>
      <c r="J5" s="568"/>
      <c r="K5" s="13"/>
    </row>
    <row r="6" spans="2:11" ht="14.45" customHeight="1">
      <c r="B6" s="12"/>
      <c r="C6" s="159" t="s">
        <v>518</v>
      </c>
      <c r="D6" s="117"/>
      <c r="E6" s="117"/>
      <c r="F6" s="11"/>
      <c r="G6" s="118" t="s">
        <v>210</v>
      </c>
      <c r="H6" s="569" t="s">
        <v>211</v>
      </c>
      <c r="I6" s="570"/>
      <c r="J6" s="571"/>
      <c r="K6" s="13"/>
    </row>
    <row r="7" spans="2:11" ht="14.25" customHeight="1" thickBot="1">
      <c r="B7" s="12"/>
      <c r="C7" s="651" t="s">
        <v>553</v>
      </c>
      <c r="D7" s="573"/>
      <c r="E7" s="573"/>
      <c r="F7" s="574"/>
      <c r="G7" s="166" t="s">
        <v>572</v>
      </c>
      <c r="H7" s="654" t="s">
        <v>545</v>
      </c>
      <c r="I7" s="655"/>
      <c r="J7" s="656"/>
      <c r="K7" s="13"/>
    </row>
    <row r="8" spans="2:11" ht="14.1" customHeight="1">
      <c r="B8" s="12"/>
      <c r="C8" s="575"/>
      <c r="D8" s="573"/>
      <c r="E8" s="573"/>
      <c r="F8" s="574"/>
      <c r="G8" s="118" t="s">
        <v>215</v>
      </c>
      <c r="H8" s="119" t="s">
        <v>216</v>
      </c>
      <c r="I8" s="214"/>
      <c r="J8" s="120"/>
      <c r="K8" s="13"/>
    </row>
    <row r="9" spans="2:11" ht="15.75" customHeight="1">
      <c r="B9" s="12"/>
      <c r="C9" s="575"/>
      <c r="D9" s="573"/>
      <c r="E9" s="573"/>
      <c r="F9" s="574"/>
      <c r="G9" s="582" t="s">
        <v>522</v>
      </c>
      <c r="H9" s="587" t="s">
        <v>573</v>
      </c>
      <c r="I9" s="585"/>
      <c r="J9" s="586"/>
      <c r="K9" s="13"/>
    </row>
    <row r="10" spans="2:11" ht="15.75" customHeight="1">
      <c r="B10" s="12"/>
      <c r="C10" s="575"/>
      <c r="D10" s="573"/>
      <c r="E10" s="573"/>
      <c r="F10" s="574"/>
      <c r="G10" s="582"/>
      <c r="H10" s="587"/>
      <c r="I10" s="585"/>
      <c r="J10" s="586"/>
      <c r="K10" s="13"/>
    </row>
    <row r="11" spans="2:11" ht="21.6" customHeight="1">
      <c r="B11" s="12"/>
      <c r="C11" s="575"/>
      <c r="D11" s="573"/>
      <c r="E11" s="573"/>
      <c r="F11" s="574"/>
      <c r="G11" s="582"/>
      <c r="H11" s="587"/>
      <c r="I11" s="585"/>
      <c r="J11" s="586"/>
      <c r="K11" s="13"/>
    </row>
    <row r="12" spans="2:11" ht="36.950000000000003" customHeight="1" thickBot="1">
      <c r="B12" s="12"/>
      <c r="C12" s="576"/>
      <c r="D12" s="577"/>
      <c r="E12" s="577"/>
      <c r="F12" s="578"/>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524</v>
      </c>
      <c r="D16" s="130" t="s">
        <v>227</v>
      </c>
      <c r="E16" s="237">
        <v>1</v>
      </c>
      <c r="F16" s="388" t="s">
        <v>565</v>
      </c>
      <c r="G16" s="134" t="s">
        <v>229</v>
      </c>
      <c r="H16" s="130" t="s">
        <v>227</v>
      </c>
      <c r="I16" s="219">
        <v>0.5</v>
      </c>
      <c r="J16" s="197" t="s">
        <v>452</v>
      </c>
      <c r="K16" s="13"/>
    </row>
    <row r="17" spans="2:11" ht="56.1">
      <c r="B17" s="12"/>
      <c r="C17" s="129" t="s">
        <v>424</v>
      </c>
      <c r="D17" s="130" t="s">
        <v>227</v>
      </c>
      <c r="E17" s="237">
        <v>1</v>
      </c>
      <c r="F17" s="388" t="s">
        <v>574</v>
      </c>
      <c r="G17" s="134" t="s">
        <v>512</v>
      </c>
      <c r="H17" s="130" t="s">
        <v>227</v>
      </c>
      <c r="I17" s="219" t="s">
        <v>50</v>
      </c>
      <c r="J17" s="197" t="s">
        <v>556</v>
      </c>
      <c r="K17" s="13"/>
    </row>
    <row r="18" spans="2:11" ht="43.5">
      <c r="B18" s="12"/>
      <c r="C18" s="129" t="s">
        <v>427</v>
      </c>
      <c r="D18" s="130" t="s">
        <v>227</v>
      </c>
      <c r="E18" s="237">
        <v>1</v>
      </c>
      <c r="F18" s="393" t="s">
        <v>575</v>
      </c>
      <c r="G18" s="134" t="s">
        <v>513</v>
      </c>
      <c r="H18" s="130" t="s">
        <v>227</v>
      </c>
      <c r="I18" s="219">
        <v>1</v>
      </c>
      <c r="J18" s="197" t="s">
        <v>576</v>
      </c>
      <c r="K18" s="13"/>
    </row>
    <row r="19" spans="2:11" ht="58.5" thickBot="1">
      <c r="B19" s="12"/>
      <c r="C19" s="195" t="s">
        <v>26</v>
      </c>
      <c r="D19" s="196" t="s">
        <v>26</v>
      </c>
      <c r="E19" s="219" t="s">
        <v>26</v>
      </c>
      <c r="F19" s="197" t="s">
        <v>26</v>
      </c>
      <c r="G19" s="134" t="s">
        <v>422</v>
      </c>
      <c r="H19" s="130" t="s">
        <v>227</v>
      </c>
      <c r="I19" s="219">
        <v>1</v>
      </c>
      <c r="J19" s="167" t="s">
        <v>423</v>
      </c>
      <c r="K19" s="13"/>
    </row>
    <row r="20" spans="2:11" ht="27" customHeight="1" thickBot="1">
      <c r="B20" s="12"/>
      <c r="C20" s="603" t="s">
        <v>239</v>
      </c>
      <c r="D20" s="604"/>
      <c r="E20" s="604"/>
      <c r="F20" s="604"/>
      <c r="G20" s="604"/>
      <c r="H20" s="604"/>
      <c r="I20" s="604"/>
      <c r="J20" s="605"/>
      <c r="K20" s="13"/>
    </row>
    <row r="21" spans="2:11" ht="27" customHeight="1" thickBot="1">
      <c r="B21" s="12"/>
      <c r="C21" s="202" t="s">
        <v>222</v>
      </c>
      <c r="D21" s="203" t="s">
        <v>223</v>
      </c>
      <c r="E21" s="211" t="s">
        <v>224</v>
      </c>
      <c r="F21" s="133" t="s">
        <v>225</v>
      </c>
      <c r="G21" s="202" t="s">
        <v>222</v>
      </c>
      <c r="H21" s="203" t="s">
        <v>223</v>
      </c>
      <c r="I21" s="211" t="s">
        <v>224</v>
      </c>
      <c r="J21" s="133" t="s">
        <v>225</v>
      </c>
      <c r="K21" s="13"/>
    </row>
    <row r="22" spans="2:11" ht="29.1">
      <c r="B22" s="12"/>
      <c r="C22" s="135" t="s">
        <v>240</v>
      </c>
      <c r="D22" s="136" t="s">
        <v>227</v>
      </c>
      <c r="E22" s="237">
        <v>1</v>
      </c>
      <c r="F22" s="379" t="s">
        <v>549</v>
      </c>
      <c r="G22" s="137" t="s">
        <v>246</v>
      </c>
      <c r="H22" s="136" t="s">
        <v>227</v>
      </c>
      <c r="I22" s="237">
        <v>1</v>
      </c>
      <c r="J22" s="376" t="s">
        <v>560</v>
      </c>
      <c r="K22" s="13"/>
    </row>
    <row r="23" spans="2:11" ht="29.45" thickBot="1">
      <c r="B23" s="12"/>
      <c r="C23" s="24" t="s">
        <v>561</v>
      </c>
      <c r="D23" s="20" t="s">
        <v>227</v>
      </c>
      <c r="E23" s="237" t="s">
        <v>50</v>
      </c>
      <c r="F23" s="373" t="s">
        <v>341</v>
      </c>
      <c r="G23" s="24" t="s">
        <v>344</v>
      </c>
      <c r="H23" s="20" t="s">
        <v>266</v>
      </c>
      <c r="I23" s="237" t="s">
        <v>50</v>
      </c>
      <c r="J23" s="375" t="s">
        <v>345</v>
      </c>
      <c r="K23" s="13"/>
    </row>
    <row r="24" spans="2:11" ht="14.45">
      <c r="B24" s="12"/>
      <c r="C24" s="24" t="s">
        <v>430</v>
      </c>
      <c r="D24" s="20" t="s">
        <v>227</v>
      </c>
      <c r="E24" s="237">
        <v>1</v>
      </c>
      <c r="F24" s="373" t="s">
        <v>550</v>
      </c>
      <c r="G24" s="24" t="s">
        <v>26</v>
      </c>
      <c r="H24" s="21" t="s">
        <v>26</v>
      </c>
      <c r="I24" s="219" t="s">
        <v>26</v>
      </c>
      <c r="J24" s="204" t="s">
        <v>26</v>
      </c>
      <c r="K24" s="13"/>
    </row>
    <row r="25" spans="2:11" ht="15" thickBot="1">
      <c r="B25" s="12"/>
      <c r="C25" s="25" t="s">
        <v>252</v>
      </c>
      <c r="D25" s="123" t="s">
        <v>227</v>
      </c>
      <c r="E25" s="237">
        <v>1</v>
      </c>
      <c r="F25" s="374" t="s">
        <v>551</v>
      </c>
      <c r="G25" s="25" t="s">
        <v>26</v>
      </c>
      <c r="H25" s="172" t="s">
        <v>26</v>
      </c>
      <c r="I25" s="219" t="s">
        <v>26</v>
      </c>
      <c r="J25" s="187" t="s">
        <v>26</v>
      </c>
      <c r="K25" s="13"/>
    </row>
    <row r="26" spans="2:11" ht="21" customHeight="1" thickBot="1">
      <c r="B26" s="12"/>
      <c r="C26" s="591" t="s">
        <v>254</v>
      </c>
      <c r="D26" s="592"/>
      <c r="E26" s="592"/>
      <c r="F26" s="592"/>
      <c r="G26" s="592"/>
      <c r="H26" s="592"/>
      <c r="I26" s="592"/>
      <c r="J26" s="593"/>
      <c r="K26" s="13"/>
    </row>
    <row r="27" spans="2:11" ht="23.45" customHeight="1" thickBot="1">
      <c r="B27" s="12"/>
      <c r="C27" s="594" t="s">
        <v>255</v>
      </c>
      <c r="D27" s="595"/>
      <c r="E27" s="595"/>
      <c r="F27" s="595"/>
      <c r="G27" s="595"/>
      <c r="H27" s="595"/>
      <c r="I27" s="595"/>
      <c r="J27" s="596"/>
      <c r="K27" s="13"/>
    </row>
    <row r="28" spans="2:11">
      <c r="B28" s="12"/>
      <c r="C28" s="10"/>
      <c r="D28" s="138"/>
      <c r="E28" s="138"/>
      <c r="F28" s="138"/>
      <c r="G28" s="138"/>
      <c r="H28" s="138"/>
      <c r="I28" s="138"/>
      <c r="J28" s="11"/>
      <c r="K28" s="13"/>
    </row>
    <row r="29" spans="2:11">
      <c r="B29" s="12"/>
      <c r="C29" s="12"/>
      <c r="J29" s="13"/>
      <c r="K29" s="13"/>
    </row>
    <row r="30" spans="2:11" ht="14.45" thickBot="1">
      <c r="B30" s="12"/>
      <c r="C30" s="27"/>
      <c r="D30" s="28"/>
      <c r="E30" s="28"/>
      <c r="F30" s="28"/>
      <c r="G30" s="28"/>
      <c r="H30" s="28"/>
      <c r="I30" s="28"/>
      <c r="J30" s="29"/>
      <c r="K30" s="13"/>
    </row>
    <row r="31" spans="2:11" ht="18.600000000000001" thickBot="1">
      <c r="B31" s="12"/>
      <c r="C31" s="563" t="s">
        <v>256</v>
      </c>
      <c r="D31" s="564"/>
      <c r="E31" s="564"/>
      <c r="F31" s="564"/>
      <c r="G31" s="564"/>
      <c r="H31" s="564"/>
      <c r="I31" s="564"/>
      <c r="J31" s="565"/>
      <c r="K31" s="13"/>
    </row>
    <row r="32" spans="2:11" ht="15" customHeight="1">
      <c r="B32" s="12"/>
      <c r="C32" s="140"/>
      <c r="D32" s="141"/>
      <c r="E32" s="141"/>
      <c r="F32" s="141"/>
      <c r="G32" s="141"/>
      <c r="H32" s="141"/>
      <c r="I32" s="141"/>
      <c r="J32" s="142"/>
      <c r="K32" s="13"/>
    </row>
    <row r="33" spans="2:11" ht="15" customHeight="1">
      <c r="B33" s="12"/>
      <c r="C33" s="560" t="s">
        <v>257</v>
      </c>
      <c r="D33" s="561"/>
      <c r="E33" s="561"/>
      <c r="F33" s="561"/>
      <c r="G33" s="561"/>
      <c r="H33" s="561"/>
      <c r="I33" s="561"/>
      <c r="J33" s="562"/>
      <c r="K33" s="13"/>
    </row>
    <row r="34" spans="2:11" ht="15" customHeight="1" thickBot="1">
      <c r="B34" s="12"/>
      <c r="C34" s="143"/>
      <c r="D34" s="144"/>
      <c r="E34" s="144"/>
      <c r="F34" s="144"/>
      <c r="G34" s="144"/>
      <c r="H34" s="144"/>
      <c r="I34" s="144"/>
      <c r="J34" s="145"/>
      <c r="K34" s="13"/>
    </row>
    <row r="35" spans="2:11" s="16" customFormat="1" ht="26.85" customHeight="1" thickBot="1">
      <c r="B35" s="14"/>
      <c r="C35" s="597" t="s">
        <v>258</v>
      </c>
      <c r="D35" s="598"/>
      <c r="E35" s="598"/>
      <c r="F35" s="599"/>
      <c r="G35" s="597" t="s">
        <v>259</v>
      </c>
      <c r="H35" s="598"/>
      <c r="I35" s="598"/>
      <c r="J35" s="599"/>
      <c r="K35" s="15"/>
    </row>
    <row r="36" spans="2:11" ht="27.75" customHeight="1" thickBot="1">
      <c r="B36" s="12"/>
      <c r="C36" s="600" t="str">
        <f>C14</f>
        <v>HARDWARE (PLANT)</v>
      </c>
      <c r="D36" s="601"/>
      <c r="E36" s="601"/>
      <c r="F36" s="601"/>
      <c r="G36" s="601"/>
      <c r="H36" s="601"/>
      <c r="I36" s="601"/>
      <c r="J36" s="602"/>
      <c r="K36" s="13"/>
    </row>
    <row r="37" spans="2:11" ht="21.2" customHeight="1" thickBot="1">
      <c r="B37" s="12"/>
      <c r="C37" s="131" t="s">
        <v>222</v>
      </c>
      <c r="D37" s="132" t="s">
        <v>223</v>
      </c>
      <c r="E37" s="211" t="s">
        <v>224</v>
      </c>
      <c r="F37" s="133" t="s">
        <v>225</v>
      </c>
      <c r="G37" s="131" t="s">
        <v>222</v>
      </c>
      <c r="H37" s="132" t="s">
        <v>223</v>
      </c>
      <c r="I37" s="211" t="s">
        <v>224</v>
      </c>
      <c r="J37" s="133" t="s">
        <v>225</v>
      </c>
      <c r="K37" s="13"/>
    </row>
    <row r="38" spans="2:11" s="19" customFormat="1" ht="54.95" customHeight="1">
      <c r="B38" s="17"/>
      <c r="C38" s="137" t="s">
        <v>260</v>
      </c>
      <c r="D38" s="146" t="s">
        <v>261</v>
      </c>
      <c r="E38" s="237">
        <v>1</v>
      </c>
      <c r="F38" s="376" t="s">
        <v>262</v>
      </c>
      <c r="G38" s="137" t="s">
        <v>263</v>
      </c>
      <c r="H38" s="136" t="s">
        <v>227</v>
      </c>
      <c r="I38" s="237">
        <v>1</v>
      </c>
      <c r="J38" s="376" t="s">
        <v>264</v>
      </c>
      <c r="K38" s="18"/>
    </row>
    <row r="39" spans="2:11" s="19" customFormat="1" ht="52.5" customHeight="1">
      <c r="B39" s="17"/>
      <c r="C39" s="24" t="s">
        <v>265</v>
      </c>
      <c r="D39" s="20" t="s">
        <v>266</v>
      </c>
      <c r="E39" s="237">
        <v>1</v>
      </c>
      <c r="F39" s="193" t="s">
        <v>408</v>
      </c>
      <c r="G39" s="24" t="s">
        <v>268</v>
      </c>
      <c r="H39" s="20" t="s">
        <v>227</v>
      </c>
      <c r="I39" s="237">
        <v>1</v>
      </c>
      <c r="J39" s="193" t="s">
        <v>269</v>
      </c>
      <c r="K39" s="18"/>
    </row>
    <row r="40" spans="2:11" s="19" customFormat="1" ht="43.5">
      <c r="B40" s="17"/>
      <c r="C40" s="24" t="s">
        <v>270</v>
      </c>
      <c r="D40" s="23" t="s">
        <v>266</v>
      </c>
      <c r="E40" s="237" t="s">
        <v>50</v>
      </c>
      <c r="F40" s="193" t="s">
        <v>409</v>
      </c>
      <c r="G40" s="24" t="s">
        <v>272</v>
      </c>
      <c r="H40" s="20" t="s">
        <v>227</v>
      </c>
      <c r="I40" s="237">
        <v>1</v>
      </c>
      <c r="J40" s="193" t="s">
        <v>273</v>
      </c>
      <c r="K40" s="18"/>
    </row>
    <row r="41" spans="2:11" s="19" customFormat="1" ht="39" customHeight="1">
      <c r="B41" s="17"/>
      <c r="C41" s="24" t="s">
        <v>274</v>
      </c>
      <c r="D41" s="20" t="s">
        <v>266</v>
      </c>
      <c r="E41" s="237">
        <v>1</v>
      </c>
      <c r="F41" s="193" t="s">
        <v>410</v>
      </c>
      <c r="G41" s="24" t="s">
        <v>276</v>
      </c>
      <c r="H41" s="23" t="s">
        <v>261</v>
      </c>
      <c r="I41" s="237">
        <v>1</v>
      </c>
      <c r="J41" s="193" t="s">
        <v>411</v>
      </c>
      <c r="K41" s="18"/>
    </row>
    <row r="42" spans="2:11" s="19" customFormat="1" ht="29.1">
      <c r="B42" s="17"/>
      <c r="C42" s="173" t="s">
        <v>278</v>
      </c>
      <c r="D42" s="23" t="s">
        <v>227</v>
      </c>
      <c r="E42" s="237" t="s">
        <v>50</v>
      </c>
      <c r="F42" s="193" t="s">
        <v>412</v>
      </c>
      <c r="G42" s="24" t="s">
        <v>280</v>
      </c>
      <c r="H42" s="23" t="s">
        <v>261</v>
      </c>
      <c r="I42" s="237">
        <v>1</v>
      </c>
      <c r="J42" s="193" t="s">
        <v>413</v>
      </c>
      <c r="K42" s="18"/>
    </row>
    <row r="43" spans="2:11" s="19" customFormat="1" ht="43.5">
      <c r="B43" s="17"/>
      <c r="C43" s="173" t="s">
        <v>503</v>
      </c>
      <c r="D43" s="23" t="s">
        <v>266</v>
      </c>
      <c r="E43" s="237">
        <v>1</v>
      </c>
      <c r="F43" s="193" t="s">
        <v>534</v>
      </c>
      <c r="G43" s="24" t="s">
        <v>285</v>
      </c>
      <c r="H43" s="23" t="s">
        <v>283</v>
      </c>
      <c r="I43" s="237">
        <v>1</v>
      </c>
      <c r="J43" s="193" t="s">
        <v>414</v>
      </c>
      <c r="K43" s="18"/>
    </row>
    <row r="44" spans="2:11" s="19" customFormat="1" ht="42">
      <c r="B44" s="17"/>
      <c r="C44" s="173" t="s">
        <v>504</v>
      </c>
      <c r="D44" s="23" t="s">
        <v>283</v>
      </c>
      <c r="E44" s="237">
        <v>1</v>
      </c>
      <c r="F44" s="193" t="s">
        <v>535</v>
      </c>
      <c r="G44" s="24" t="s">
        <v>288</v>
      </c>
      <c r="H44" s="20" t="s">
        <v>227</v>
      </c>
      <c r="I44" s="237">
        <v>1</v>
      </c>
      <c r="J44" s="193" t="s">
        <v>416</v>
      </c>
      <c r="K44" s="18"/>
    </row>
    <row r="45" spans="2:11" s="19" customFormat="1" ht="14.45">
      <c r="B45" s="17"/>
      <c r="C45" s="173" t="s">
        <v>282</v>
      </c>
      <c r="D45" s="23" t="s">
        <v>283</v>
      </c>
      <c r="E45" s="237">
        <v>1</v>
      </c>
      <c r="F45" s="193" t="s">
        <v>536</v>
      </c>
      <c r="G45" s="198" t="s">
        <v>505</v>
      </c>
      <c r="H45" s="20" t="s">
        <v>227</v>
      </c>
      <c r="I45" s="237" t="s">
        <v>50</v>
      </c>
      <c r="J45" s="193" t="s">
        <v>537</v>
      </c>
      <c r="K45" s="18"/>
    </row>
    <row r="46" spans="2:11" s="19" customFormat="1" ht="29.45" thickBot="1">
      <c r="B46" s="17"/>
      <c r="C46" s="173" t="s">
        <v>287</v>
      </c>
      <c r="D46" s="23" t="s">
        <v>283</v>
      </c>
      <c r="E46" s="237">
        <v>1</v>
      </c>
      <c r="F46" s="193" t="s">
        <v>447</v>
      </c>
      <c r="G46" s="25" t="s">
        <v>292</v>
      </c>
      <c r="H46" s="26" t="s">
        <v>283</v>
      </c>
      <c r="I46" s="237">
        <v>1</v>
      </c>
      <c r="J46" s="380" t="s">
        <v>417</v>
      </c>
      <c r="K46" s="18"/>
    </row>
    <row r="47" spans="2:11" s="19" customFormat="1" ht="29.45" thickBot="1">
      <c r="B47" s="17"/>
      <c r="C47" s="148" t="s">
        <v>290</v>
      </c>
      <c r="D47" s="26" t="s">
        <v>266</v>
      </c>
      <c r="E47" s="237">
        <v>1</v>
      </c>
      <c r="F47" s="380" t="s">
        <v>291</v>
      </c>
      <c r="G47" s="115" t="s">
        <v>26</v>
      </c>
      <c r="H47" s="200" t="s">
        <v>26</v>
      </c>
      <c r="I47" s="219" t="s">
        <v>26</v>
      </c>
      <c r="J47" s="201" t="s">
        <v>26</v>
      </c>
      <c r="K47" s="18"/>
    </row>
    <row r="48" spans="2:11" s="19" customFormat="1" ht="27.75" customHeight="1" thickBot="1">
      <c r="B48" s="17"/>
      <c r="C48" s="608" t="str">
        <f>C20</f>
        <v>PEOPLE + PROCESS</v>
      </c>
      <c r="D48" s="609"/>
      <c r="E48" s="609"/>
      <c r="F48" s="609"/>
      <c r="G48" s="609"/>
      <c r="H48" s="609"/>
      <c r="I48" s="609"/>
      <c r="J48" s="610"/>
      <c r="K48" s="18"/>
    </row>
    <row r="49" spans="2:11" ht="24.6" customHeight="1" thickBot="1">
      <c r="B49" s="12"/>
      <c r="C49" s="131" t="s">
        <v>222</v>
      </c>
      <c r="D49" s="132" t="s">
        <v>223</v>
      </c>
      <c r="E49" s="211" t="s">
        <v>224</v>
      </c>
      <c r="F49" s="133" t="s">
        <v>225</v>
      </c>
      <c r="G49" s="131" t="s">
        <v>222</v>
      </c>
      <c r="H49" s="132" t="s">
        <v>223</v>
      </c>
      <c r="I49" s="211" t="s">
        <v>224</v>
      </c>
      <c r="J49" s="133" t="s">
        <v>225</v>
      </c>
      <c r="K49" s="13"/>
    </row>
    <row r="50" spans="2:11" s="19" customFormat="1" ht="43.5">
      <c r="B50" s="17"/>
      <c r="C50" s="188" t="s">
        <v>294</v>
      </c>
      <c r="D50" s="146" t="s">
        <v>227</v>
      </c>
      <c r="E50" s="237" t="s">
        <v>26</v>
      </c>
      <c r="F50" s="376" t="s">
        <v>295</v>
      </c>
      <c r="G50" s="137" t="s">
        <v>296</v>
      </c>
      <c r="H50" s="146" t="s">
        <v>227</v>
      </c>
      <c r="I50" s="237">
        <v>1</v>
      </c>
      <c r="J50" s="376" t="s">
        <v>297</v>
      </c>
      <c r="K50" s="18"/>
    </row>
    <row r="51" spans="2:11" s="19" customFormat="1" ht="43.5">
      <c r="B51" s="17"/>
      <c r="C51" s="189" t="s">
        <v>298</v>
      </c>
      <c r="D51" s="162" t="s">
        <v>227</v>
      </c>
      <c r="E51" s="237">
        <v>1</v>
      </c>
      <c r="F51" s="193" t="s">
        <v>538</v>
      </c>
      <c r="G51" s="24" t="s">
        <v>300</v>
      </c>
      <c r="H51" s="23" t="s">
        <v>266</v>
      </c>
      <c r="I51" s="237">
        <v>1</v>
      </c>
      <c r="J51" s="193" t="s">
        <v>301</v>
      </c>
      <c r="K51" s="18"/>
    </row>
    <row r="52" spans="2:11" s="19" customFormat="1" ht="43.5">
      <c r="B52" s="17"/>
      <c r="C52" s="173" t="s">
        <v>506</v>
      </c>
      <c r="D52" s="23" t="s">
        <v>227</v>
      </c>
      <c r="E52" s="237">
        <v>1</v>
      </c>
      <c r="F52" s="193" t="s">
        <v>539</v>
      </c>
      <c r="G52" s="24" t="s">
        <v>304</v>
      </c>
      <c r="H52" s="23" t="s">
        <v>227</v>
      </c>
      <c r="I52" s="237">
        <v>1</v>
      </c>
      <c r="J52" s="193" t="s">
        <v>305</v>
      </c>
      <c r="K52" s="18"/>
    </row>
    <row r="53" spans="2:11" s="19" customFormat="1" ht="29.1">
      <c r="B53" s="17"/>
      <c r="C53" s="173" t="s">
        <v>508</v>
      </c>
      <c r="D53" s="23" t="s">
        <v>227</v>
      </c>
      <c r="E53" s="237">
        <v>1</v>
      </c>
      <c r="F53" s="193" t="s">
        <v>540</v>
      </c>
      <c r="G53" s="198" t="s">
        <v>26</v>
      </c>
      <c r="H53" s="22" t="s">
        <v>26</v>
      </c>
      <c r="I53" s="219" t="s">
        <v>26</v>
      </c>
      <c r="J53" s="116" t="s">
        <v>26</v>
      </c>
      <c r="K53" s="18"/>
    </row>
    <row r="54" spans="2:11" s="19" customFormat="1" ht="29.1">
      <c r="B54" s="17"/>
      <c r="C54" s="173" t="s">
        <v>507</v>
      </c>
      <c r="D54" s="23" t="s">
        <v>227</v>
      </c>
      <c r="E54" s="237" t="s">
        <v>26</v>
      </c>
      <c r="F54" s="193" t="s">
        <v>541</v>
      </c>
      <c r="G54" s="198" t="s">
        <v>26</v>
      </c>
      <c r="H54" s="22" t="s">
        <v>26</v>
      </c>
      <c r="I54" s="219" t="s">
        <v>26</v>
      </c>
      <c r="J54" s="116" t="s">
        <v>26</v>
      </c>
      <c r="K54" s="18"/>
    </row>
    <row r="55" spans="2:11" s="19" customFormat="1" ht="44.1" thickBot="1">
      <c r="B55" s="17"/>
      <c r="C55" s="148" t="s">
        <v>509</v>
      </c>
      <c r="D55" s="163" t="s">
        <v>266</v>
      </c>
      <c r="E55" s="237" t="s">
        <v>26</v>
      </c>
      <c r="F55" s="375" t="s">
        <v>542</v>
      </c>
      <c r="G55" s="25" t="s">
        <v>26</v>
      </c>
      <c r="H55" s="172" t="s">
        <v>26</v>
      </c>
      <c r="I55" s="219" t="s">
        <v>26</v>
      </c>
      <c r="J55" s="187" t="s">
        <v>26</v>
      </c>
      <c r="K55" s="18"/>
    </row>
    <row r="56" spans="2:11" s="16" customFormat="1" ht="22.7" customHeight="1" thickBot="1">
      <c r="B56" s="14"/>
      <c r="C56" s="591" t="s">
        <v>254</v>
      </c>
      <c r="D56" s="592"/>
      <c r="E56" s="592"/>
      <c r="F56" s="592"/>
      <c r="G56" s="592"/>
      <c r="H56" s="592"/>
      <c r="I56" s="592"/>
      <c r="J56" s="593"/>
      <c r="K56" s="15"/>
    </row>
    <row r="57" spans="2:11" ht="22.7" customHeight="1" thickBot="1">
      <c r="B57" s="12"/>
      <c r="C57" s="611" t="s">
        <v>308</v>
      </c>
      <c r="D57" s="612"/>
      <c r="E57" s="612"/>
      <c r="F57" s="612"/>
      <c r="G57" s="612"/>
      <c r="H57" s="612"/>
      <c r="I57" s="612"/>
      <c r="J57" s="613"/>
      <c r="K57" s="13"/>
    </row>
    <row r="58" spans="2:11" ht="15.95" customHeight="1">
      <c r="B58" s="12"/>
      <c r="C58" s="10"/>
      <c r="D58" s="138"/>
      <c r="E58" s="138"/>
      <c r="F58" s="138"/>
      <c r="G58" s="138"/>
      <c r="H58" s="138"/>
      <c r="I58" s="138"/>
      <c r="J58" s="11"/>
      <c r="K58" s="13"/>
    </row>
    <row r="59" spans="2:11" ht="15.95" customHeight="1">
      <c r="B59" s="12"/>
      <c r="C59" s="12"/>
      <c r="J59" s="13"/>
      <c r="K59" s="13"/>
    </row>
    <row r="60" spans="2:11" ht="15.95" customHeight="1" thickBot="1">
      <c r="B60" s="12"/>
      <c r="C60" s="27"/>
      <c r="D60" s="28"/>
      <c r="E60" s="28"/>
      <c r="F60" s="28"/>
      <c r="G60" s="28"/>
      <c r="H60" s="28"/>
      <c r="I60" s="28"/>
      <c r="J60" s="29"/>
      <c r="K60" s="13"/>
    </row>
    <row r="61" spans="2:11" ht="15.95" customHeight="1" thickBot="1">
      <c r="B61" s="12"/>
      <c r="C61" s="563" t="s">
        <v>309</v>
      </c>
      <c r="D61" s="564"/>
      <c r="E61" s="564"/>
      <c r="F61" s="564"/>
      <c r="G61" s="564"/>
      <c r="H61" s="564"/>
      <c r="I61" s="564"/>
      <c r="J61" s="565"/>
      <c r="K61" s="13"/>
    </row>
    <row r="62" spans="2:11" ht="20.85" customHeight="1" thickBot="1">
      <c r="B62" s="12"/>
      <c r="C62" s="630" t="s">
        <v>266</v>
      </c>
      <c r="D62" s="631"/>
      <c r="E62" s="632"/>
      <c r="F62" s="633"/>
      <c r="G62" s="630" t="s">
        <v>283</v>
      </c>
      <c r="H62" s="631"/>
      <c r="I62" s="632"/>
      <c r="J62" s="633"/>
      <c r="K62" s="13"/>
    </row>
    <row r="63" spans="2:11" ht="25.7" customHeight="1" thickBot="1">
      <c r="B63" s="12"/>
      <c r="C63" s="614" t="s">
        <v>310</v>
      </c>
      <c r="D63" s="615"/>
      <c r="E63" s="615"/>
      <c r="F63" s="616"/>
      <c r="G63" s="617" t="s">
        <v>311</v>
      </c>
      <c r="H63" s="615"/>
      <c r="I63" s="615"/>
      <c r="J63" s="618"/>
      <c r="K63" s="13"/>
    </row>
    <row r="64" spans="2:11" ht="15.95" customHeight="1">
      <c r="B64" s="12"/>
      <c r="C64" s="10"/>
      <c r="D64" s="138"/>
      <c r="E64" s="138"/>
      <c r="F64" s="138"/>
      <c r="G64" s="138"/>
      <c r="H64" s="138"/>
      <c r="I64" s="138"/>
      <c r="J64" s="11"/>
      <c r="K64" s="13"/>
    </row>
    <row r="65" spans="2:11">
      <c r="B65" s="12"/>
      <c r="C65" s="12"/>
      <c r="J65" s="13"/>
      <c r="K65" s="13"/>
    </row>
    <row r="66" spans="2:11" ht="14.45" thickBot="1">
      <c r="B66" s="12"/>
      <c r="C66" s="27"/>
      <c r="D66" s="28"/>
      <c r="E66" s="28"/>
      <c r="F66" s="28"/>
      <c r="G66" s="28"/>
      <c r="H66" s="28"/>
      <c r="I66" s="28"/>
      <c r="J66" s="29"/>
      <c r="K66" s="13"/>
    </row>
    <row r="67" spans="2:11" ht="18.600000000000001" thickBot="1">
      <c r="B67" s="12"/>
      <c r="C67" s="563" t="s">
        <v>312</v>
      </c>
      <c r="D67" s="564"/>
      <c r="E67" s="564"/>
      <c r="F67" s="564"/>
      <c r="G67" s="634"/>
      <c r="H67" s="564"/>
      <c r="I67" s="564"/>
      <c r="J67" s="565"/>
      <c r="K67" s="13"/>
    </row>
    <row r="68" spans="2:11" s="16" customFormat="1" ht="13.35" customHeight="1">
      <c r="B68" s="14"/>
      <c r="C68" s="647" t="s">
        <v>313</v>
      </c>
      <c r="D68" s="648"/>
      <c r="E68" s="649"/>
      <c r="F68" s="161" t="s">
        <v>314</v>
      </c>
      <c r="G68" s="150" t="s">
        <v>109</v>
      </c>
      <c r="H68" s="635" t="s">
        <v>315</v>
      </c>
      <c r="I68" s="635"/>
      <c r="J68" s="636"/>
      <c r="K68" s="15"/>
    </row>
    <row r="69" spans="2:11" ht="14.45" customHeight="1">
      <c r="B69" s="12"/>
      <c r="C69" s="189" t="s">
        <v>55</v>
      </c>
      <c r="D69" s="606" t="s">
        <v>316</v>
      </c>
      <c r="E69" s="607"/>
      <c r="F69" s="152">
        <f>'Initial Risk'!F16</f>
        <v>4</v>
      </c>
      <c r="G69" s="155">
        <f>'Initial Risk'!G16</f>
        <v>3</v>
      </c>
      <c r="H69" s="637">
        <f>F69*G69</f>
        <v>12</v>
      </c>
      <c r="I69" s="637"/>
      <c r="J69" s="638"/>
      <c r="K69" s="13"/>
    </row>
    <row r="70" spans="2:11" ht="14.45" customHeight="1">
      <c r="B70" s="12"/>
      <c r="C70" s="189" t="s">
        <v>56</v>
      </c>
      <c r="D70" s="606" t="s">
        <v>316</v>
      </c>
      <c r="E70" s="607"/>
      <c r="F70" s="153" t="s">
        <v>317</v>
      </c>
      <c r="G70" s="155" t="s">
        <v>577</v>
      </c>
      <c r="H70" s="639" t="s">
        <v>319</v>
      </c>
      <c r="I70" s="639"/>
      <c r="J70" s="640"/>
      <c r="K70" s="13"/>
    </row>
    <row r="71" spans="2:11" ht="16.5" customHeight="1">
      <c r="B71" s="12"/>
      <c r="C71" s="189" t="s">
        <v>320</v>
      </c>
      <c r="D71" s="606" t="s">
        <v>316</v>
      </c>
      <c r="E71" s="607"/>
      <c r="F71" s="154" t="s">
        <v>321</v>
      </c>
      <c r="G71" s="151" t="s">
        <v>322</v>
      </c>
      <c r="H71" s="641" t="s">
        <v>323</v>
      </c>
      <c r="I71" s="641"/>
      <c r="J71" s="642"/>
      <c r="K71" s="13"/>
    </row>
    <row r="72" spans="2:11" ht="15.95" customHeight="1">
      <c r="B72" s="12"/>
      <c r="C72" s="189" t="s">
        <v>324</v>
      </c>
      <c r="D72" s="606" t="s">
        <v>316</v>
      </c>
      <c r="E72" s="607"/>
      <c r="F72" s="152">
        <v>2</v>
      </c>
      <c r="G72" s="155">
        <v>3</v>
      </c>
      <c r="H72" s="643">
        <f>F72*G72</f>
        <v>6</v>
      </c>
      <c r="I72" s="643"/>
      <c r="J72" s="644"/>
      <c r="K72" s="13"/>
    </row>
    <row r="73" spans="2:11" ht="14.45" customHeight="1" thickBot="1">
      <c r="B73" s="12"/>
      <c r="C73" s="218" t="s">
        <v>60</v>
      </c>
      <c r="D73" s="619" t="s">
        <v>316</v>
      </c>
      <c r="E73" s="620"/>
      <c r="F73" s="156" t="s">
        <v>365</v>
      </c>
      <c r="G73" s="155" t="s">
        <v>326</v>
      </c>
      <c r="H73" s="645" t="s">
        <v>327</v>
      </c>
      <c r="I73" s="645"/>
      <c r="J73" s="646"/>
      <c r="K73" s="13"/>
    </row>
    <row r="74" spans="2:11" ht="23.1" customHeight="1" thickBot="1">
      <c r="B74" s="12"/>
      <c r="C74" s="650" t="s">
        <v>328</v>
      </c>
      <c r="D74" s="628"/>
      <c r="E74" s="628"/>
      <c r="F74" s="628"/>
      <c r="G74" s="628"/>
      <c r="H74" s="628"/>
      <c r="I74" s="628"/>
      <c r="J74" s="629"/>
      <c r="K74" s="13"/>
    </row>
    <row r="75" spans="2:11" ht="17.850000000000001" customHeight="1">
      <c r="B75" s="12"/>
      <c r="C75" s="178" t="s">
        <v>329</v>
      </c>
      <c r="D75" s="157"/>
      <c r="E75" s="157"/>
      <c r="F75" s="157"/>
      <c r="G75" s="157"/>
      <c r="H75" s="157"/>
      <c r="I75" s="157"/>
      <c r="J75" s="179"/>
      <c r="K75" s="13"/>
    </row>
    <row r="76" spans="2:11" ht="18.600000000000001" customHeight="1">
      <c r="B76" s="12"/>
      <c r="C76" s="180" t="s">
        <v>330</v>
      </c>
      <c r="D76" s="176"/>
      <c r="E76" s="176"/>
      <c r="F76" s="176"/>
      <c r="G76" s="177"/>
      <c r="H76" s="177"/>
      <c r="I76" s="177"/>
      <c r="J76" s="181"/>
      <c r="K76" s="13"/>
    </row>
    <row r="77" spans="2:11" ht="14.85" customHeight="1">
      <c r="B77" s="12"/>
      <c r="C77" s="180" t="s">
        <v>331</v>
      </c>
      <c r="D77" s="176"/>
      <c r="E77" s="176"/>
      <c r="F77" s="176"/>
      <c r="G77" s="174"/>
      <c r="H77" s="174"/>
      <c r="I77" s="174"/>
      <c r="J77" s="182"/>
      <c r="K77" s="13"/>
    </row>
    <row r="78" spans="2:11" ht="17.100000000000001" customHeight="1">
      <c r="B78" s="12"/>
      <c r="C78" s="158" t="s">
        <v>332</v>
      </c>
      <c r="D78" s="176"/>
      <c r="E78" s="176"/>
      <c r="F78" s="176"/>
      <c r="G78" s="175"/>
      <c r="H78" s="175"/>
      <c r="I78" s="175"/>
      <c r="J78" s="183"/>
      <c r="K78" s="13"/>
    </row>
    <row r="79" spans="2:11" ht="14.45" customHeight="1" thickBot="1">
      <c r="B79" s="12"/>
      <c r="C79" s="184"/>
      <c r="D79" s="185"/>
      <c r="E79" s="185"/>
      <c r="F79" s="185"/>
      <c r="G79" s="185"/>
      <c r="H79" s="185"/>
      <c r="I79" s="185"/>
      <c r="J79" s="186"/>
      <c r="K79" s="13"/>
    </row>
    <row r="80" spans="2:11" ht="15" customHeight="1" thickBot="1">
      <c r="B80" s="12"/>
      <c r="C80" s="621" t="s">
        <v>333</v>
      </c>
      <c r="D80" s="622"/>
      <c r="E80" s="622"/>
      <c r="F80" s="623"/>
      <c r="G80" s="623"/>
      <c r="H80" s="623"/>
      <c r="I80" s="624"/>
      <c r="J80" s="625"/>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4.45" thickBot="1">
      <c r="B116" s="12"/>
      <c r="C116" s="143"/>
      <c r="D116" s="144"/>
      <c r="E116" s="144"/>
      <c r="F116" s="144"/>
      <c r="G116" s="28"/>
      <c r="H116" s="144"/>
      <c r="I116" s="144"/>
      <c r="J116" s="29"/>
      <c r="K116" s="13"/>
    </row>
    <row r="117" spans="2:11">
      <c r="B117" s="12"/>
      <c r="K117" s="13"/>
    </row>
    <row r="118" spans="2:11" ht="14.45" thickBot="1">
      <c r="B118" s="27"/>
      <c r="C118" s="28"/>
      <c r="D118" s="28"/>
      <c r="E118" s="28"/>
      <c r="F118" s="28"/>
      <c r="G118" s="28"/>
      <c r="H118" s="28"/>
      <c r="I118" s="28"/>
      <c r="J118" s="28"/>
      <c r="K118" s="29"/>
    </row>
  </sheetData>
  <mergeCells count="42">
    <mergeCell ref="D71:E71"/>
    <mergeCell ref="D72:E72"/>
    <mergeCell ref="D73:E73"/>
    <mergeCell ref="C2:J3"/>
    <mergeCell ref="C4:J4"/>
    <mergeCell ref="C5:J5"/>
    <mergeCell ref="H6:J6"/>
    <mergeCell ref="C7:F12"/>
    <mergeCell ref="H7:J7"/>
    <mergeCell ref="G9:G12"/>
    <mergeCell ref="H9:J12"/>
    <mergeCell ref="C48:J48"/>
    <mergeCell ref="C13:F13"/>
    <mergeCell ref="G13:J13"/>
    <mergeCell ref="C14:J14"/>
    <mergeCell ref="C20:J20"/>
    <mergeCell ref="H70:J70"/>
    <mergeCell ref="C68:E68"/>
    <mergeCell ref="D69:E69"/>
    <mergeCell ref="D70:E70"/>
    <mergeCell ref="C26:J26"/>
    <mergeCell ref="C27:J27"/>
    <mergeCell ref="C31:J31"/>
    <mergeCell ref="C33:J33"/>
    <mergeCell ref="C35:F35"/>
    <mergeCell ref="G35:J35"/>
    <mergeCell ref="H72:J72"/>
    <mergeCell ref="H73:J73"/>
    <mergeCell ref="C74:J74"/>
    <mergeCell ref="C80:J80"/>
    <mergeCell ref="C36:J36"/>
    <mergeCell ref="H71:J71"/>
    <mergeCell ref="C56:J56"/>
    <mergeCell ref="C57:J57"/>
    <mergeCell ref="C61:J61"/>
    <mergeCell ref="C62:F62"/>
    <mergeCell ref="G62:J62"/>
    <mergeCell ref="C63:F63"/>
    <mergeCell ref="G63:J63"/>
    <mergeCell ref="C67:J67"/>
    <mergeCell ref="H68:J68"/>
    <mergeCell ref="H69:J69"/>
  </mergeCells>
  <conditionalFormatting sqref="H69:J69 H72:J72">
    <cfRule type="cellIs" dxfId="883" priority="129" operator="between">
      <formula>5</formula>
      <formula>8</formula>
    </cfRule>
    <cfRule type="cellIs" dxfId="882" priority="130" operator="between">
      <formula>10</formula>
      <formula>12</formula>
    </cfRule>
    <cfRule type="cellIs" dxfId="881" priority="131" operator="between">
      <formula>15</formula>
      <formula>25</formula>
    </cfRule>
    <cfRule type="cellIs" dxfId="880" priority="127" operator="between">
      <formula>1</formula>
      <formula>3</formula>
    </cfRule>
    <cfRule type="cellIs" dxfId="879" priority="128" operator="equal">
      <formula>4</formula>
    </cfRule>
  </conditionalFormatting>
  <pageMargins left="0.7" right="0.7" top="0.75" bottom="0.75" header="0.3" footer="0.3"/>
  <pageSetup scale="26"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05" operator="equal" id="{ED002A0A-5D75-4A7A-AF4C-8ED6124134A6}">
            <xm:f>'Data Vald.'!$A$3</xm:f>
            <x14:dxf/>
          </x14:cfRule>
          <x14:cfRule type="cellIs" priority="104" operator="equal" id="{1594D05D-705B-4DB2-A681-AA3F1B998329}">
            <xm:f>'Data Vald.'!$A$4</xm:f>
            <x14:dxf/>
          </x14:cfRule>
          <x14:cfRule type="cellIs" priority="102" operator="equal" id="{C6158F6E-BA3C-4C63-A6DB-4B17F83EA13D}">
            <xm:f>'Data Vald.'!$A$6</xm:f>
            <x14:dxf>
              <fill>
                <patternFill>
                  <bgColor rgb="FFFF0000"/>
                </patternFill>
              </fill>
            </x14:dxf>
          </x14:cfRule>
          <x14:cfRule type="cellIs" priority="101" operator="equal" id="{7AAD0EDE-8184-457B-AE81-E9444F9354A6}">
            <xm:f>'Data Vald.'!$A$7</xm:f>
            <x14:dxf>
              <fill>
                <patternFill>
                  <bgColor rgb="FFFFC000"/>
                </patternFill>
              </fill>
            </x14:dxf>
          </x14:cfRule>
          <x14:cfRule type="cellIs" priority="100" operator="equal" id="{24CF657B-CCD5-4241-85A8-8DCC63E04DE8}">
            <xm:f>'Data Vald.'!$A$8</xm:f>
            <x14:dxf>
              <fill>
                <patternFill>
                  <bgColor rgb="FFFFFF00"/>
                </patternFill>
              </fill>
            </x14:dxf>
          </x14:cfRule>
          <x14:cfRule type="cellIs" priority="99" operator="equal" id="{D9260D74-E135-49FA-8E71-5233C6015496}">
            <xm:f>'Data Vald.'!$A$9</xm:f>
            <x14:dxf>
              <fill>
                <patternFill>
                  <bgColor rgb="FF00B050"/>
                </patternFill>
              </fill>
            </x14:dxf>
          </x14:cfRule>
          <x14:cfRule type="cellIs" priority="103" operator="equal" id="{6A69CF77-E904-44FC-BD5C-D9E7974F9587}">
            <xm:f>'Data Vald.'!$A$5</xm:f>
            <x14:dxf>
              <font>
                <color theme="0"/>
              </font>
              <fill>
                <patternFill>
                  <bgColor theme="1"/>
                </patternFill>
              </fill>
            </x14:dxf>
          </x14:cfRule>
          <xm:sqref>E17:E19</xm:sqref>
        </x14:conditionalFormatting>
        <x14:conditionalFormatting xmlns:xm="http://schemas.microsoft.com/office/excel/2006/main">
          <x14:cfRule type="cellIs" priority="86" operator="equal" id="{DF4D6155-15F5-437A-879A-E43F5ADA7805}">
            <xm:f>'Data Vald.'!$A$8</xm:f>
            <x14:dxf>
              <fill>
                <patternFill>
                  <bgColor rgb="FFFFFF00"/>
                </patternFill>
              </fill>
            </x14:dxf>
          </x14:cfRule>
          <x14:cfRule type="cellIs" priority="85" operator="equal" id="{59535C93-7CC9-4022-B24A-F8D5161E394D}">
            <xm:f>'Data Vald.'!$A$9</xm:f>
            <x14:dxf>
              <fill>
                <patternFill>
                  <bgColor rgb="FF00B050"/>
                </patternFill>
              </fill>
            </x14:dxf>
          </x14:cfRule>
          <x14:cfRule type="cellIs" priority="91" operator="equal" id="{66CAB4D1-571D-48F5-ABD1-00E5EC49A035}">
            <xm:f>'Data Vald.'!$A$3</xm:f>
            <x14:dxf/>
          </x14:cfRule>
          <x14:cfRule type="cellIs" priority="90" operator="equal" id="{BDA38E35-8B7E-4823-9013-3131642BEA8C}">
            <xm:f>'Data Vald.'!$A$4</xm:f>
            <x14:dxf/>
          </x14:cfRule>
          <x14:cfRule type="cellIs" priority="89" operator="equal" id="{AE81C157-0FFF-4D1E-B5D6-1FF0F08427C3}">
            <xm:f>'Data Vald.'!$A$5</xm:f>
            <x14:dxf>
              <font>
                <color theme="0"/>
              </font>
              <fill>
                <patternFill>
                  <bgColor theme="1"/>
                </patternFill>
              </fill>
            </x14:dxf>
          </x14:cfRule>
          <x14:cfRule type="cellIs" priority="88" operator="equal" id="{FD756E9E-3F2F-4182-BCBF-FEE16CDC5A7F}">
            <xm:f>'Data Vald.'!$A$6</xm:f>
            <x14:dxf>
              <fill>
                <patternFill>
                  <bgColor rgb="FFFF0000"/>
                </patternFill>
              </fill>
            </x14:dxf>
          </x14:cfRule>
          <x14:cfRule type="cellIs" priority="87" operator="equal" id="{DECF3C5D-28D4-4347-B3D3-B73BC4894E29}">
            <xm:f>'Data Vald.'!$A$7</xm:f>
            <x14:dxf>
              <fill>
                <patternFill>
                  <bgColor rgb="FFFFC000"/>
                </patternFill>
              </fill>
            </x14:dxf>
          </x14:cfRule>
          <xm:sqref>E22:E25</xm:sqref>
        </x14:conditionalFormatting>
        <x14:conditionalFormatting xmlns:xm="http://schemas.microsoft.com/office/excel/2006/main">
          <x14:cfRule type="cellIs" priority="92" operator="equal" id="{2BD9F711-50A3-40AA-912F-0950FCCB58D8}">
            <xm:f>'Data Vald.'!$A$9</xm:f>
            <x14:dxf>
              <fill>
                <patternFill>
                  <bgColor rgb="FF00B050"/>
                </patternFill>
              </fill>
            </x14:dxf>
          </x14:cfRule>
          <x14:cfRule type="cellIs" priority="93" operator="equal" id="{90F63C66-35C2-4F98-A11E-A4C896A50F41}">
            <xm:f>'Data Vald.'!$A$8</xm:f>
            <x14:dxf>
              <fill>
                <patternFill>
                  <bgColor rgb="FFFFFF00"/>
                </patternFill>
              </fill>
            </x14:dxf>
          </x14:cfRule>
          <x14:cfRule type="cellIs" priority="94" operator="equal" id="{576A05BC-3D13-4816-B242-5A9E9D4FF387}">
            <xm:f>'Data Vald.'!$A$7</xm:f>
            <x14:dxf>
              <fill>
                <patternFill>
                  <bgColor rgb="FFFFC000"/>
                </patternFill>
              </fill>
            </x14:dxf>
          </x14:cfRule>
          <x14:cfRule type="cellIs" priority="95" operator="equal" id="{12C80087-24D2-49A4-9AA2-1BE947B44B66}">
            <xm:f>'Data Vald.'!$A$6</xm:f>
            <x14:dxf>
              <fill>
                <patternFill>
                  <bgColor rgb="FFFF0000"/>
                </patternFill>
              </fill>
            </x14:dxf>
          </x14:cfRule>
          <x14:cfRule type="cellIs" priority="97" operator="equal" id="{7CC22083-09CB-4168-A6E5-F9C293D4235F}">
            <xm:f>'Data Vald.'!$A$4</xm:f>
            <x14:dxf/>
          </x14:cfRule>
          <x14:cfRule type="cellIs" priority="98" operator="equal" id="{AFAB2477-AF56-4522-85EA-404EF34BD228}">
            <xm:f>'Data Vald.'!$A$3</xm:f>
            <x14:dxf/>
          </x14:cfRule>
          <x14:cfRule type="cellIs" priority="96" operator="equal" id="{14BD1BF5-B259-4279-82F3-FD296890DA73}">
            <xm:f>'Data Vald.'!$A$5</xm:f>
            <x14:dxf>
              <font>
                <color theme="0"/>
              </font>
              <fill>
                <patternFill>
                  <bgColor theme="1"/>
                </patternFill>
              </fill>
            </x14:dxf>
          </x14:cfRule>
          <xm:sqref>I17:I19</xm:sqref>
        </x14:conditionalFormatting>
        <x14:conditionalFormatting xmlns:xm="http://schemas.microsoft.com/office/excel/2006/main">
          <x14:cfRule type="cellIs" priority="79" operator="equal" id="{FB5CC737-ED88-426E-92C7-7D96857F8C91}">
            <xm:f>'Data Vald.'!$A$8</xm:f>
            <x14:dxf>
              <fill>
                <patternFill>
                  <bgColor rgb="FFFFFF00"/>
                </patternFill>
              </fill>
            </x14:dxf>
          </x14:cfRule>
          <x14:cfRule type="cellIs" priority="78" operator="equal" id="{39D37832-B53F-48BF-8272-6341F8E981B2}">
            <xm:f>'Data Vald.'!$A$9</xm:f>
            <x14:dxf>
              <fill>
                <patternFill>
                  <bgColor rgb="FF00B050"/>
                </patternFill>
              </fill>
            </x14:dxf>
          </x14:cfRule>
          <x14:cfRule type="cellIs" priority="80" operator="equal" id="{874D8D62-CF93-470A-A4BD-CDC809E23AA4}">
            <xm:f>'Data Vald.'!$A$7</xm:f>
            <x14:dxf>
              <fill>
                <patternFill>
                  <bgColor rgb="FFFFC000"/>
                </patternFill>
              </fill>
            </x14:dxf>
          </x14:cfRule>
          <x14:cfRule type="cellIs" priority="81" operator="equal" id="{C7DF7B35-43B6-4232-8EFD-CF8CEF94E73C}">
            <xm:f>'Data Vald.'!$A$6</xm:f>
            <x14:dxf>
              <fill>
                <patternFill>
                  <bgColor rgb="FFFF0000"/>
                </patternFill>
              </fill>
            </x14:dxf>
          </x14:cfRule>
          <x14:cfRule type="cellIs" priority="82" operator="equal" id="{CE336162-3638-49B3-BFCC-A6FA3431BE6C}">
            <xm:f>'Data Vald.'!$A$5</xm:f>
            <x14:dxf>
              <font>
                <color theme="0"/>
              </font>
              <fill>
                <patternFill>
                  <bgColor theme="1"/>
                </patternFill>
              </fill>
            </x14:dxf>
          </x14:cfRule>
          <x14:cfRule type="cellIs" priority="83" operator="equal" id="{6400BAAF-DEDA-4067-BE0D-0F6407B852A9}">
            <xm:f>'Data Vald.'!$A$4</xm:f>
            <x14:dxf/>
          </x14:cfRule>
          <x14:cfRule type="cellIs" priority="84" operator="equal" id="{88F42867-1827-4F17-91E8-1A938F86020F}">
            <xm:f>'Data Vald.'!$A$3</xm:f>
            <x14:dxf/>
          </x14:cfRule>
          <xm:sqref>I24:I25</xm:sqref>
        </x14:conditionalFormatting>
        <x14:conditionalFormatting xmlns:xm="http://schemas.microsoft.com/office/excel/2006/main">
          <x14:cfRule type="cellIs" priority="70" operator="equal" id="{112334B8-6F6D-4D85-8B0E-087F509CE518}">
            <xm:f>'Data Vald.'!$A$3</xm:f>
            <x14:dxf/>
          </x14:cfRule>
          <x14:cfRule type="cellIs" priority="69" operator="equal" id="{B8F61DF2-A3F6-4B15-B7EE-0A5985E94A3A}">
            <xm:f>'Data Vald.'!$A$4</xm:f>
            <x14:dxf/>
          </x14:cfRule>
          <x14:cfRule type="cellIs" priority="68" operator="equal" id="{BBAA16C3-2B7D-41B9-9896-3E78CB23D26F}">
            <xm:f>'Data Vald.'!$A$5</xm:f>
            <x14:dxf>
              <font>
                <color theme="0"/>
              </font>
              <fill>
                <patternFill>
                  <bgColor theme="1"/>
                </patternFill>
              </fill>
            </x14:dxf>
          </x14:cfRule>
          <x14:cfRule type="cellIs" priority="67" operator="equal" id="{CA9487DD-4118-4EB5-9961-CE09CF417908}">
            <xm:f>'Data Vald.'!$A$6</xm:f>
            <x14:dxf>
              <fill>
                <patternFill>
                  <bgColor rgb="FFFF0000"/>
                </patternFill>
              </fill>
            </x14:dxf>
          </x14:cfRule>
          <x14:cfRule type="cellIs" priority="66" operator="equal" id="{C4F82032-995C-46DE-AB15-1395472FE3BE}">
            <xm:f>'Data Vald.'!$A$7</xm:f>
            <x14:dxf>
              <fill>
                <patternFill>
                  <bgColor rgb="FFFFC000"/>
                </patternFill>
              </fill>
            </x14:dxf>
          </x14:cfRule>
          <x14:cfRule type="cellIs" priority="65" operator="equal" id="{416EBB91-764D-4499-A5E2-05C339789293}">
            <xm:f>'Data Vald.'!$A$8</xm:f>
            <x14:dxf>
              <fill>
                <patternFill>
                  <bgColor rgb="FFFFFF00"/>
                </patternFill>
              </fill>
            </x14:dxf>
          </x14:cfRule>
          <x14:cfRule type="cellIs" priority="64" operator="equal" id="{6DA5CAB3-E712-409B-9EF0-0302AEB8E850}">
            <xm:f>'Data Vald.'!$A$9</xm:f>
            <x14:dxf>
              <fill>
                <patternFill>
                  <bgColor rgb="FF00B050"/>
                </patternFill>
              </fill>
            </x14:dxf>
          </x14:cfRule>
          <xm:sqref>I47</xm:sqref>
        </x14:conditionalFormatting>
        <x14:conditionalFormatting xmlns:xm="http://schemas.microsoft.com/office/excel/2006/main">
          <x14:cfRule type="cellIs" priority="51" operator="equal" id="{FEAA9FEC-37EA-4986-BE71-963056941C96}">
            <xm:f>'Data Vald.'!$A$8</xm:f>
            <x14:dxf>
              <fill>
                <patternFill>
                  <bgColor rgb="FFFFFF00"/>
                </patternFill>
              </fill>
            </x14:dxf>
          </x14:cfRule>
          <x14:cfRule type="cellIs" priority="52" operator="equal" id="{06FD7ADA-1136-4943-A774-766065339989}">
            <xm:f>'Data Vald.'!$A$7</xm:f>
            <x14:dxf>
              <fill>
                <patternFill>
                  <bgColor rgb="FFFFC000"/>
                </patternFill>
              </fill>
            </x14:dxf>
          </x14:cfRule>
          <x14:cfRule type="cellIs" priority="50" operator="equal" id="{579C036E-FAD8-4688-879F-6280FA6679C6}">
            <xm:f>'Data Vald.'!$A$9</xm:f>
            <x14:dxf>
              <fill>
                <patternFill>
                  <bgColor rgb="FF00B050"/>
                </patternFill>
              </fill>
            </x14:dxf>
          </x14:cfRule>
          <x14:cfRule type="cellIs" priority="56" operator="equal" id="{FB7A0030-FDB8-444D-B9F6-A24C695336C5}">
            <xm:f>'Data Vald.'!$A$3</xm:f>
            <x14:dxf/>
          </x14:cfRule>
          <x14:cfRule type="cellIs" priority="55" operator="equal" id="{A5BC36A9-491C-4163-BE75-F4AE87679140}">
            <xm:f>'Data Vald.'!$A$4</xm:f>
            <x14:dxf/>
          </x14:cfRule>
          <x14:cfRule type="cellIs" priority="54" operator="equal" id="{5E12864E-48E5-46E4-8721-7C25D0747999}">
            <xm:f>'Data Vald.'!$A$5</xm:f>
            <x14:dxf>
              <font>
                <color theme="0"/>
              </font>
              <fill>
                <patternFill>
                  <bgColor theme="1"/>
                </patternFill>
              </fill>
            </x14:dxf>
          </x14:cfRule>
          <x14:cfRule type="cellIs" priority="53" operator="equal" id="{02B66E9F-E84D-467C-9E37-55DF904537A6}">
            <xm:f>'Data Vald.'!$A$6</xm:f>
            <x14:dxf>
              <fill>
                <patternFill>
                  <bgColor rgb="FFFF0000"/>
                </patternFill>
              </fill>
            </x14:dxf>
          </x14:cfRule>
          <xm:sqref>I53:I55</xm:sqref>
        </x14:conditionalFormatting>
        <x14:conditionalFormatting xmlns:xm="http://schemas.microsoft.com/office/excel/2006/main">
          <x14:cfRule type="cellIs" priority="43" operator="equal" id="{0B7FE99B-A537-4F50-BEBE-D8E1A78DAF01}">
            <xm:f>'Data Vald.'!$A$9</xm:f>
            <x14:dxf>
              <fill>
                <patternFill>
                  <bgColor rgb="FF00B050"/>
                </patternFill>
              </fill>
            </x14:dxf>
          </x14:cfRule>
          <x14:cfRule type="cellIs" priority="44" operator="equal" id="{8D60B66F-A8C6-4425-B95B-ADBECF895F30}">
            <xm:f>'Data Vald.'!$A$8</xm:f>
            <x14:dxf>
              <fill>
                <patternFill>
                  <bgColor rgb="FFFFFF00"/>
                </patternFill>
              </fill>
            </x14:dxf>
          </x14:cfRule>
          <x14:cfRule type="cellIs" priority="45" operator="equal" id="{6DAD9FC9-9D0E-4982-A745-5FA4DF6C8E41}">
            <xm:f>'Data Vald.'!$A$7</xm:f>
            <x14:dxf>
              <fill>
                <patternFill>
                  <bgColor rgb="FFFFC000"/>
                </patternFill>
              </fill>
            </x14:dxf>
          </x14:cfRule>
          <x14:cfRule type="cellIs" priority="46" operator="equal" id="{ED9E2DF5-F7CF-4931-9F4F-F4864C43DDA1}">
            <xm:f>'Data Vald.'!$A$6</xm:f>
            <x14:dxf>
              <fill>
                <patternFill>
                  <bgColor rgb="FFFF0000"/>
                </patternFill>
              </fill>
            </x14:dxf>
          </x14:cfRule>
          <x14:cfRule type="cellIs" priority="47" operator="equal" id="{6EBC96B3-DEC2-49C8-8FE0-97CC5E3B1DE6}">
            <xm:f>'Data Vald.'!$A$5</xm:f>
            <x14:dxf>
              <font>
                <color theme="0"/>
              </font>
              <fill>
                <patternFill>
                  <bgColor theme="1"/>
                </patternFill>
              </fill>
            </x14:dxf>
          </x14:cfRule>
          <x14:cfRule type="cellIs" priority="48" operator="equal" id="{D7D0AD9E-5738-44EE-BD91-03410546D104}">
            <xm:f>'Data Vald.'!$A$4</xm:f>
            <x14:dxf/>
          </x14:cfRule>
          <x14:cfRule type="cellIs" priority="49" operator="equal" id="{891202F4-3C63-44F2-9645-E447D42B3952}">
            <xm:f>'Data Vald.'!$A$3</xm:f>
            <x14:dxf/>
          </x14:cfRule>
          <xm:sqref>E16</xm:sqref>
        </x14:conditionalFormatting>
        <x14:conditionalFormatting xmlns:xm="http://schemas.microsoft.com/office/excel/2006/main">
          <x14:cfRule type="cellIs" priority="36" operator="equal" id="{ECBDF14B-84C6-4790-AF45-62A60472F0A0}">
            <xm:f>'Data Vald.'!$A$9</xm:f>
            <x14:dxf>
              <fill>
                <patternFill>
                  <bgColor rgb="FF00B050"/>
                </patternFill>
              </fill>
            </x14:dxf>
          </x14:cfRule>
          <x14:cfRule type="cellIs" priority="37" operator="equal" id="{0F60AAC6-A2A1-42FF-B323-AA6D914C814C}">
            <xm:f>'Data Vald.'!$A$8</xm:f>
            <x14:dxf>
              <fill>
                <patternFill>
                  <bgColor rgb="FFFFFF00"/>
                </patternFill>
              </fill>
            </x14:dxf>
          </x14:cfRule>
          <x14:cfRule type="cellIs" priority="38" operator="equal" id="{49DB1B5E-9F40-4D76-85AC-8B0FA9DA2ADD}">
            <xm:f>'Data Vald.'!$A$7</xm:f>
            <x14:dxf>
              <fill>
                <patternFill>
                  <bgColor rgb="FFFFC000"/>
                </patternFill>
              </fill>
            </x14:dxf>
          </x14:cfRule>
          <x14:cfRule type="cellIs" priority="39" operator="equal" id="{11096A7D-E976-44DC-BCC1-A83FE6A169BB}">
            <xm:f>'Data Vald.'!$A$6</xm:f>
            <x14:dxf>
              <fill>
                <patternFill>
                  <bgColor rgb="FFFF0000"/>
                </patternFill>
              </fill>
            </x14:dxf>
          </x14:cfRule>
          <x14:cfRule type="cellIs" priority="40" operator="equal" id="{66115CCE-6030-474E-AA08-7ADFC7C68AE5}">
            <xm:f>'Data Vald.'!$A$5</xm:f>
            <x14:dxf>
              <font>
                <color theme="0"/>
              </font>
              <fill>
                <patternFill>
                  <bgColor theme="1"/>
                </patternFill>
              </fill>
            </x14:dxf>
          </x14:cfRule>
          <x14:cfRule type="cellIs" priority="41" operator="equal" id="{8D56AFC8-1178-4B50-8130-329E4317D060}">
            <xm:f>'Data Vald.'!$A$4</xm:f>
            <x14:dxf/>
          </x14:cfRule>
          <x14:cfRule type="cellIs" priority="42" operator="equal" id="{BF9F37D6-6F11-4ECF-93E5-D47D75C8721C}">
            <xm:f>'Data Vald.'!$A$3</xm:f>
            <x14:dxf/>
          </x14:cfRule>
          <xm:sqref>I16</xm:sqref>
        </x14:conditionalFormatting>
        <x14:conditionalFormatting xmlns:xm="http://schemas.microsoft.com/office/excel/2006/main">
          <x14:cfRule type="cellIs" priority="29" operator="equal" id="{7E8A8017-71A4-40CB-986D-5D558244795E}">
            <xm:f>'Data Vald.'!$A$9</xm:f>
            <x14:dxf>
              <fill>
                <patternFill>
                  <bgColor rgb="FF00B050"/>
                </patternFill>
              </fill>
            </x14:dxf>
          </x14:cfRule>
          <x14:cfRule type="cellIs" priority="30" operator="equal" id="{2A110DE2-CD27-4188-AB45-9533FC6047A4}">
            <xm:f>'Data Vald.'!$A$8</xm:f>
            <x14:dxf>
              <fill>
                <patternFill>
                  <bgColor rgb="FFFFFF00"/>
                </patternFill>
              </fill>
            </x14:dxf>
          </x14:cfRule>
          <x14:cfRule type="cellIs" priority="31" operator="equal" id="{9A54D94B-ACC6-433C-BA07-D1FCCE92392C}">
            <xm:f>'Data Vald.'!$A$7</xm:f>
            <x14:dxf>
              <fill>
                <patternFill>
                  <bgColor rgb="FFFFC000"/>
                </patternFill>
              </fill>
            </x14:dxf>
          </x14:cfRule>
          <x14:cfRule type="cellIs" priority="32" operator="equal" id="{2210D2F4-605A-4662-9BEA-7F781F72325E}">
            <xm:f>'Data Vald.'!$A$6</xm:f>
            <x14:dxf>
              <fill>
                <patternFill>
                  <bgColor rgb="FFFF0000"/>
                </patternFill>
              </fill>
            </x14:dxf>
          </x14:cfRule>
          <x14:cfRule type="cellIs" priority="33" operator="equal" id="{F2C9424B-DEB3-470B-A204-1BBC0F1E5C80}">
            <xm:f>'Data Vald.'!$A$5</xm:f>
            <x14:dxf>
              <font>
                <color theme="0"/>
              </font>
              <fill>
                <patternFill>
                  <bgColor theme="1"/>
                </patternFill>
              </fill>
            </x14:dxf>
          </x14:cfRule>
          <x14:cfRule type="cellIs" priority="34" operator="equal" id="{55CD472F-75FD-4705-90C2-24575FD6D0BB}">
            <xm:f>'Data Vald.'!$A$4</xm:f>
            <x14:dxf/>
          </x14:cfRule>
          <x14:cfRule type="cellIs" priority="35" operator="equal" id="{A77DC3C2-91B0-4FF8-A90C-3E6E8CF14CF3}">
            <xm:f>'Data Vald.'!$A$3</xm:f>
            <x14:dxf/>
          </x14:cfRule>
          <xm:sqref>I22:I23</xm:sqref>
        </x14:conditionalFormatting>
        <x14:conditionalFormatting xmlns:xm="http://schemas.microsoft.com/office/excel/2006/main">
          <x14:cfRule type="cellIs" priority="22" operator="equal" id="{0144770A-B2ED-43CC-A42F-175F64E3554B}">
            <xm:f>'Data Vald.'!$A$9</xm:f>
            <x14:dxf>
              <fill>
                <patternFill>
                  <bgColor rgb="FF00B050"/>
                </patternFill>
              </fill>
            </x14:dxf>
          </x14:cfRule>
          <x14:cfRule type="cellIs" priority="23" operator="equal" id="{3669C365-A36F-4F22-9595-BEA4BBDDF58C}">
            <xm:f>'Data Vald.'!$A$8</xm:f>
            <x14:dxf>
              <fill>
                <patternFill>
                  <bgColor rgb="FFFFFF00"/>
                </patternFill>
              </fill>
            </x14:dxf>
          </x14:cfRule>
          <x14:cfRule type="cellIs" priority="24" operator="equal" id="{2D6C1CE4-4372-4F89-A83E-E5B7AE56226E}">
            <xm:f>'Data Vald.'!$A$7</xm:f>
            <x14:dxf>
              <fill>
                <patternFill>
                  <bgColor rgb="FFFFC000"/>
                </patternFill>
              </fill>
            </x14:dxf>
          </x14:cfRule>
          <x14:cfRule type="cellIs" priority="25" operator="equal" id="{8D3EC0EB-AAF0-42EA-A26E-FF817679176E}">
            <xm:f>'Data Vald.'!$A$6</xm:f>
            <x14:dxf>
              <fill>
                <patternFill>
                  <bgColor rgb="FFFF0000"/>
                </patternFill>
              </fill>
            </x14:dxf>
          </x14:cfRule>
          <x14:cfRule type="cellIs" priority="26" operator="equal" id="{D611C72A-8824-4B0B-B2A2-BA75EB63D0B5}">
            <xm:f>'Data Vald.'!$A$5</xm:f>
            <x14:dxf>
              <font>
                <color theme="0"/>
              </font>
              <fill>
                <patternFill>
                  <bgColor theme="1"/>
                </patternFill>
              </fill>
            </x14:dxf>
          </x14:cfRule>
          <x14:cfRule type="cellIs" priority="27" operator="equal" id="{BC59AE20-4EE2-44AD-AACC-0A27B8BD743E}">
            <xm:f>'Data Vald.'!$A$4</xm:f>
            <x14:dxf/>
          </x14:cfRule>
          <x14:cfRule type="cellIs" priority="28" operator="equal" id="{DDA8ED92-4EE5-40F5-AE29-8778C13F1576}">
            <xm:f>'Data Vald.'!$A$3</xm:f>
            <x14:dxf/>
          </x14:cfRule>
          <xm:sqref>E38:E47</xm:sqref>
        </x14:conditionalFormatting>
        <x14:conditionalFormatting xmlns:xm="http://schemas.microsoft.com/office/excel/2006/main">
          <x14:cfRule type="cellIs" priority="15" operator="equal" id="{F55E1102-17B9-4503-B6AE-385A0D934E19}">
            <xm:f>'Data Vald.'!$A$9</xm:f>
            <x14:dxf>
              <fill>
                <patternFill>
                  <bgColor rgb="FF00B050"/>
                </patternFill>
              </fill>
            </x14:dxf>
          </x14:cfRule>
          <x14:cfRule type="cellIs" priority="16" operator="equal" id="{208BC350-79B2-4A90-818A-C4CD857383E2}">
            <xm:f>'Data Vald.'!$A$8</xm:f>
            <x14:dxf>
              <fill>
                <patternFill>
                  <bgColor rgb="FFFFFF00"/>
                </patternFill>
              </fill>
            </x14:dxf>
          </x14:cfRule>
          <x14:cfRule type="cellIs" priority="17" operator="equal" id="{CC1D6E34-8485-40E6-ADDA-FD2301262B29}">
            <xm:f>'Data Vald.'!$A$7</xm:f>
            <x14:dxf>
              <fill>
                <patternFill>
                  <bgColor rgb="FFFFC000"/>
                </patternFill>
              </fill>
            </x14:dxf>
          </x14:cfRule>
          <x14:cfRule type="cellIs" priority="18" operator="equal" id="{5989B04A-1369-49F7-B130-610F4A491D41}">
            <xm:f>'Data Vald.'!$A$6</xm:f>
            <x14:dxf>
              <fill>
                <patternFill>
                  <bgColor rgb="FFFF0000"/>
                </patternFill>
              </fill>
            </x14:dxf>
          </x14:cfRule>
          <x14:cfRule type="cellIs" priority="19" operator="equal" id="{7431A55F-165F-4A8C-A0F7-EA32A7069A02}">
            <xm:f>'Data Vald.'!$A$5</xm:f>
            <x14:dxf>
              <font>
                <color theme="0"/>
              </font>
              <fill>
                <patternFill>
                  <bgColor theme="1"/>
                </patternFill>
              </fill>
            </x14:dxf>
          </x14:cfRule>
          <x14:cfRule type="cellIs" priority="20" operator="equal" id="{926B77EB-E116-44CD-B93B-5F81CD87EBB1}">
            <xm:f>'Data Vald.'!$A$4</xm:f>
            <x14:dxf/>
          </x14:cfRule>
          <x14:cfRule type="cellIs" priority="21" operator="equal" id="{E9CEAD17-F173-4726-8C4D-8317A60D5D80}">
            <xm:f>'Data Vald.'!$A$3</xm:f>
            <x14:dxf/>
          </x14:cfRule>
          <xm:sqref>I38:I46</xm:sqref>
        </x14:conditionalFormatting>
        <x14:conditionalFormatting xmlns:xm="http://schemas.microsoft.com/office/excel/2006/main">
          <x14:cfRule type="cellIs" priority="8" operator="equal" id="{6F9340C7-8455-4BC5-B78B-1649E8577D89}">
            <xm:f>'Data Vald.'!$A$9</xm:f>
            <x14:dxf>
              <fill>
                <patternFill>
                  <bgColor rgb="FF00B050"/>
                </patternFill>
              </fill>
            </x14:dxf>
          </x14:cfRule>
          <x14:cfRule type="cellIs" priority="9" operator="equal" id="{2009F0EF-0FB2-4CD4-9EF8-FD8ECADEB92F}">
            <xm:f>'Data Vald.'!$A$8</xm:f>
            <x14:dxf>
              <fill>
                <patternFill>
                  <bgColor rgb="FFFFFF00"/>
                </patternFill>
              </fill>
            </x14:dxf>
          </x14:cfRule>
          <x14:cfRule type="cellIs" priority="10" operator="equal" id="{24721873-416A-4A99-8710-1BE8FDD6A528}">
            <xm:f>'Data Vald.'!$A$7</xm:f>
            <x14:dxf>
              <fill>
                <patternFill>
                  <bgColor rgb="FFFFC000"/>
                </patternFill>
              </fill>
            </x14:dxf>
          </x14:cfRule>
          <x14:cfRule type="cellIs" priority="11" operator="equal" id="{492A5D23-2FF2-4EF6-A33F-9B1A590F4AE8}">
            <xm:f>'Data Vald.'!$A$6</xm:f>
            <x14:dxf>
              <fill>
                <patternFill>
                  <bgColor rgb="FFFF0000"/>
                </patternFill>
              </fill>
            </x14:dxf>
          </x14:cfRule>
          <x14:cfRule type="cellIs" priority="12" operator="equal" id="{705CA722-803E-4599-B8D0-217F283D2CA1}">
            <xm:f>'Data Vald.'!$A$5</xm:f>
            <x14:dxf>
              <font>
                <color theme="0"/>
              </font>
              <fill>
                <patternFill>
                  <bgColor theme="1"/>
                </patternFill>
              </fill>
            </x14:dxf>
          </x14:cfRule>
          <x14:cfRule type="cellIs" priority="13" operator="equal" id="{529FB11F-0DE0-4D12-AFAE-316838E96FA8}">
            <xm:f>'Data Vald.'!$A$4</xm:f>
            <x14:dxf/>
          </x14:cfRule>
          <x14:cfRule type="cellIs" priority="14" operator="equal" id="{AFD6B5D4-3A5F-4EAD-99DD-7CAB5FF893A7}">
            <xm:f>'Data Vald.'!$A$3</xm:f>
            <x14:dxf/>
          </x14:cfRule>
          <xm:sqref>E50:E55</xm:sqref>
        </x14:conditionalFormatting>
        <x14:conditionalFormatting xmlns:xm="http://schemas.microsoft.com/office/excel/2006/main">
          <x14:cfRule type="cellIs" priority="1" operator="equal" id="{D3C16BB4-343B-4811-9B2B-8564C6992A8F}">
            <xm:f>'Data Vald.'!$A$9</xm:f>
            <x14:dxf>
              <fill>
                <patternFill>
                  <bgColor rgb="FF00B050"/>
                </patternFill>
              </fill>
            </x14:dxf>
          </x14:cfRule>
          <x14:cfRule type="cellIs" priority="2" operator="equal" id="{329D54BF-C5AA-4160-8F78-A71F7CF1804F}">
            <xm:f>'Data Vald.'!$A$8</xm:f>
            <x14:dxf>
              <fill>
                <patternFill>
                  <bgColor rgb="FFFFFF00"/>
                </patternFill>
              </fill>
            </x14:dxf>
          </x14:cfRule>
          <x14:cfRule type="cellIs" priority="3" operator="equal" id="{1102CAFC-0216-4E7D-AD9B-46DCD3FFDFC7}">
            <xm:f>'Data Vald.'!$A$7</xm:f>
            <x14:dxf>
              <fill>
                <patternFill>
                  <bgColor rgb="FFFFC000"/>
                </patternFill>
              </fill>
            </x14:dxf>
          </x14:cfRule>
          <x14:cfRule type="cellIs" priority="4" operator="equal" id="{2F888930-1B6D-4E21-9323-3F60EA9AE0BA}">
            <xm:f>'Data Vald.'!$A$6</xm:f>
            <x14:dxf>
              <fill>
                <patternFill>
                  <bgColor rgb="FFFF0000"/>
                </patternFill>
              </fill>
            </x14:dxf>
          </x14:cfRule>
          <x14:cfRule type="cellIs" priority="5" operator="equal" id="{BC643201-2330-4CC7-9D41-EC6D22FFB085}">
            <xm:f>'Data Vald.'!$A$5</xm:f>
            <x14:dxf>
              <font>
                <color theme="0"/>
              </font>
              <fill>
                <patternFill>
                  <bgColor theme="1"/>
                </patternFill>
              </fill>
            </x14:dxf>
          </x14:cfRule>
          <x14:cfRule type="cellIs" priority="6" operator="equal" id="{A0715E98-FC99-43C4-8FB6-A1855DE24110}">
            <xm:f>'Data Vald.'!$A$4</xm:f>
            <x14:dxf/>
          </x14:cfRule>
          <x14:cfRule type="cellIs" priority="7" operator="equal" id="{DF38284A-F87D-46E0-A9C9-95576FE85337}">
            <xm:f>'Data Vald.'!$A$3</xm:f>
            <x14:dxf/>
          </x14:cfRule>
          <xm:sqref>I50:I52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DF1D294-9FF2-4D61-9111-E7603D5A98F4}">
          <x14:formula1>
            <xm:f>'Data Vald.'!$A$3:$A$9</xm:f>
          </x14:formula1>
          <xm:sqref>E50:E55 E16:E19 E22:E25 I16:I19 I22:I25 E38:E47 I38:I47 I50:I55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EBD8-B554-4A6F-9C12-F4FC25780AD3}">
  <sheetPr>
    <tabColor theme="4" tint="0.79998168889431442"/>
    <pageSetUpPr fitToPage="1"/>
  </sheetPr>
  <dimension ref="B1:K116"/>
  <sheetViews>
    <sheetView showGridLines="0" topLeftCell="A9" zoomScale="60" zoomScaleNormal="60" workbookViewId="0">
      <selection activeCell="E21" sqref="E21:F23"/>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517</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578</v>
      </c>
      <c r="D5" s="567"/>
      <c r="E5" s="567"/>
      <c r="F5" s="567"/>
      <c r="G5" s="567"/>
      <c r="H5" s="567"/>
      <c r="I5" s="567"/>
      <c r="J5" s="568"/>
      <c r="K5" s="13"/>
    </row>
    <row r="6" spans="2:11" ht="14.45" customHeight="1">
      <c r="B6" s="12"/>
      <c r="C6" s="159" t="s">
        <v>518</v>
      </c>
      <c r="D6" s="117"/>
      <c r="E6" s="117"/>
      <c r="F6" s="11"/>
      <c r="G6" s="118" t="s">
        <v>210</v>
      </c>
      <c r="H6" s="569" t="s">
        <v>211</v>
      </c>
      <c r="I6" s="570"/>
      <c r="J6" s="571"/>
      <c r="K6" s="13"/>
    </row>
    <row r="7" spans="2:11" ht="14.25" customHeight="1" thickBot="1">
      <c r="B7" s="12"/>
      <c r="C7" s="651" t="s">
        <v>553</v>
      </c>
      <c r="D7" s="573"/>
      <c r="E7" s="573"/>
      <c r="F7" s="574"/>
      <c r="G7" s="166" t="s">
        <v>579</v>
      </c>
      <c r="H7" s="654" t="s">
        <v>545</v>
      </c>
      <c r="I7" s="655"/>
      <c r="J7" s="656"/>
      <c r="K7" s="13"/>
    </row>
    <row r="8" spans="2:11" ht="14.1" customHeight="1">
      <c r="B8" s="12"/>
      <c r="C8" s="575"/>
      <c r="D8" s="573"/>
      <c r="E8" s="573"/>
      <c r="F8" s="574"/>
      <c r="G8" s="118" t="s">
        <v>215</v>
      </c>
      <c r="H8" s="119" t="s">
        <v>216</v>
      </c>
      <c r="I8" s="214"/>
      <c r="J8" s="120"/>
      <c r="K8" s="13"/>
    </row>
    <row r="9" spans="2:11" ht="15.75" customHeight="1">
      <c r="B9" s="12"/>
      <c r="C9" s="575"/>
      <c r="D9" s="573"/>
      <c r="E9" s="573"/>
      <c r="F9" s="574"/>
      <c r="G9" s="582" t="s">
        <v>522</v>
      </c>
      <c r="H9" s="587" t="s">
        <v>580</v>
      </c>
      <c r="I9" s="585"/>
      <c r="J9" s="586"/>
      <c r="K9" s="13"/>
    </row>
    <row r="10" spans="2:11" ht="15.75" customHeight="1">
      <c r="B10" s="12"/>
      <c r="C10" s="575"/>
      <c r="D10" s="573"/>
      <c r="E10" s="573"/>
      <c r="F10" s="574"/>
      <c r="G10" s="582"/>
      <c r="H10" s="587"/>
      <c r="I10" s="585"/>
      <c r="J10" s="586"/>
      <c r="K10" s="13"/>
    </row>
    <row r="11" spans="2:11" ht="21.6" customHeight="1">
      <c r="B11" s="12"/>
      <c r="C11" s="575"/>
      <c r="D11" s="573"/>
      <c r="E11" s="573"/>
      <c r="F11" s="574"/>
      <c r="G11" s="582"/>
      <c r="H11" s="587"/>
      <c r="I11" s="585"/>
      <c r="J11" s="586"/>
      <c r="K11" s="13"/>
    </row>
    <row r="12" spans="2:11" ht="36.950000000000003" customHeight="1" thickBot="1">
      <c r="B12" s="12"/>
      <c r="C12" s="576"/>
      <c r="D12" s="577"/>
      <c r="E12" s="577"/>
      <c r="F12" s="578"/>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524</v>
      </c>
      <c r="D16" s="130" t="s">
        <v>227</v>
      </c>
      <c r="E16" s="219">
        <v>1</v>
      </c>
      <c r="F16" s="388" t="s">
        <v>565</v>
      </c>
      <c r="G16" s="134" t="s">
        <v>229</v>
      </c>
      <c r="H16" s="130" t="s">
        <v>227</v>
      </c>
      <c r="I16" s="219">
        <v>0.5</v>
      </c>
      <c r="J16" s="197" t="s">
        <v>452</v>
      </c>
      <c r="K16" s="13"/>
    </row>
    <row r="17" spans="2:11" ht="29.1">
      <c r="B17" s="12"/>
      <c r="C17" s="121" t="s">
        <v>526</v>
      </c>
      <c r="D17" s="20" t="s">
        <v>227</v>
      </c>
      <c r="E17" s="219">
        <v>1</v>
      </c>
      <c r="F17" s="384" t="s">
        <v>581</v>
      </c>
      <c r="G17" s="134" t="s">
        <v>26</v>
      </c>
      <c r="H17" s="196" t="s">
        <v>26</v>
      </c>
      <c r="I17" s="219" t="s">
        <v>26</v>
      </c>
      <c r="J17" s="197" t="s">
        <v>26</v>
      </c>
      <c r="K17" s="13"/>
    </row>
    <row r="18" spans="2:11" ht="28.5" thickBot="1">
      <c r="B18" s="12"/>
      <c r="C18" s="121" t="s">
        <v>582</v>
      </c>
      <c r="D18" s="20" t="s">
        <v>227</v>
      </c>
      <c r="E18" s="219">
        <v>1</v>
      </c>
      <c r="F18" s="384" t="s">
        <v>583</v>
      </c>
      <c r="G18" s="134" t="s">
        <v>26</v>
      </c>
      <c r="H18" s="196" t="s">
        <v>26</v>
      </c>
      <c r="I18" s="219" t="s">
        <v>26</v>
      </c>
      <c r="J18" s="197" t="s">
        <v>26</v>
      </c>
      <c r="K18" s="13"/>
    </row>
    <row r="19" spans="2:11" ht="27" customHeight="1" thickBot="1">
      <c r="B19" s="12"/>
      <c r="C19" s="603" t="s">
        <v>239</v>
      </c>
      <c r="D19" s="604"/>
      <c r="E19" s="604"/>
      <c r="F19" s="604"/>
      <c r="G19" s="604"/>
      <c r="H19" s="604"/>
      <c r="I19" s="604"/>
      <c r="J19" s="605"/>
      <c r="K19" s="13"/>
    </row>
    <row r="20" spans="2:11" ht="27" customHeight="1" thickBot="1">
      <c r="B20" s="12"/>
      <c r="C20" s="202" t="s">
        <v>222</v>
      </c>
      <c r="D20" s="203" t="s">
        <v>223</v>
      </c>
      <c r="E20" s="211" t="s">
        <v>224</v>
      </c>
      <c r="F20" s="133" t="s">
        <v>225</v>
      </c>
      <c r="G20" s="202" t="s">
        <v>222</v>
      </c>
      <c r="H20" s="203" t="s">
        <v>223</v>
      </c>
      <c r="I20" s="211" t="s">
        <v>224</v>
      </c>
      <c r="J20" s="133" t="s">
        <v>225</v>
      </c>
      <c r="K20" s="13"/>
    </row>
    <row r="21" spans="2:11" ht="29.1">
      <c r="B21" s="12"/>
      <c r="C21" s="135" t="s">
        <v>240</v>
      </c>
      <c r="D21" s="136" t="s">
        <v>227</v>
      </c>
      <c r="E21" s="237">
        <v>1</v>
      </c>
      <c r="F21" s="379" t="s">
        <v>549</v>
      </c>
      <c r="G21" s="137" t="s">
        <v>246</v>
      </c>
      <c r="H21" s="136" t="s">
        <v>227</v>
      </c>
      <c r="I21" s="237">
        <v>1</v>
      </c>
      <c r="J21" s="376" t="s">
        <v>560</v>
      </c>
      <c r="K21" s="13"/>
    </row>
    <row r="22" spans="2:11" ht="14.45">
      <c r="B22" s="12"/>
      <c r="C22" s="24" t="s">
        <v>514</v>
      </c>
      <c r="D22" s="20" t="s">
        <v>227</v>
      </c>
      <c r="E22" s="219">
        <v>1</v>
      </c>
      <c r="F22" s="373" t="s">
        <v>584</v>
      </c>
      <c r="G22" s="24" t="s">
        <v>26</v>
      </c>
      <c r="H22" s="21" t="s">
        <v>26</v>
      </c>
      <c r="I22" s="219" t="s">
        <v>26</v>
      </c>
      <c r="J22" s="204" t="s">
        <v>26</v>
      </c>
      <c r="K22" s="13"/>
    </row>
    <row r="23" spans="2:11" ht="15" thickBot="1">
      <c r="B23" s="12"/>
      <c r="C23" s="25" t="s">
        <v>252</v>
      </c>
      <c r="D23" s="123" t="s">
        <v>227</v>
      </c>
      <c r="E23" s="219">
        <v>1</v>
      </c>
      <c r="F23" s="374" t="s">
        <v>252</v>
      </c>
      <c r="G23" s="25" t="s">
        <v>26</v>
      </c>
      <c r="H23" s="172" t="s">
        <v>26</v>
      </c>
      <c r="I23" s="219" t="s">
        <v>26</v>
      </c>
      <c r="J23" s="187" t="s">
        <v>26</v>
      </c>
      <c r="K23" s="13"/>
    </row>
    <row r="24" spans="2:11" ht="21" customHeight="1" thickBot="1">
      <c r="B24" s="12"/>
      <c r="C24" s="591" t="s">
        <v>254</v>
      </c>
      <c r="D24" s="592"/>
      <c r="E24" s="592"/>
      <c r="F24" s="592"/>
      <c r="G24" s="592"/>
      <c r="H24" s="592"/>
      <c r="I24" s="592"/>
      <c r="J24" s="593"/>
      <c r="K24" s="13"/>
    </row>
    <row r="25" spans="2:11" ht="23.45" customHeight="1" thickBot="1">
      <c r="B25" s="12"/>
      <c r="C25" s="594" t="s">
        <v>255</v>
      </c>
      <c r="D25" s="595"/>
      <c r="E25" s="595"/>
      <c r="F25" s="595"/>
      <c r="G25" s="595"/>
      <c r="H25" s="595"/>
      <c r="I25" s="595"/>
      <c r="J25" s="596"/>
      <c r="K25" s="13"/>
    </row>
    <row r="26" spans="2:11">
      <c r="B26" s="12"/>
      <c r="C26" s="10"/>
      <c r="D26" s="138"/>
      <c r="E26" s="138"/>
      <c r="F26" s="138"/>
      <c r="G26" s="138"/>
      <c r="H26" s="138"/>
      <c r="I26" s="138"/>
      <c r="J26" s="11"/>
      <c r="K26" s="13"/>
    </row>
    <row r="27" spans="2:11">
      <c r="B27" s="12"/>
      <c r="C27" s="12"/>
      <c r="J27" s="13"/>
      <c r="K27" s="13"/>
    </row>
    <row r="28" spans="2:11" ht="14.45" thickBot="1">
      <c r="B28" s="12"/>
      <c r="C28" s="27"/>
      <c r="D28" s="28"/>
      <c r="E28" s="28"/>
      <c r="F28" s="28"/>
      <c r="G28" s="28"/>
      <c r="H28" s="28"/>
      <c r="I28" s="28"/>
      <c r="J28" s="29"/>
      <c r="K28" s="13"/>
    </row>
    <row r="29" spans="2:11" ht="18.600000000000001" thickBot="1">
      <c r="B29" s="12"/>
      <c r="C29" s="563" t="s">
        <v>256</v>
      </c>
      <c r="D29" s="564"/>
      <c r="E29" s="564"/>
      <c r="F29" s="564"/>
      <c r="G29" s="564"/>
      <c r="H29" s="564"/>
      <c r="I29" s="564"/>
      <c r="J29" s="565"/>
      <c r="K29" s="13"/>
    </row>
    <row r="30" spans="2:11" ht="15" customHeight="1">
      <c r="B30" s="12"/>
      <c r="C30" s="140"/>
      <c r="D30" s="141"/>
      <c r="E30" s="141"/>
      <c r="F30" s="141"/>
      <c r="G30" s="141"/>
      <c r="H30" s="141"/>
      <c r="I30" s="141"/>
      <c r="J30" s="142"/>
      <c r="K30" s="13"/>
    </row>
    <row r="31" spans="2:11" ht="15" customHeight="1">
      <c r="B31" s="12"/>
      <c r="C31" s="560" t="s">
        <v>257</v>
      </c>
      <c r="D31" s="561"/>
      <c r="E31" s="561"/>
      <c r="F31" s="561"/>
      <c r="G31" s="561"/>
      <c r="H31" s="561"/>
      <c r="I31" s="561"/>
      <c r="J31" s="562"/>
      <c r="K31" s="13"/>
    </row>
    <row r="32" spans="2:11" ht="15" customHeight="1" thickBot="1">
      <c r="B32" s="12"/>
      <c r="C32" s="143"/>
      <c r="D32" s="144"/>
      <c r="E32" s="144"/>
      <c r="F32" s="144"/>
      <c r="G32" s="144"/>
      <c r="H32" s="144"/>
      <c r="I32" s="144"/>
      <c r="J32" s="145"/>
      <c r="K32" s="13"/>
    </row>
    <row r="33" spans="2:11" s="16" customFormat="1" ht="26.85" customHeight="1" thickBot="1">
      <c r="B33" s="14"/>
      <c r="C33" s="597" t="s">
        <v>258</v>
      </c>
      <c r="D33" s="598"/>
      <c r="E33" s="598"/>
      <c r="F33" s="599"/>
      <c r="G33" s="597" t="s">
        <v>259</v>
      </c>
      <c r="H33" s="598"/>
      <c r="I33" s="598"/>
      <c r="J33" s="599"/>
      <c r="K33" s="15"/>
    </row>
    <row r="34" spans="2:11" ht="27.75" customHeight="1" thickBot="1">
      <c r="B34" s="12"/>
      <c r="C34" s="600" t="str">
        <f>C14</f>
        <v>HARDWARE (PLANT)</v>
      </c>
      <c r="D34" s="601"/>
      <c r="E34" s="601"/>
      <c r="F34" s="601"/>
      <c r="G34" s="601"/>
      <c r="H34" s="601"/>
      <c r="I34" s="601"/>
      <c r="J34" s="602"/>
      <c r="K34" s="13"/>
    </row>
    <row r="35" spans="2:11" ht="21.2" customHeight="1" thickBot="1">
      <c r="B35" s="12"/>
      <c r="C35" s="131" t="s">
        <v>222</v>
      </c>
      <c r="D35" s="132" t="s">
        <v>223</v>
      </c>
      <c r="E35" s="211" t="s">
        <v>224</v>
      </c>
      <c r="F35" s="133" t="s">
        <v>225</v>
      </c>
      <c r="G35" s="131" t="s">
        <v>222</v>
      </c>
      <c r="H35" s="132" t="s">
        <v>223</v>
      </c>
      <c r="I35" s="211" t="s">
        <v>224</v>
      </c>
      <c r="J35" s="133" t="s">
        <v>225</v>
      </c>
      <c r="K35" s="13"/>
    </row>
    <row r="36" spans="2:11" s="19" customFormat="1" ht="54.95" customHeight="1">
      <c r="B36" s="17"/>
      <c r="C36" s="137" t="s">
        <v>260</v>
      </c>
      <c r="D36" s="146" t="s">
        <v>261</v>
      </c>
      <c r="E36" s="237">
        <v>1</v>
      </c>
      <c r="F36" s="376" t="s">
        <v>262</v>
      </c>
      <c r="G36" s="137" t="s">
        <v>263</v>
      </c>
      <c r="H36" s="136" t="s">
        <v>227</v>
      </c>
      <c r="I36" s="237">
        <v>1</v>
      </c>
      <c r="J36" s="376" t="s">
        <v>264</v>
      </c>
      <c r="K36" s="18"/>
    </row>
    <row r="37" spans="2:11" s="19" customFormat="1" ht="52.5" customHeight="1">
      <c r="B37" s="17"/>
      <c r="C37" s="24" t="s">
        <v>265</v>
      </c>
      <c r="D37" s="20" t="s">
        <v>266</v>
      </c>
      <c r="E37" s="237">
        <v>1</v>
      </c>
      <c r="F37" s="193" t="s">
        <v>408</v>
      </c>
      <c r="G37" s="24" t="s">
        <v>268</v>
      </c>
      <c r="H37" s="20" t="s">
        <v>227</v>
      </c>
      <c r="I37" s="237">
        <v>1</v>
      </c>
      <c r="J37" s="193" t="s">
        <v>269</v>
      </c>
      <c r="K37" s="18"/>
    </row>
    <row r="38" spans="2:11" s="19" customFormat="1" ht="43.5">
      <c r="B38" s="17"/>
      <c r="C38" s="24" t="s">
        <v>270</v>
      </c>
      <c r="D38" s="23" t="s">
        <v>266</v>
      </c>
      <c r="E38" s="237" t="s">
        <v>50</v>
      </c>
      <c r="F38" s="193" t="s">
        <v>409</v>
      </c>
      <c r="G38" s="24" t="s">
        <v>272</v>
      </c>
      <c r="H38" s="20" t="s">
        <v>227</v>
      </c>
      <c r="I38" s="237">
        <v>1</v>
      </c>
      <c r="J38" s="193" t="s">
        <v>273</v>
      </c>
      <c r="K38" s="18"/>
    </row>
    <row r="39" spans="2:11" s="19" customFormat="1" ht="39" customHeight="1">
      <c r="B39" s="17"/>
      <c r="C39" s="24" t="s">
        <v>274</v>
      </c>
      <c r="D39" s="20" t="s">
        <v>266</v>
      </c>
      <c r="E39" s="237">
        <v>1</v>
      </c>
      <c r="F39" s="193" t="s">
        <v>410</v>
      </c>
      <c r="G39" s="24" t="s">
        <v>276</v>
      </c>
      <c r="H39" s="23" t="s">
        <v>261</v>
      </c>
      <c r="I39" s="237">
        <v>1</v>
      </c>
      <c r="J39" s="193" t="s">
        <v>411</v>
      </c>
      <c r="K39" s="18"/>
    </row>
    <row r="40" spans="2:11" s="19" customFormat="1" ht="29.1">
      <c r="B40" s="17"/>
      <c r="C40" s="173" t="s">
        <v>278</v>
      </c>
      <c r="D40" s="23" t="s">
        <v>227</v>
      </c>
      <c r="E40" s="237" t="s">
        <v>50</v>
      </c>
      <c r="F40" s="193" t="s">
        <v>412</v>
      </c>
      <c r="G40" s="24" t="s">
        <v>280</v>
      </c>
      <c r="H40" s="23" t="s">
        <v>261</v>
      </c>
      <c r="I40" s="237">
        <v>1</v>
      </c>
      <c r="J40" s="193" t="s">
        <v>413</v>
      </c>
      <c r="K40" s="18"/>
    </row>
    <row r="41" spans="2:11" s="19" customFormat="1" ht="43.5">
      <c r="B41" s="17"/>
      <c r="C41" s="173" t="s">
        <v>503</v>
      </c>
      <c r="D41" s="23" t="s">
        <v>266</v>
      </c>
      <c r="E41" s="237">
        <v>1</v>
      </c>
      <c r="F41" s="193" t="s">
        <v>534</v>
      </c>
      <c r="G41" s="24" t="s">
        <v>285</v>
      </c>
      <c r="H41" s="23" t="s">
        <v>283</v>
      </c>
      <c r="I41" s="237">
        <v>1</v>
      </c>
      <c r="J41" s="193" t="s">
        <v>414</v>
      </c>
      <c r="K41" s="18"/>
    </row>
    <row r="42" spans="2:11" s="19" customFormat="1" ht="42">
      <c r="B42" s="17"/>
      <c r="C42" s="173" t="s">
        <v>504</v>
      </c>
      <c r="D42" s="23" t="s">
        <v>283</v>
      </c>
      <c r="E42" s="237">
        <v>1</v>
      </c>
      <c r="F42" s="193" t="s">
        <v>535</v>
      </c>
      <c r="G42" s="24" t="s">
        <v>288</v>
      </c>
      <c r="H42" s="20" t="s">
        <v>227</v>
      </c>
      <c r="I42" s="237">
        <v>1</v>
      </c>
      <c r="J42" s="193" t="s">
        <v>416</v>
      </c>
      <c r="K42" s="18"/>
    </row>
    <row r="43" spans="2:11" s="19" customFormat="1" ht="14.45">
      <c r="B43" s="17"/>
      <c r="C43" s="173" t="s">
        <v>282</v>
      </c>
      <c r="D43" s="23" t="s">
        <v>283</v>
      </c>
      <c r="E43" s="237">
        <v>1</v>
      </c>
      <c r="F43" s="193" t="s">
        <v>536</v>
      </c>
      <c r="G43" s="198" t="s">
        <v>505</v>
      </c>
      <c r="H43" s="20" t="s">
        <v>227</v>
      </c>
      <c r="I43" s="237" t="s">
        <v>50</v>
      </c>
      <c r="J43" s="193" t="s">
        <v>537</v>
      </c>
      <c r="K43" s="18"/>
    </row>
    <row r="44" spans="2:11" s="19" customFormat="1" ht="29.45" thickBot="1">
      <c r="B44" s="17"/>
      <c r="C44" s="173" t="s">
        <v>287</v>
      </c>
      <c r="D44" s="23" t="s">
        <v>283</v>
      </c>
      <c r="E44" s="237">
        <v>1</v>
      </c>
      <c r="F44" s="193" t="s">
        <v>447</v>
      </c>
      <c r="G44" s="25" t="s">
        <v>292</v>
      </c>
      <c r="H44" s="26" t="s">
        <v>283</v>
      </c>
      <c r="I44" s="237">
        <v>1</v>
      </c>
      <c r="J44" s="380" t="s">
        <v>417</v>
      </c>
      <c r="K44" s="18"/>
    </row>
    <row r="45" spans="2:11" s="19" customFormat="1" ht="29.45" thickBot="1">
      <c r="B45" s="17"/>
      <c r="C45" s="148" t="s">
        <v>290</v>
      </c>
      <c r="D45" s="26" t="s">
        <v>266</v>
      </c>
      <c r="E45" s="237">
        <v>1</v>
      </c>
      <c r="F45" s="380" t="s">
        <v>291</v>
      </c>
      <c r="G45" s="115" t="s">
        <v>26</v>
      </c>
      <c r="H45" s="200" t="s">
        <v>26</v>
      </c>
      <c r="I45" s="219" t="s">
        <v>26</v>
      </c>
      <c r="J45" s="201" t="s">
        <v>26</v>
      </c>
      <c r="K45" s="18"/>
    </row>
    <row r="46" spans="2:11" s="19" customFormat="1" ht="27.75" customHeight="1" thickBot="1">
      <c r="B46" s="17"/>
      <c r="C46" s="608" t="str">
        <f>C19</f>
        <v>PEOPLE + PROCESS</v>
      </c>
      <c r="D46" s="609"/>
      <c r="E46" s="609"/>
      <c r="F46" s="609"/>
      <c r="G46" s="609"/>
      <c r="H46" s="609"/>
      <c r="I46" s="609"/>
      <c r="J46" s="610"/>
      <c r="K46" s="18"/>
    </row>
    <row r="47" spans="2:11" ht="24.6" customHeight="1" thickBot="1">
      <c r="B47" s="12"/>
      <c r="C47" s="131" t="s">
        <v>222</v>
      </c>
      <c r="D47" s="132" t="s">
        <v>223</v>
      </c>
      <c r="E47" s="211" t="s">
        <v>224</v>
      </c>
      <c r="F47" s="133" t="s">
        <v>225</v>
      </c>
      <c r="G47" s="131" t="s">
        <v>222</v>
      </c>
      <c r="H47" s="132" t="s">
        <v>223</v>
      </c>
      <c r="I47" s="211" t="s">
        <v>224</v>
      </c>
      <c r="J47" s="133" t="s">
        <v>225</v>
      </c>
      <c r="K47" s="13"/>
    </row>
    <row r="48" spans="2:11" s="19" customFormat="1" ht="43.5">
      <c r="B48" s="17"/>
      <c r="C48" s="188" t="s">
        <v>294</v>
      </c>
      <c r="D48" s="146" t="s">
        <v>227</v>
      </c>
      <c r="E48" s="237" t="s">
        <v>26</v>
      </c>
      <c r="F48" s="376" t="s">
        <v>295</v>
      </c>
      <c r="G48" s="137" t="s">
        <v>296</v>
      </c>
      <c r="H48" s="146" t="s">
        <v>227</v>
      </c>
      <c r="I48" s="237">
        <v>1</v>
      </c>
      <c r="J48" s="376" t="s">
        <v>297</v>
      </c>
      <c r="K48" s="18"/>
    </row>
    <row r="49" spans="2:11" s="19" customFormat="1" ht="43.5">
      <c r="B49" s="17"/>
      <c r="C49" s="189" t="s">
        <v>298</v>
      </c>
      <c r="D49" s="162" t="s">
        <v>227</v>
      </c>
      <c r="E49" s="237">
        <v>1</v>
      </c>
      <c r="F49" s="193" t="s">
        <v>538</v>
      </c>
      <c r="G49" s="24" t="s">
        <v>300</v>
      </c>
      <c r="H49" s="23" t="s">
        <v>266</v>
      </c>
      <c r="I49" s="237">
        <v>1</v>
      </c>
      <c r="J49" s="193" t="s">
        <v>301</v>
      </c>
      <c r="K49" s="18"/>
    </row>
    <row r="50" spans="2:11" s="19" customFormat="1" ht="43.5">
      <c r="B50" s="17"/>
      <c r="C50" s="173" t="s">
        <v>506</v>
      </c>
      <c r="D50" s="23" t="s">
        <v>227</v>
      </c>
      <c r="E50" s="237">
        <v>1</v>
      </c>
      <c r="F50" s="193" t="s">
        <v>539</v>
      </c>
      <c r="G50" s="24" t="s">
        <v>304</v>
      </c>
      <c r="H50" s="23" t="s">
        <v>227</v>
      </c>
      <c r="I50" s="237">
        <v>1</v>
      </c>
      <c r="J50" s="193" t="s">
        <v>305</v>
      </c>
      <c r="K50" s="18"/>
    </row>
    <row r="51" spans="2:11" s="19" customFormat="1" ht="29.1">
      <c r="B51" s="17"/>
      <c r="C51" s="173" t="s">
        <v>508</v>
      </c>
      <c r="D51" s="23" t="s">
        <v>227</v>
      </c>
      <c r="E51" s="237">
        <v>1</v>
      </c>
      <c r="F51" s="193" t="s">
        <v>540</v>
      </c>
      <c r="G51" s="198" t="s">
        <v>26</v>
      </c>
      <c r="H51" s="22" t="s">
        <v>26</v>
      </c>
      <c r="I51" s="219" t="s">
        <v>26</v>
      </c>
      <c r="J51" s="116" t="s">
        <v>26</v>
      </c>
      <c r="K51" s="18"/>
    </row>
    <row r="52" spans="2:11" s="19" customFormat="1" ht="29.1">
      <c r="B52" s="17"/>
      <c r="C52" s="173" t="s">
        <v>507</v>
      </c>
      <c r="D52" s="23" t="s">
        <v>227</v>
      </c>
      <c r="E52" s="237" t="s">
        <v>26</v>
      </c>
      <c r="F52" s="193" t="s">
        <v>541</v>
      </c>
      <c r="G52" s="198" t="s">
        <v>26</v>
      </c>
      <c r="H52" s="22" t="s">
        <v>26</v>
      </c>
      <c r="I52" s="219" t="s">
        <v>26</v>
      </c>
      <c r="J52" s="116" t="s">
        <v>26</v>
      </c>
      <c r="K52" s="18"/>
    </row>
    <row r="53" spans="2:11" s="19" customFormat="1" ht="44.1" thickBot="1">
      <c r="B53" s="17"/>
      <c r="C53" s="148" t="s">
        <v>509</v>
      </c>
      <c r="D53" s="163" t="s">
        <v>266</v>
      </c>
      <c r="E53" s="237" t="s">
        <v>26</v>
      </c>
      <c r="F53" s="375" t="s">
        <v>542</v>
      </c>
      <c r="G53" s="25" t="s">
        <v>26</v>
      </c>
      <c r="H53" s="172" t="s">
        <v>26</v>
      </c>
      <c r="I53" s="219" t="s">
        <v>26</v>
      </c>
      <c r="J53" s="187" t="s">
        <v>26</v>
      </c>
      <c r="K53" s="18"/>
    </row>
    <row r="54" spans="2:11" s="16" customFormat="1" ht="22.7" customHeight="1" thickBot="1">
      <c r="B54" s="14"/>
      <c r="C54" s="591" t="s">
        <v>254</v>
      </c>
      <c r="D54" s="592"/>
      <c r="E54" s="592"/>
      <c r="F54" s="592"/>
      <c r="G54" s="592"/>
      <c r="H54" s="592"/>
      <c r="I54" s="592"/>
      <c r="J54" s="593"/>
      <c r="K54" s="15"/>
    </row>
    <row r="55" spans="2:11" ht="22.7" customHeight="1" thickBot="1">
      <c r="B55" s="12"/>
      <c r="C55" s="611" t="s">
        <v>308</v>
      </c>
      <c r="D55" s="612"/>
      <c r="E55" s="612"/>
      <c r="F55" s="612"/>
      <c r="G55" s="612"/>
      <c r="H55" s="612"/>
      <c r="I55" s="612"/>
      <c r="J55" s="613"/>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3" t="s">
        <v>309</v>
      </c>
      <c r="D59" s="564"/>
      <c r="E59" s="564"/>
      <c r="F59" s="564"/>
      <c r="G59" s="564"/>
      <c r="H59" s="564"/>
      <c r="I59" s="564"/>
      <c r="J59" s="565"/>
      <c r="K59" s="13"/>
    </row>
    <row r="60" spans="2:11" ht="20.85" customHeight="1" thickBot="1">
      <c r="B60" s="12"/>
      <c r="C60" s="630" t="s">
        <v>266</v>
      </c>
      <c r="D60" s="631"/>
      <c r="E60" s="632"/>
      <c r="F60" s="633"/>
      <c r="G60" s="630" t="s">
        <v>283</v>
      </c>
      <c r="H60" s="631"/>
      <c r="I60" s="632"/>
      <c r="J60" s="633"/>
      <c r="K60" s="13"/>
    </row>
    <row r="61" spans="2:11" ht="25.7" customHeight="1" thickBot="1">
      <c r="B61" s="12"/>
      <c r="C61" s="614" t="s">
        <v>310</v>
      </c>
      <c r="D61" s="615"/>
      <c r="E61" s="615"/>
      <c r="F61" s="616"/>
      <c r="G61" s="617" t="s">
        <v>311</v>
      </c>
      <c r="H61" s="615"/>
      <c r="I61" s="615"/>
      <c r="J61" s="618"/>
      <c r="K61" s="13"/>
    </row>
    <row r="62" spans="2:11" ht="15.95" customHeight="1">
      <c r="B62" s="12"/>
      <c r="C62" s="10"/>
      <c r="D62" s="138"/>
      <c r="E62" s="138"/>
      <c r="F62" s="138"/>
      <c r="G62" s="138"/>
      <c r="H62" s="138"/>
      <c r="I62" s="138"/>
      <c r="J62" s="11"/>
      <c r="K62" s="13"/>
    </row>
    <row r="63" spans="2:11">
      <c r="B63" s="12"/>
      <c r="C63" s="12"/>
      <c r="J63" s="13"/>
      <c r="K63" s="13"/>
    </row>
    <row r="64" spans="2:11" ht="14.45" thickBot="1">
      <c r="B64" s="12"/>
      <c r="C64" s="27"/>
      <c r="D64" s="28"/>
      <c r="E64" s="28"/>
      <c r="F64" s="28"/>
      <c r="G64" s="28"/>
      <c r="H64" s="28"/>
      <c r="I64" s="28"/>
      <c r="J64" s="29"/>
      <c r="K64" s="13"/>
    </row>
    <row r="65" spans="2:11" ht="18.600000000000001" thickBot="1">
      <c r="B65" s="12"/>
      <c r="C65" s="563" t="s">
        <v>312</v>
      </c>
      <c r="D65" s="564"/>
      <c r="E65" s="564"/>
      <c r="F65" s="564"/>
      <c r="G65" s="634"/>
      <c r="H65" s="564"/>
      <c r="I65" s="564"/>
      <c r="J65" s="565"/>
      <c r="K65" s="13"/>
    </row>
    <row r="66" spans="2:11" s="16" customFormat="1" ht="13.35" customHeight="1">
      <c r="B66" s="14"/>
      <c r="C66" s="647" t="s">
        <v>313</v>
      </c>
      <c r="D66" s="648"/>
      <c r="E66" s="649"/>
      <c r="F66" s="161" t="s">
        <v>314</v>
      </c>
      <c r="G66" s="150" t="s">
        <v>109</v>
      </c>
      <c r="H66" s="635" t="s">
        <v>315</v>
      </c>
      <c r="I66" s="635"/>
      <c r="J66" s="636"/>
      <c r="K66" s="15"/>
    </row>
    <row r="67" spans="2:11" ht="14.45" customHeight="1">
      <c r="B67" s="12"/>
      <c r="C67" s="189" t="s">
        <v>55</v>
      </c>
      <c r="D67" s="606" t="s">
        <v>316</v>
      </c>
      <c r="E67" s="607"/>
      <c r="F67" s="152">
        <f>'Initial Risk'!F17</f>
        <v>4</v>
      </c>
      <c r="G67" s="155">
        <f>'Initial Risk'!G17</f>
        <v>3</v>
      </c>
      <c r="H67" s="637">
        <f>F67*G67</f>
        <v>12</v>
      </c>
      <c r="I67" s="637"/>
      <c r="J67" s="638"/>
      <c r="K67" s="13"/>
    </row>
    <row r="68" spans="2:11" ht="14.45" customHeight="1">
      <c r="B68" s="12"/>
      <c r="C68" s="189" t="s">
        <v>56</v>
      </c>
      <c r="D68" s="606" t="s">
        <v>316</v>
      </c>
      <c r="E68" s="607"/>
      <c r="F68" s="153" t="s">
        <v>317</v>
      </c>
      <c r="G68" s="155" t="s">
        <v>349</v>
      </c>
      <c r="H68" s="639" t="s">
        <v>319</v>
      </c>
      <c r="I68" s="639"/>
      <c r="J68" s="640"/>
      <c r="K68" s="13"/>
    </row>
    <row r="69" spans="2:11" ht="16.5" customHeight="1">
      <c r="B69" s="12"/>
      <c r="C69" s="189" t="s">
        <v>320</v>
      </c>
      <c r="D69" s="606" t="s">
        <v>316</v>
      </c>
      <c r="E69" s="607"/>
      <c r="F69" s="154" t="s">
        <v>321</v>
      </c>
      <c r="G69" s="151" t="s">
        <v>322</v>
      </c>
      <c r="H69" s="641" t="s">
        <v>323</v>
      </c>
      <c r="I69" s="641"/>
      <c r="J69" s="642"/>
      <c r="K69" s="13"/>
    </row>
    <row r="70" spans="2:11" ht="15.95" customHeight="1">
      <c r="B70" s="12"/>
      <c r="C70" s="189" t="s">
        <v>324</v>
      </c>
      <c r="D70" s="606" t="s">
        <v>316</v>
      </c>
      <c r="E70" s="607"/>
      <c r="F70" s="152">
        <v>2</v>
      </c>
      <c r="G70" s="155">
        <v>2</v>
      </c>
      <c r="H70" s="643">
        <f>F70*G70</f>
        <v>4</v>
      </c>
      <c r="I70" s="643"/>
      <c r="J70" s="644"/>
      <c r="K70" s="13"/>
    </row>
    <row r="71" spans="2:11" ht="14.45" customHeight="1" thickBot="1">
      <c r="B71" s="12"/>
      <c r="C71" s="218" t="s">
        <v>60</v>
      </c>
      <c r="D71" s="619" t="s">
        <v>316</v>
      </c>
      <c r="E71" s="620"/>
      <c r="F71" s="156" t="s">
        <v>365</v>
      </c>
      <c r="G71" s="155" t="s">
        <v>349</v>
      </c>
      <c r="H71" s="645" t="s">
        <v>327</v>
      </c>
      <c r="I71" s="645"/>
      <c r="J71" s="646"/>
      <c r="K71" s="13"/>
    </row>
    <row r="72" spans="2:11" ht="23.1" customHeight="1" thickBot="1">
      <c r="B72" s="12"/>
      <c r="C72" s="650" t="s">
        <v>328</v>
      </c>
      <c r="D72" s="628"/>
      <c r="E72" s="628"/>
      <c r="F72" s="628"/>
      <c r="G72" s="628"/>
      <c r="H72" s="628"/>
      <c r="I72" s="628"/>
      <c r="J72" s="629"/>
      <c r="K72" s="13"/>
    </row>
    <row r="73" spans="2:11" ht="17.850000000000001" customHeight="1">
      <c r="B73" s="12"/>
      <c r="C73" s="178" t="s">
        <v>329</v>
      </c>
      <c r="D73" s="157"/>
      <c r="E73" s="157"/>
      <c r="F73" s="157"/>
      <c r="G73" s="157"/>
      <c r="H73" s="157"/>
      <c r="I73" s="157"/>
      <c r="J73" s="179"/>
      <c r="K73" s="13"/>
    </row>
    <row r="74" spans="2:11" ht="18.600000000000001" customHeight="1">
      <c r="B74" s="12"/>
      <c r="C74" s="180" t="s">
        <v>330</v>
      </c>
      <c r="D74" s="176"/>
      <c r="E74" s="176"/>
      <c r="F74" s="176"/>
      <c r="G74" s="177"/>
      <c r="H74" s="177"/>
      <c r="I74" s="177"/>
      <c r="J74" s="181"/>
      <c r="K74" s="13"/>
    </row>
    <row r="75" spans="2:11" ht="14.85" customHeight="1">
      <c r="B75" s="12"/>
      <c r="C75" s="180" t="s">
        <v>331</v>
      </c>
      <c r="D75" s="176"/>
      <c r="E75" s="176"/>
      <c r="F75" s="176"/>
      <c r="G75" s="174"/>
      <c r="H75" s="174"/>
      <c r="I75" s="174"/>
      <c r="J75" s="182"/>
      <c r="K75" s="13"/>
    </row>
    <row r="76" spans="2:11" ht="17.100000000000001" customHeight="1">
      <c r="B76" s="12"/>
      <c r="C76" s="158" t="s">
        <v>332</v>
      </c>
      <c r="D76" s="176"/>
      <c r="E76" s="176"/>
      <c r="F76" s="176"/>
      <c r="G76" s="175"/>
      <c r="H76" s="175"/>
      <c r="I76" s="175"/>
      <c r="J76" s="183"/>
      <c r="K76" s="13"/>
    </row>
    <row r="77" spans="2:11" ht="14.45" customHeight="1" thickBot="1">
      <c r="B77" s="12"/>
      <c r="C77" s="184"/>
      <c r="D77" s="185"/>
      <c r="E77" s="185"/>
      <c r="F77" s="185"/>
      <c r="G77" s="185"/>
      <c r="H77" s="185"/>
      <c r="I77" s="185"/>
      <c r="J77" s="186"/>
      <c r="K77" s="13"/>
    </row>
    <row r="78" spans="2:11" ht="15" customHeight="1" thickBot="1">
      <c r="B78" s="12"/>
      <c r="C78" s="621" t="s">
        <v>333</v>
      </c>
      <c r="D78" s="622"/>
      <c r="E78" s="622"/>
      <c r="F78" s="623"/>
      <c r="G78" s="623"/>
      <c r="H78" s="623"/>
      <c r="I78" s="624"/>
      <c r="J78" s="625"/>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4.45" thickBot="1">
      <c r="B114" s="12"/>
      <c r="C114" s="143"/>
      <c r="D114" s="144"/>
      <c r="E114" s="144"/>
      <c r="F114" s="144"/>
      <c r="G114" s="28"/>
      <c r="H114" s="144"/>
      <c r="I114" s="144"/>
      <c r="J114" s="29"/>
      <c r="K114" s="13"/>
    </row>
    <row r="115" spans="2:11">
      <c r="B115" s="12"/>
      <c r="K115" s="13"/>
    </row>
    <row r="116" spans="2:11" ht="14.45" thickBot="1">
      <c r="B116" s="27"/>
      <c r="C116" s="28"/>
      <c r="D116" s="28"/>
      <c r="E116" s="28"/>
      <c r="F116" s="28"/>
      <c r="G116" s="28"/>
      <c r="H116" s="28"/>
      <c r="I116" s="28"/>
      <c r="J116" s="28"/>
      <c r="K116" s="29"/>
    </row>
  </sheetData>
  <mergeCells count="42">
    <mergeCell ref="D69:E69"/>
    <mergeCell ref="D70:E70"/>
    <mergeCell ref="D71:E71"/>
    <mergeCell ref="C2:J3"/>
    <mergeCell ref="C4:J4"/>
    <mergeCell ref="C5:J5"/>
    <mergeCell ref="H6:J6"/>
    <mergeCell ref="C7:F12"/>
    <mergeCell ref="H7:J7"/>
    <mergeCell ref="G9:G12"/>
    <mergeCell ref="H9:J12"/>
    <mergeCell ref="C46:J46"/>
    <mergeCell ref="C13:F13"/>
    <mergeCell ref="G13:J13"/>
    <mergeCell ref="C14:J14"/>
    <mergeCell ref="C19:J19"/>
    <mergeCell ref="H68:J68"/>
    <mergeCell ref="C66:E66"/>
    <mergeCell ref="D67:E67"/>
    <mergeCell ref="D68:E68"/>
    <mergeCell ref="C24:J24"/>
    <mergeCell ref="C25:J25"/>
    <mergeCell ref="C29:J29"/>
    <mergeCell ref="C31:J31"/>
    <mergeCell ref="C33:F33"/>
    <mergeCell ref="G33:J33"/>
    <mergeCell ref="H70:J70"/>
    <mergeCell ref="H71:J71"/>
    <mergeCell ref="C72:J72"/>
    <mergeCell ref="C78:J78"/>
    <mergeCell ref="C34:J34"/>
    <mergeCell ref="H69:J69"/>
    <mergeCell ref="C54:J54"/>
    <mergeCell ref="C55:J55"/>
    <mergeCell ref="C59:J59"/>
    <mergeCell ref="C60:F60"/>
    <mergeCell ref="G60:J60"/>
    <mergeCell ref="C61:F61"/>
    <mergeCell ref="G61:J61"/>
    <mergeCell ref="C65:J65"/>
    <mergeCell ref="H66:J66"/>
    <mergeCell ref="H67:J67"/>
  </mergeCells>
  <conditionalFormatting sqref="H67:J67 H70:J70">
    <cfRule type="cellIs" dxfId="813" priority="128" operator="equal">
      <formula>4</formula>
    </cfRule>
    <cfRule type="cellIs" dxfId="812" priority="127" operator="between">
      <formula>1</formula>
      <formula>3</formula>
    </cfRule>
    <cfRule type="cellIs" dxfId="811" priority="129" operator="between">
      <formula>5</formula>
      <formula>8</formula>
    </cfRule>
    <cfRule type="cellIs" dxfId="810" priority="130" operator="between">
      <formula>10</formula>
      <formula>12</formula>
    </cfRule>
    <cfRule type="cellIs" dxfId="809" priority="131" operator="between">
      <formula>15</formula>
      <formula>25</formula>
    </cfRule>
  </conditionalFormatting>
  <pageMargins left="0.7" right="0.7" top="0.75" bottom="0.75" header="0.3" footer="0.3"/>
  <pageSetup scale="27"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03" operator="equal" id="{FCF5D995-0848-4B75-A4C7-C37FEBBD6052}">
            <xm:f>'Data Vald.'!$A$5</xm:f>
            <x14:dxf>
              <font>
                <color theme="0"/>
              </font>
              <fill>
                <patternFill>
                  <bgColor theme="1"/>
                </patternFill>
              </fill>
            </x14:dxf>
          </x14:cfRule>
          <x14:cfRule type="cellIs" priority="105" operator="equal" id="{3C402BCB-8050-426D-AA70-AE1B63D529D2}">
            <xm:f>'Data Vald.'!$A$3</xm:f>
            <x14:dxf/>
          </x14:cfRule>
          <x14:cfRule type="cellIs" priority="104" operator="equal" id="{DCF1C298-6A03-4C75-BCF4-43AB0447A0F5}">
            <xm:f>'Data Vald.'!$A$4</xm:f>
            <x14:dxf/>
          </x14:cfRule>
          <x14:cfRule type="cellIs" priority="102" operator="equal" id="{61646FBB-470D-4CF8-8609-D65EA9F71149}">
            <xm:f>'Data Vald.'!$A$6</xm:f>
            <x14:dxf>
              <fill>
                <patternFill>
                  <bgColor rgb="FFFF0000"/>
                </patternFill>
              </fill>
            </x14:dxf>
          </x14:cfRule>
          <x14:cfRule type="cellIs" priority="101" operator="equal" id="{4B3B5E15-A64E-433E-AE35-444FC62E2D46}">
            <xm:f>'Data Vald.'!$A$7</xm:f>
            <x14:dxf>
              <fill>
                <patternFill>
                  <bgColor rgb="FFFFC000"/>
                </patternFill>
              </fill>
            </x14:dxf>
          </x14:cfRule>
          <x14:cfRule type="cellIs" priority="100" operator="equal" id="{480F353D-D6B3-4C96-9E57-3F282447DD2D}">
            <xm:f>'Data Vald.'!$A$8</xm:f>
            <x14:dxf>
              <fill>
                <patternFill>
                  <bgColor rgb="FFFFFF00"/>
                </patternFill>
              </fill>
            </x14:dxf>
          </x14:cfRule>
          <x14:cfRule type="cellIs" priority="99" operator="equal" id="{AB1802C5-388A-485F-AE0D-4C8385D33ACD}">
            <xm:f>'Data Vald.'!$A$9</xm:f>
            <x14:dxf>
              <fill>
                <patternFill>
                  <bgColor rgb="FF00B050"/>
                </patternFill>
              </fill>
            </x14:dxf>
          </x14:cfRule>
          <xm:sqref>E17:E18</xm:sqref>
        </x14:conditionalFormatting>
        <x14:conditionalFormatting xmlns:xm="http://schemas.microsoft.com/office/excel/2006/main">
          <x14:cfRule type="cellIs" priority="98" operator="equal" id="{7E74D371-375F-4347-B8B7-C752376E5B14}">
            <xm:f>'Data Vald.'!$A$3</xm:f>
            <x14:dxf/>
          </x14:cfRule>
          <x14:cfRule type="cellIs" priority="97" operator="equal" id="{002F5BE6-7296-4C6C-9DA2-C2ACB20CCE41}">
            <xm:f>'Data Vald.'!$A$4</xm:f>
            <x14:dxf/>
          </x14:cfRule>
          <x14:cfRule type="cellIs" priority="96" operator="equal" id="{BA2C600E-7DA4-464D-98CB-EB29047532DC}">
            <xm:f>'Data Vald.'!$A$5</xm:f>
            <x14:dxf>
              <font>
                <color theme="0"/>
              </font>
              <fill>
                <patternFill>
                  <bgColor theme="1"/>
                </patternFill>
              </fill>
            </x14:dxf>
          </x14:cfRule>
          <x14:cfRule type="cellIs" priority="95" operator="equal" id="{B2094B20-D9EC-4E7E-AB47-AC26D5FFED3F}">
            <xm:f>'Data Vald.'!$A$6</xm:f>
            <x14:dxf>
              <fill>
                <patternFill>
                  <bgColor rgb="FFFF0000"/>
                </patternFill>
              </fill>
            </x14:dxf>
          </x14:cfRule>
          <x14:cfRule type="cellIs" priority="94" operator="equal" id="{5BC96916-7E7A-407F-9DC9-7B60A8222336}">
            <xm:f>'Data Vald.'!$A$7</xm:f>
            <x14:dxf>
              <fill>
                <patternFill>
                  <bgColor rgb="FFFFC000"/>
                </patternFill>
              </fill>
            </x14:dxf>
          </x14:cfRule>
          <x14:cfRule type="cellIs" priority="93" operator="equal" id="{36FFFC31-8EBE-4939-82DC-1D076B60733C}">
            <xm:f>'Data Vald.'!$A$8</xm:f>
            <x14:dxf>
              <fill>
                <patternFill>
                  <bgColor rgb="FFFFFF00"/>
                </patternFill>
              </fill>
            </x14:dxf>
          </x14:cfRule>
          <x14:cfRule type="cellIs" priority="92" operator="equal" id="{22941E57-3243-47F8-9E91-78CC0D9A5F8A}">
            <xm:f>'Data Vald.'!$A$9</xm:f>
            <x14:dxf>
              <fill>
                <patternFill>
                  <bgColor rgb="FF00B050"/>
                </patternFill>
              </fill>
            </x14:dxf>
          </x14:cfRule>
          <xm:sqref>E22:E23</xm:sqref>
        </x14:conditionalFormatting>
        <x14:conditionalFormatting xmlns:xm="http://schemas.microsoft.com/office/excel/2006/main">
          <x14:cfRule type="cellIs" priority="71" operator="equal" id="{43B66DBD-AC02-404B-A46D-2792A77BB441}">
            <xm:f>'Data Vald.'!$A$9</xm:f>
            <x14:dxf>
              <fill>
                <patternFill>
                  <bgColor rgb="FF00B050"/>
                </patternFill>
              </fill>
            </x14:dxf>
          </x14:cfRule>
          <x14:cfRule type="cellIs" priority="72" operator="equal" id="{F76A2E74-043B-449D-9712-B99F7660F9A1}">
            <xm:f>'Data Vald.'!$A$8</xm:f>
            <x14:dxf>
              <fill>
                <patternFill>
                  <bgColor rgb="FFFFFF00"/>
                </patternFill>
              </fill>
            </x14:dxf>
          </x14:cfRule>
          <x14:cfRule type="cellIs" priority="73" operator="equal" id="{2F93D056-0459-4426-BC6C-0358A1EE9177}">
            <xm:f>'Data Vald.'!$A$7</xm:f>
            <x14:dxf>
              <fill>
                <patternFill>
                  <bgColor rgb="FFFFC000"/>
                </patternFill>
              </fill>
            </x14:dxf>
          </x14:cfRule>
          <x14:cfRule type="cellIs" priority="74" operator="equal" id="{E18D3413-5398-4DBE-81D2-3C3DAECCA083}">
            <xm:f>'Data Vald.'!$A$6</xm:f>
            <x14:dxf>
              <fill>
                <patternFill>
                  <bgColor rgb="FFFF0000"/>
                </patternFill>
              </fill>
            </x14:dxf>
          </x14:cfRule>
          <x14:cfRule type="cellIs" priority="75" operator="equal" id="{F4E2DBAF-3094-4BE8-8639-284CFBA7C1F7}">
            <xm:f>'Data Vald.'!$A$5</xm:f>
            <x14:dxf>
              <font>
                <color theme="0"/>
              </font>
              <fill>
                <patternFill>
                  <bgColor theme="1"/>
                </patternFill>
              </fill>
            </x14:dxf>
          </x14:cfRule>
          <x14:cfRule type="cellIs" priority="76" operator="equal" id="{B6D325F4-8D67-4C01-9C4E-51F03F91E581}">
            <xm:f>'Data Vald.'!$A$4</xm:f>
            <x14:dxf/>
          </x14:cfRule>
          <x14:cfRule type="cellIs" priority="77" operator="equal" id="{3303DC07-E0FF-4F91-A1FF-2D43622524CF}">
            <xm:f>'Data Vald.'!$A$3</xm:f>
            <x14:dxf/>
          </x14:cfRule>
          <xm:sqref>E36:E45</xm:sqref>
        </x14:conditionalFormatting>
        <x14:conditionalFormatting xmlns:xm="http://schemas.microsoft.com/office/excel/2006/main">
          <x14:cfRule type="cellIs" priority="88" operator="equal" id="{5FEE2220-51C2-4490-BB12-A092FE59832E}">
            <xm:f>'Data Vald.'!$A$6</xm:f>
            <x14:dxf>
              <fill>
                <patternFill>
                  <bgColor rgb="FFFF0000"/>
                </patternFill>
              </fill>
            </x14:dxf>
          </x14:cfRule>
          <x14:cfRule type="cellIs" priority="89" operator="equal" id="{AD011655-5B8C-46DD-B19A-73C5900D9E9C}">
            <xm:f>'Data Vald.'!$A$5</xm:f>
            <x14:dxf>
              <font>
                <color theme="0"/>
              </font>
              <fill>
                <patternFill>
                  <bgColor theme="1"/>
                </patternFill>
              </fill>
            </x14:dxf>
          </x14:cfRule>
          <x14:cfRule type="cellIs" priority="90" operator="equal" id="{2346BE34-6435-44E6-A63A-80ED096D30A7}">
            <xm:f>'Data Vald.'!$A$4</xm:f>
            <x14:dxf/>
          </x14:cfRule>
          <x14:cfRule type="cellIs" priority="91" operator="equal" id="{F7BFEF0B-B688-472F-9DF7-42EDBF591621}">
            <xm:f>'Data Vald.'!$A$3</xm:f>
            <x14:dxf/>
          </x14:cfRule>
          <x14:cfRule type="cellIs" priority="87" operator="equal" id="{1D59735F-7B42-4390-AAE8-238B225B57F4}">
            <xm:f>'Data Vald.'!$A$7</xm:f>
            <x14:dxf>
              <fill>
                <patternFill>
                  <bgColor rgb="FFFFC000"/>
                </patternFill>
              </fill>
            </x14:dxf>
          </x14:cfRule>
          <x14:cfRule type="cellIs" priority="85" operator="equal" id="{3FE0F7CF-48CE-443F-8C6E-A41EAC3A1384}">
            <xm:f>'Data Vald.'!$A$9</xm:f>
            <x14:dxf>
              <fill>
                <patternFill>
                  <bgColor rgb="FF00B050"/>
                </patternFill>
              </fill>
            </x14:dxf>
          </x14:cfRule>
          <x14:cfRule type="cellIs" priority="86" operator="equal" id="{B1352C71-8980-45E8-A6E5-DA091D8445EB}">
            <xm:f>'Data Vald.'!$A$8</xm:f>
            <x14:dxf>
              <fill>
                <patternFill>
                  <bgColor rgb="FFFFFF00"/>
                </patternFill>
              </fill>
            </x14:dxf>
          </x14:cfRule>
          <xm:sqref>I17:I18</xm:sqref>
        </x14:conditionalFormatting>
        <x14:conditionalFormatting xmlns:xm="http://schemas.microsoft.com/office/excel/2006/main">
          <x14:cfRule type="cellIs" priority="81" operator="equal" id="{3929AECC-8F5B-4556-A65B-FC563C881833}">
            <xm:f>'Data Vald.'!$A$6</xm:f>
            <x14:dxf>
              <fill>
                <patternFill>
                  <bgColor rgb="FFFF0000"/>
                </patternFill>
              </fill>
            </x14:dxf>
          </x14:cfRule>
          <x14:cfRule type="cellIs" priority="82" operator="equal" id="{B6B75B49-E578-4891-B3F5-389C62FE1E3F}">
            <xm:f>'Data Vald.'!$A$5</xm:f>
            <x14:dxf>
              <font>
                <color theme="0"/>
              </font>
              <fill>
                <patternFill>
                  <bgColor theme="1"/>
                </patternFill>
              </fill>
            </x14:dxf>
          </x14:cfRule>
          <x14:cfRule type="cellIs" priority="79" operator="equal" id="{4C3EC269-7A3C-4284-AA86-8E828162E75B}">
            <xm:f>'Data Vald.'!$A$8</xm:f>
            <x14:dxf>
              <fill>
                <patternFill>
                  <bgColor rgb="FFFFFF00"/>
                </patternFill>
              </fill>
            </x14:dxf>
          </x14:cfRule>
          <x14:cfRule type="cellIs" priority="78" operator="equal" id="{C0BEA1ED-9FE8-41A4-956D-B38FC337F612}">
            <xm:f>'Data Vald.'!$A$9</xm:f>
            <x14:dxf>
              <fill>
                <patternFill>
                  <bgColor rgb="FF00B050"/>
                </patternFill>
              </fill>
            </x14:dxf>
          </x14:cfRule>
          <x14:cfRule type="cellIs" priority="80" operator="equal" id="{987A7D1C-7582-4558-ABCE-4EE2484A1B20}">
            <xm:f>'Data Vald.'!$A$7</xm:f>
            <x14:dxf>
              <fill>
                <patternFill>
                  <bgColor rgb="FFFFC000"/>
                </patternFill>
              </fill>
            </x14:dxf>
          </x14:cfRule>
          <x14:cfRule type="cellIs" priority="83" operator="equal" id="{98F71520-B51D-4CF0-B144-5370F52244E6}">
            <xm:f>'Data Vald.'!$A$4</xm:f>
            <x14:dxf/>
          </x14:cfRule>
          <x14:cfRule type="cellIs" priority="84" operator="equal" id="{0AFC7D0F-BFD6-4F3A-B64C-101E30916E58}">
            <xm:f>'Data Vald.'!$A$3</xm:f>
            <x14:dxf/>
          </x14:cfRule>
          <xm:sqref>I22:I23</xm:sqref>
        </x14:conditionalFormatting>
        <x14:conditionalFormatting xmlns:xm="http://schemas.microsoft.com/office/excel/2006/main">
          <x14:cfRule type="cellIs" priority="70" operator="equal" id="{9BF0E141-D929-4FD2-818F-61375A72B789}">
            <xm:f>'Data Vald.'!$A$3</xm:f>
            <x14:dxf/>
          </x14:cfRule>
          <x14:cfRule type="cellIs" priority="69" operator="equal" id="{147BD424-4803-40DD-9994-1DFFD6874A9C}">
            <xm:f>'Data Vald.'!$A$4</xm:f>
            <x14:dxf/>
          </x14:cfRule>
          <x14:cfRule type="cellIs" priority="68" operator="equal" id="{011B0419-E808-471C-A82A-E3284DFF0CFC}">
            <xm:f>'Data Vald.'!$A$5</xm:f>
            <x14:dxf>
              <font>
                <color theme="0"/>
              </font>
              <fill>
                <patternFill>
                  <bgColor theme="1"/>
                </patternFill>
              </fill>
            </x14:dxf>
          </x14:cfRule>
          <x14:cfRule type="cellIs" priority="67" operator="equal" id="{A3F438F0-D094-4CA2-9FB2-F5234765CDC8}">
            <xm:f>'Data Vald.'!$A$6</xm:f>
            <x14:dxf>
              <fill>
                <patternFill>
                  <bgColor rgb="FFFF0000"/>
                </patternFill>
              </fill>
            </x14:dxf>
          </x14:cfRule>
          <x14:cfRule type="cellIs" priority="66" operator="equal" id="{45AC086E-DAD7-4912-BEF3-42A236FD21A1}">
            <xm:f>'Data Vald.'!$A$7</xm:f>
            <x14:dxf>
              <fill>
                <patternFill>
                  <bgColor rgb="FFFFC000"/>
                </patternFill>
              </fill>
            </x14:dxf>
          </x14:cfRule>
          <x14:cfRule type="cellIs" priority="65" operator="equal" id="{48504024-DB67-4216-B01B-E2FF2CE7B0CB}">
            <xm:f>'Data Vald.'!$A$8</xm:f>
            <x14:dxf>
              <fill>
                <patternFill>
                  <bgColor rgb="FFFFFF00"/>
                </patternFill>
              </fill>
            </x14:dxf>
          </x14:cfRule>
          <x14:cfRule type="cellIs" priority="64" operator="equal" id="{3D6C48EB-5401-40F6-BD05-E76F9155CF6D}">
            <xm:f>'Data Vald.'!$A$9</xm:f>
            <x14:dxf>
              <fill>
                <patternFill>
                  <bgColor rgb="FF00B050"/>
                </patternFill>
              </fill>
            </x14:dxf>
          </x14:cfRule>
          <xm:sqref>I45</xm:sqref>
        </x14:conditionalFormatting>
        <x14:conditionalFormatting xmlns:xm="http://schemas.microsoft.com/office/excel/2006/main">
          <x14:cfRule type="cellIs" priority="50" operator="equal" id="{C2D9C019-AF46-46A9-84D7-A51A2EB2E083}">
            <xm:f>'Data Vald.'!$A$9</xm:f>
            <x14:dxf>
              <fill>
                <patternFill>
                  <bgColor rgb="FF00B050"/>
                </patternFill>
              </fill>
            </x14:dxf>
          </x14:cfRule>
          <x14:cfRule type="cellIs" priority="56" operator="equal" id="{5934E91D-EF56-4DC9-8FC0-1A4A2DE03215}">
            <xm:f>'Data Vald.'!$A$3</xm:f>
            <x14:dxf/>
          </x14:cfRule>
          <x14:cfRule type="cellIs" priority="55" operator="equal" id="{5C916D83-81EA-4FA6-AA62-7D8D4152E998}">
            <xm:f>'Data Vald.'!$A$4</xm:f>
            <x14:dxf/>
          </x14:cfRule>
          <x14:cfRule type="cellIs" priority="54" operator="equal" id="{4E917C4B-7948-476E-B5AA-3BF3AD76BC92}">
            <xm:f>'Data Vald.'!$A$5</xm:f>
            <x14:dxf>
              <font>
                <color theme="0"/>
              </font>
              <fill>
                <patternFill>
                  <bgColor theme="1"/>
                </patternFill>
              </fill>
            </x14:dxf>
          </x14:cfRule>
          <x14:cfRule type="cellIs" priority="53" operator="equal" id="{06E47048-C533-48D0-BF37-30888473EF42}">
            <xm:f>'Data Vald.'!$A$6</xm:f>
            <x14:dxf>
              <fill>
                <patternFill>
                  <bgColor rgb="FFFF0000"/>
                </patternFill>
              </fill>
            </x14:dxf>
          </x14:cfRule>
          <x14:cfRule type="cellIs" priority="52" operator="equal" id="{41048867-6C51-4402-BEBF-97EBC951339C}">
            <xm:f>'Data Vald.'!$A$7</xm:f>
            <x14:dxf>
              <fill>
                <patternFill>
                  <bgColor rgb="FFFFC000"/>
                </patternFill>
              </fill>
            </x14:dxf>
          </x14:cfRule>
          <x14:cfRule type="cellIs" priority="51" operator="equal" id="{011687D5-10AA-40F6-AE6F-4A311A9C1BA5}">
            <xm:f>'Data Vald.'!$A$8</xm:f>
            <x14:dxf>
              <fill>
                <patternFill>
                  <bgColor rgb="FFFFFF00"/>
                </patternFill>
              </fill>
            </x14:dxf>
          </x14:cfRule>
          <xm:sqref>I51:I53</xm:sqref>
        </x14:conditionalFormatting>
        <x14:conditionalFormatting xmlns:xm="http://schemas.microsoft.com/office/excel/2006/main">
          <x14:cfRule type="cellIs" priority="43" operator="equal" id="{F62E38E3-7AF1-4EED-A35C-8EF988614242}">
            <xm:f>'Data Vald.'!$A$9</xm:f>
            <x14:dxf>
              <fill>
                <patternFill>
                  <bgColor rgb="FF00B050"/>
                </patternFill>
              </fill>
            </x14:dxf>
          </x14:cfRule>
          <x14:cfRule type="cellIs" priority="44" operator="equal" id="{3395C527-EE35-4A16-920B-B59E42C82FDF}">
            <xm:f>'Data Vald.'!$A$8</xm:f>
            <x14:dxf>
              <fill>
                <patternFill>
                  <bgColor rgb="FFFFFF00"/>
                </patternFill>
              </fill>
            </x14:dxf>
          </x14:cfRule>
          <x14:cfRule type="cellIs" priority="45" operator="equal" id="{8B0578E3-DDA1-42B4-AA02-A5B43E96841B}">
            <xm:f>'Data Vald.'!$A$7</xm:f>
            <x14:dxf>
              <fill>
                <patternFill>
                  <bgColor rgb="FFFFC000"/>
                </patternFill>
              </fill>
            </x14:dxf>
          </x14:cfRule>
          <x14:cfRule type="cellIs" priority="46" operator="equal" id="{591789FE-54F4-4A39-8662-63F376D74714}">
            <xm:f>'Data Vald.'!$A$6</xm:f>
            <x14:dxf>
              <fill>
                <patternFill>
                  <bgColor rgb="FFFF0000"/>
                </patternFill>
              </fill>
            </x14:dxf>
          </x14:cfRule>
          <x14:cfRule type="cellIs" priority="47" operator="equal" id="{E6A55331-6FA8-4C9E-BC10-DD18B527B1E7}">
            <xm:f>'Data Vald.'!$A$5</xm:f>
            <x14:dxf>
              <font>
                <color theme="0"/>
              </font>
              <fill>
                <patternFill>
                  <bgColor theme="1"/>
                </patternFill>
              </fill>
            </x14:dxf>
          </x14:cfRule>
          <x14:cfRule type="cellIs" priority="48" operator="equal" id="{439C3FEC-A519-48AB-8F35-1CBBB9EBB75A}">
            <xm:f>'Data Vald.'!$A$4</xm:f>
            <x14:dxf/>
          </x14:cfRule>
          <x14:cfRule type="cellIs" priority="49" operator="equal" id="{18E539FB-DE3E-4F5F-B8AD-ECDA8C4163E7}">
            <xm:f>'Data Vald.'!$A$3</xm:f>
            <x14:dxf/>
          </x14:cfRule>
          <xm:sqref>E16</xm:sqref>
        </x14:conditionalFormatting>
        <x14:conditionalFormatting xmlns:xm="http://schemas.microsoft.com/office/excel/2006/main">
          <x14:cfRule type="cellIs" priority="36" operator="equal" id="{681F189D-C896-4262-8F0E-D8BEED5694A1}">
            <xm:f>'Data Vald.'!$A$9</xm:f>
            <x14:dxf>
              <fill>
                <patternFill>
                  <bgColor rgb="FF00B050"/>
                </patternFill>
              </fill>
            </x14:dxf>
          </x14:cfRule>
          <x14:cfRule type="cellIs" priority="37" operator="equal" id="{5623CEA1-A0E8-4393-8163-C3C13A7AF9A8}">
            <xm:f>'Data Vald.'!$A$8</xm:f>
            <x14:dxf>
              <fill>
                <patternFill>
                  <bgColor rgb="FFFFFF00"/>
                </patternFill>
              </fill>
            </x14:dxf>
          </x14:cfRule>
          <x14:cfRule type="cellIs" priority="38" operator="equal" id="{EEF771EA-E8E5-4E3E-B424-F13E67345E76}">
            <xm:f>'Data Vald.'!$A$7</xm:f>
            <x14:dxf>
              <fill>
                <patternFill>
                  <bgColor rgb="FFFFC000"/>
                </patternFill>
              </fill>
            </x14:dxf>
          </x14:cfRule>
          <x14:cfRule type="cellIs" priority="39" operator="equal" id="{3996EE27-E837-478A-BBA6-28977DBCA6F7}">
            <xm:f>'Data Vald.'!$A$6</xm:f>
            <x14:dxf>
              <fill>
                <patternFill>
                  <bgColor rgb="FFFF0000"/>
                </patternFill>
              </fill>
            </x14:dxf>
          </x14:cfRule>
          <x14:cfRule type="cellIs" priority="40" operator="equal" id="{B75BC7FC-42F9-43E5-8196-CBB5C581F603}">
            <xm:f>'Data Vald.'!$A$5</xm:f>
            <x14:dxf>
              <font>
                <color theme="0"/>
              </font>
              <fill>
                <patternFill>
                  <bgColor theme="1"/>
                </patternFill>
              </fill>
            </x14:dxf>
          </x14:cfRule>
          <x14:cfRule type="cellIs" priority="41" operator="equal" id="{304399B5-9598-4475-9947-8DEA41C59345}">
            <xm:f>'Data Vald.'!$A$4</xm:f>
            <x14:dxf/>
          </x14:cfRule>
          <x14:cfRule type="cellIs" priority="42" operator="equal" id="{C34C8D1D-8C64-49FB-BBCE-5D29D844D3F9}">
            <xm:f>'Data Vald.'!$A$3</xm:f>
            <x14:dxf/>
          </x14:cfRule>
          <xm:sqref>I16</xm:sqref>
        </x14:conditionalFormatting>
        <x14:conditionalFormatting xmlns:xm="http://schemas.microsoft.com/office/excel/2006/main">
          <x14:cfRule type="cellIs" priority="29" operator="equal" id="{74ADCCDB-6EFE-46A3-BC55-B5A4B866C2B1}">
            <xm:f>'Data Vald.'!$A$9</xm:f>
            <x14:dxf>
              <fill>
                <patternFill>
                  <bgColor rgb="FF00B050"/>
                </patternFill>
              </fill>
            </x14:dxf>
          </x14:cfRule>
          <x14:cfRule type="cellIs" priority="30" operator="equal" id="{DAFCB9EB-B32B-4E86-A32C-B4D6AE24006F}">
            <xm:f>'Data Vald.'!$A$8</xm:f>
            <x14:dxf>
              <fill>
                <patternFill>
                  <bgColor rgb="FFFFFF00"/>
                </patternFill>
              </fill>
            </x14:dxf>
          </x14:cfRule>
          <x14:cfRule type="cellIs" priority="31" operator="equal" id="{19B4C668-85FD-4D29-8380-D99ED6F0D360}">
            <xm:f>'Data Vald.'!$A$7</xm:f>
            <x14:dxf>
              <fill>
                <patternFill>
                  <bgColor rgb="FFFFC000"/>
                </patternFill>
              </fill>
            </x14:dxf>
          </x14:cfRule>
          <x14:cfRule type="cellIs" priority="32" operator="equal" id="{C351A156-5B1F-472F-92BC-6ED999218AC3}">
            <xm:f>'Data Vald.'!$A$6</xm:f>
            <x14:dxf>
              <fill>
                <patternFill>
                  <bgColor rgb="FFFF0000"/>
                </patternFill>
              </fill>
            </x14:dxf>
          </x14:cfRule>
          <x14:cfRule type="cellIs" priority="33" operator="equal" id="{6A5CD1F6-161A-426A-9016-615825B03EC2}">
            <xm:f>'Data Vald.'!$A$5</xm:f>
            <x14:dxf>
              <font>
                <color theme="0"/>
              </font>
              <fill>
                <patternFill>
                  <bgColor theme="1"/>
                </patternFill>
              </fill>
            </x14:dxf>
          </x14:cfRule>
          <x14:cfRule type="cellIs" priority="34" operator="equal" id="{275D712F-1848-4261-AFF0-385DEC3E968F}">
            <xm:f>'Data Vald.'!$A$4</xm:f>
            <x14:dxf/>
          </x14:cfRule>
          <x14:cfRule type="cellIs" priority="35" operator="equal" id="{113C069C-F759-4CBC-8000-D2767C1E3854}">
            <xm:f>'Data Vald.'!$A$3</xm:f>
            <x14:dxf/>
          </x14:cfRule>
          <xm:sqref>E21</xm:sqref>
        </x14:conditionalFormatting>
        <x14:conditionalFormatting xmlns:xm="http://schemas.microsoft.com/office/excel/2006/main">
          <x14:cfRule type="cellIs" priority="22" operator="equal" id="{495E0D99-77D2-4488-AC3B-2539BBC8ACE0}">
            <xm:f>'Data Vald.'!$A$9</xm:f>
            <x14:dxf>
              <fill>
                <patternFill>
                  <bgColor rgb="FF00B050"/>
                </patternFill>
              </fill>
            </x14:dxf>
          </x14:cfRule>
          <x14:cfRule type="cellIs" priority="23" operator="equal" id="{D90E25EF-7E3C-4E21-8841-9DB31F4E4F74}">
            <xm:f>'Data Vald.'!$A$8</xm:f>
            <x14:dxf>
              <fill>
                <patternFill>
                  <bgColor rgb="FFFFFF00"/>
                </patternFill>
              </fill>
            </x14:dxf>
          </x14:cfRule>
          <x14:cfRule type="cellIs" priority="24" operator="equal" id="{1CAD5BAB-65CF-4C91-80CA-B422C22368CC}">
            <xm:f>'Data Vald.'!$A$7</xm:f>
            <x14:dxf>
              <fill>
                <patternFill>
                  <bgColor rgb="FFFFC000"/>
                </patternFill>
              </fill>
            </x14:dxf>
          </x14:cfRule>
          <x14:cfRule type="cellIs" priority="25" operator="equal" id="{85070EE5-1197-469C-9983-4C0C5AAD5379}">
            <xm:f>'Data Vald.'!$A$6</xm:f>
            <x14:dxf>
              <fill>
                <patternFill>
                  <bgColor rgb="FFFF0000"/>
                </patternFill>
              </fill>
            </x14:dxf>
          </x14:cfRule>
          <x14:cfRule type="cellIs" priority="26" operator="equal" id="{4869D98B-40E3-4D37-947C-A8C5A77306FD}">
            <xm:f>'Data Vald.'!$A$5</xm:f>
            <x14:dxf>
              <font>
                <color theme="0"/>
              </font>
              <fill>
                <patternFill>
                  <bgColor theme="1"/>
                </patternFill>
              </fill>
            </x14:dxf>
          </x14:cfRule>
          <x14:cfRule type="cellIs" priority="27" operator="equal" id="{5C4C130F-7FD7-4709-B8BC-51B4D04AB485}">
            <xm:f>'Data Vald.'!$A$4</xm:f>
            <x14:dxf/>
          </x14:cfRule>
          <x14:cfRule type="cellIs" priority="28" operator="equal" id="{5B4D0A2A-975D-48D2-B48A-29D47EED6E9C}">
            <xm:f>'Data Vald.'!$A$3</xm:f>
            <x14:dxf/>
          </x14:cfRule>
          <xm:sqref>I21</xm:sqref>
        </x14:conditionalFormatting>
        <x14:conditionalFormatting xmlns:xm="http://schemas.microsoft.com/office/excel/2006/main">
          <x14:cfRule type="cellIs" priority="15" operator="equal" id="{C69AA791-0B1C-432C-B5A2-54137A070A0F}">
            <xm:f>'Data Vald.'!$A$9</xm:f>
            <x14:dxf>
              <fill>
                <patternFill>
                  <bgColor rgb="FF00B050"/>
                </patternFill>
              </fill>
            </x14:dxf>
          </x14:cfRule>
          <x14:cfRule type="cellIs" priority="16" operator="equal" id="{EA1EF950-ECC9-4C41-BABC-626EE06DEEBF}">
            <xm:f>'Data Vald.'!$A$8</xm:f>
            <x14:dxf>
              <fill>
                <patternFill>
                  <bgColor rgb="FFFFFF00"/>
                </patternFill>
              </fill>
            </x14:dxf>
          </x14:cfRule>
          <x14:cfRule type="cellIs" priority="17" operator="equal" id="{78838470-47FD-4F04-846E-1328602DDE46}">
            <xm:f>'Data Vald.'!$A$7</xm:f>
            <x14:dxf>
              <fill>
                <patternFill>
                  <bgColor rgb="FFFFC000"/>
                </patternFill>
              </fill>
            </x14:dxf>
          </x14:cfRule>
          <x14:cfRule type="cellIs" priority="18" operator="equal" id="{AA283454-F0A8-4906-94D8-0137A32DD2B8}">
            <xm:f>'Data Vald.'!$A$6</xm:f>
            <x14:dxf>
              <fill>
                <patternFill>
                  <bgColor rgb="FFFF0000"/>
                </patternFill>
              </fill>
            </x14:dxf>
          </x14:cfRule>
          <x14:cfRule type="cellIs" priority="19" operator="equal" id="{A83F5F26-60D1-40EB-A0D7-5BD7A4D70136}">
            <xm:f>'Data Vald.'!$A$5</xm:f>
            <x14:dxf>
              <font>
                <color theme="0"/>
              </font>
              <fill>
                <patternFill>
                  <bgColor theme="1"/>
                </patternFill>
              </fill>
            </x14:dxf>
          </x14:cfRule>
          <x14:cfRule type="cellIs" priority="20" operator="equal" id="{16491715-69A6-48FB-8691-2CBDD3DC8938}">
            <xm:f>'Data Vald.'!$A$4</xm:f>
            <x14:dxf/>
          </x14:cfRule>
          <x14:cfRule type="cellIs" priority="21" operator="equal" id="{CA73E162-7299-4E50-A094-68FD0DA12BC8}">
            <xm:f>'Data Vald.'!$A$3</xm:f>
            <x14:dxf/>
          </x14:cfRule>
          <xm:sqref>I36:I44</xm:sqref>
        </x14:conditionalFormatting>
        <x14:conditionalFormatting xmlns:xm="http://schemas.microsoft.com/office/excel/2006/main">
          <x14:cfRule type="cellIs" priority="8" operator="equal" id="{6B28B70B-3463-4BCA-821A-0821947171AA}">
            <xm:f>'Data Vald.'!$A$9</xm:f>
            <x14:dxf>
              <fill>
                <patternFill>
                  <bgColor rgb="FF00B050"/>
                </patternFill>
              </fill>
            </x14:dxf>
          </x14:cfRule>
          <x14:cfRule type="cellIs" priority="9" operator="equal" id="{72D85670-203A-4053-A92B-BA473A3B5CC1}">
            <xm:f>'Data Vald.'!$A$8</xm:f>
            <x14:dxf>
              <fill>
                <patternFill>
                  <bgColor rgb="FFFFFF00"/>
                </patternFill>
              </fill>
            </x14:dxf>
          </x14:cfRule>
          <x14:cfRule type="cellIs" priority="10" operator="equal" id="{2DC7EF59-E9ED-4CA8-B835-1BA811E7E5E7}">
            <xm:f>'Data Vald.'!$A$7</xm:f>
            <x14:dxf>
              <fill>
                <patternFill>
                  <bgColor rgb="FFFFC000"/>
                </patternFill>
              </fill>
            </x14:dxf>
          </x14:cfRule>
          <x14:cfRule type="cellIs" priority="11" operator="equal" id="{0A32CDB6-80B3-4CBC-9EDC-6D01FD1EB841}">
            <xm:f>'Data Vald.'!$A$6</xm:f>
            <x14:dxf>
              <fill>
                <patternFill>
                  <bgColor rgb="FFFF0000"/>
                </patternFill>
              </fill>
            </x14:dxf>
          </x14:cfRule>
          <x14:cfRule type="cellIs" priority="12" operator="equal" id="{ECDEE186-79C5-499F-8BA8-14B542F909D4}">
            <xm:f>'Data Vald.'!$A$5</xm:f>
            <x14:dxf>
              <font>
                <color theme="0"/>
              </font>
              <fill>
                <patternFill>
                  <bgColor theme="1"/>
                </patternFill>
              </fill>
            </x14:dxf>
          </x14:cfRule>
          <x14:cfRule type="cellIs" priority="13" operator="equal" id="{16191B1E-3263-4BE7-8E5A-4BB556D66164}">
            <xm:f>'Data Vald.'!$A$4</xm:f>
            <x14:dxf/>
          </x14:cfRule>
          <x14:cfRule type="cellIs" priority="14" operator="equal" id="{577F9D76-B600-4FA6-8374-87C399F60E6C}">
            <xm:f>'Data Vald.'!$A$3</xm:f>
            <x14:dxf/>
          </x14:cfRule>
          <xm:sqref>E48:E53</xm:sqref>
        </x14:conditionalFormatting>
        <x14:conditionalFormatting xmlns:xm="http://schemas.microsoft.com/office/excel/2006/main">
          <x14:cfRule type="cellIs" priority="1" operator="equal" id="{A64EA1B2-0260-4CB6-8BB9-2B891D032339}">
            <xm:f>'Data Vald.'!$A$9</xm:f>
            <x14:dxf>
              <fill>
                <patternFill>
                  <bgColor rgb="FF00B050"/>
                </patternFill>
              </fill>
            </x14:dxf>
          </x14:cfRule>
          <x14:cfRule type="cellIs" priority="2" operator="equal" id="{F6595CF5-878F-4FD2-9B21-4F3592223957}">
            <xm:f>'Data Vald.'!$A$8</xm:f>
            <x14:dxf>
              <fill>
                <patternFill>
                  <bgColor rgb="FFFFFF00"/>
                </patternFill>
              </fill>
            </x14:dxf>
          </x14:cfRule>
          <x14:cfRule type="cellIs" priority="3" operator="equal" id="{767C294C-BE48-4709-81FA-C223C39BF15C}">
            <xm:f>'Data Vald.'!$A$7</xm:f>
            <x14:dxf>
              <fill>
                <patternFill>
                  <bgColor rgb="FFFFC000"/>
                </patternFill>
              </fill>
            </x14:dxf>
          </x14:cfRule>
          <x14:cfRule type="cellIs" priority="4" operator="equal" id="{09E2C857-2767-43BD-8B08-FE26CAC52182}">
            <xm:f>'Data Vald.'!$A$6</xm:f>
            <x14:dxf>
              <fill>
                <patternFill>
                  <bgColor rgb="FFFF0000"/>
                </patternFill>
              </fill>
            </x14:dxf>
          </x14:cfRule>
          <x14:cfRule type="cellIs" priority="5" operator="equal" id="{99B3EE20-BAAB-4F5D-847D-527629DD65B3}">
            <xm:f>'Data Vald.'!$A$5</xm:f>
            <x14:dxf>
              <font>
                <color theme="0"/>
              </font>
              <fill>
                <patternFill>
                  <bgColor theme="1"/>
                </patternFill>
              </fill>
            </x14:dxf>
          </x14:cfRule>
          <x14:cfRule type="cellIs" priority="6" operator="equal" id="{20EDF2B3-8E46-407E-A21E-738358A58F7C}">
            <xm:f>'Data Vald.'!$A$4</xm:f>
            <x14:dxf/>
          </x14:cfRule>
          <x14:cfRule type="cellIs" priority="7" operator="equal" id="{4FBCE68A-F157-4A06-BEC9-81A5A5AD1E38}">
            <xm:f>'Data Vald.'!$A$3</xm:f>
            <x14:dxf/>
          </x14:cfRule>
          <xm:sqref>I48:I50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1F17C4D-2785-4E2D-8D83-53ADF3A2600E}">
          <x14:formula1>
            <xm:f>'Data Vald.'!$A$3:$A$9</xm:f>
          </x14:formula1>
          <xm:sqref>E48:E53 I16:I18 E16:E18 E21:E23 E36:E45 I21:I23 I36:I45 I48:I53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2C26D-CD27-45F7-ACE2-CF5A728DA3A6}">
  <sheetPr>
    <tabColor theme="4" tint="0.79998168889431442"/>
    <pageSetUpPr fitToPage="1"/>
  </sheetPr>
  <dimension ref="B1:K116"/>
  <sheetViews>
    <sheetView showGridLines="0" topLeftCell="A40" zoomScale="60" zoomScaleNormal="60" workbookViewId="0">
      <selection activeCell="I48" sqref="I48:J50"/>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517</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585</v>
      </c>
      <c r="D5" s="567"/>
      <c r="E5" s="567"/>
      <c r="F5" s="567"/>
      <c r="G5" s="567"/>
      <c r="H5" s="567"/>
      <c r="I5" s="567"/>
      <c r="J5" s="568"/>
      <c r="K5" s="13"/>
    </row>
    <row r="6" spans="2:11" ht="14.45" customHeight="1">
      <c r="B6" s="12"/>
      <c r="C6" s="159" t="s">
        <v>518</v>
      </c>
      <c r="D6" s="117"/>
      <c r="E6" s="117"/>
      <c r="F6" s="11"/>
      <c r="G6" s="118" t="s">
        <v>210</v>
      </c>
      <c r="H6" s="569" t="s">
        <v>211</v>
      </c>
      <c r="I6" s="570"/>
      <c r="J6" s="571"/>
      <c r="K6" s="13"/>
    </row>
    <row r="7" spans="2:11" ht="14.25" customHeight="1" thickBot="1">
      <c r="B7" s="12"/>
      <c r="C7" s="651" t="s">
        <v>553</v>
      </c>
      <c r="D7" s="573"/>
      <c r="E7" s="573"/>
      <c r="F7" s="574"/>
      <c r="G7" s="377" t="s">
        <v>586</v>
      </c>
      <c r="H7" s="654" t="s">
        <v>545</v>
      </c>
      <c r="I7" s="655"/>
      <c r="J7" s="656"/>
      <c r="K7" s="13"/>
    </row>
    <row r="8" spans="2:11" ht="14.1" customHeight="1">
      <c r="B8" s="12"/>
      <c r="C8" s="575"/>
      <c r="D8" s="573"/>
      <c r="E8" s="573"/>
      <c r="F8" s="574"/>
      <c r="G8" s="118" t="s">
        <v>215</v>
      </c>
      <c r="H8" s="119" t="s">
        <v>216</v>
      </c>
      <c r="I8" s="214"/>
      <c r="J8" s="120"/>
      <c r="K8" s="13"/>
    </row>
    <row r="9" spans="2:11" ht="15.75" customHeight="1">
      <c r="B9" s="12"/>
      <c r="C9" s="575"/>
      <c r="D9" s="573"/>
      <c r="E9" s="573"/>
      <c r="F9" s="574"/>
      <c r="G9" s="582" t="s">
        <v>522</v>
      </c>
      <c r="H9" s="587" t="s">
        <v>580</v>
      </c>
      <c r="I9" s="585"/>
      <c r="J9" s="586"/>
      <c r="K9" s="13"/>
    </row>
    <row r="10" spans="2:11" ht="15.75" customHeight="1">
      <c r="B10" s="12"/>
      <c r="C10" s="575"/>
      <c r="D10" s="573"/>
      <c r="E10" s="573"/>
      <c r="F10" s="574"/>
      <c r="G10" s="582"/>
      <c r="H10" s="587"/>
      <c r="I10" s="585"/>
      <c r="J10" s="586"/>
      <c r="K10" s="13"/>
    </row>
    <row r="11" spans="2:11" ht="21.6" customHeight="1">
      <c r="B11" s="12"/>
      <c r="C11" s="575"/>
      <c r="D11" s="573"/>
      <c r="E11" s="573"/>
      <c r="F11" s="574"/>
      <c r="G11" s="582"/>
      <c r="H11" s="587"/>
      <c r="I11" s="585"/>
      <c r="J11" s="586"/>
      <c r="K11" s="13"/>
    </row>
    <row r="12" spans="2:11" ht="36.950000000000003" customHeight="1" thickBot="1">
      <c r="B12" s="12"/>
      <c r="C12" s="576"/>
      <c r="D12" s="577"/>
      <c r="E12" s="577"/>
      <c r="F12" s="578"/>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524</v>
      </c>
      <c r="D16" s="130" t="s">
        <v>227</v>
      </c>
      <c r="E16" s="219">
        <v>1</v>
      </c>
      <c r="F16" s="388" t="s">
        <v>565</v>
      </c>
      <c r="G16" s="134" t="s">
        <v>229</v>
      </c>
      <c r="H16" s="130" t="s">
        <v>227</v>
      </c>
      <c r="I16" s="219">
        <v>0.5</v>
      </c>
      <c r="J16" s="197" t="s">
        <v>452</v>
      </c>
      <c r="K16" s="13"/>
    </row>
    <row r="17" spans="2:11" ht="28.5" thickBot="1">
      <c r="B17" s="12"/>
      <c r="C17" s="121" t="s">
        <v>582</v>
      </c>
      <c r="D17" s="20" t="s">
        <v>227</v>
      </c>
      <c r="E17" s="219">
        <v>1</v>
      </c>
      <c r="F17" s="384" t="s">
        <v>583</v>
      </c>
      <c r="G17" s="134" t="s">
        <v>26</v>
      </c>
      <c r="H17" s="196" t="s">
        <v>26</v>
      </c>
      <c r="I17" s="219" t="s">
        <v>26</v>
      </c>
      <c r="J17" s="197" t="s">
        <v>26</v>
      </c>
      <c r="K17" s="13"/>
    </row>
    <row r="18" spans="2:11" ht="27" customHeight="1" thickBot="1">
      <c r="B18" s="12"/>
      <c r="C18" s="603" t="s">
        <v>239</v>
      </c>
      <c r="D18" s="604"/>
      <c r="E18" s="604"/>
      <c r="F18" s="604"/>
      <c r="G18" s="604"/>
      <c r="H18" s="604"/>
      <c r="I18" s="604"/>
      <c r="J18" s="605"/>
      <c r="K18" s="13"/>
    </row>
    <row r="19" spans="2:11" ht="27" customHeight="1" thickBot="1">
      <c r="B19" s="12"/>
      <c r="C19" s="202" t="s">
        <v>222</v>
      </c>
      <c r="D19" s="203" t="s">
        <v>223</v>
      </c>
      <c r="E19" s="211" t="s">
        <v>224</v>
      </c>
      <c r="F19" s="133" t="s">
        <v>225</v>
      </c>
      <c r="G19" s="202" t="s">
        <v>222</v>
      </c>
      <c r="H19" s="203" t="s">
        <v>223</v>
      </c>
      <c r="I19" s="211" t="s">
        <v>224</v>
      </c>
      <c r="J19" s="133" t="s">
        <v>225</v>
      </c>
      <c r="K19" s="13"/>
    </row>
    <row r="20" spans="2:11" ht="29.1">
      <c r="B20" s="12"/>
      <c r="C20" s="135" t="s">
        <v>240</v>
      </c>
      <c r="D20" s="136" t="s">
        <v>227</v>
      </c>
      <c r="E20" s="237">
        <v>1</v>
      </c>
      <c r="F20" s="379" t="s">
        <v>549</v>
      </c>
      <c r="G20" s="137" t="s">
        <v>246</v>
      </c>
      <c r="H20" s="136" t="s">
        <v>227</v>
      </c>
      <c r="I20" s="237">
        <v>1</v>
      </c>
      <c r="J20" s="376" t="s">
        <v>560</v>
      </c>
      <c r="K20" s="13"/>
    </row>
    <row r="21" spans="2:11" ht="27.95">
      <c r="B21" s="12"/>
      <c r="C21" s="24" t="s">
        <v>587</v>
      </c>
      <c r="D21" s="20" t="s">
        <v>227</v>
      </c>
      <c r="E21" s="219">
        <v>1</v>
      </c>
      <c r="F21" s="373" t="s">
        <v>584</v>
      </c>
      <c r="G21" s="24" t="s">
        <v>26</v>
      </c>
      <c r="H21" s="21" t="s">
        <v>26</v>
      </c>
      <c r="I21" s="219" t="s">
        <v>26</v>
      </c>
      <c r="J21" s="204" t="s">
        <v>26</v>
      </c>
      <c r="K21" s="13"/>
    </row>
    <row r="22" spans="2:11" ht="28.5" thickBot="1">
      <c r="B22" s="12"/>
      <c r="C22" s="24" t="s">
        <v>516</v>
      </c>
      <c r="D22" s="20" t="s">
        <v>227</v>
      </c>
      <c r="E22" s="219" t="s">
        <v>50</v>
      </c>
      <c r="F22" s="374"/>
      <c r="G22" s="24" t="s">
        <v>26</v>
      </c>
      <c r="H22" s="21" t="s">
        <v>26</v>
      </c>
      <c r="I22" s="219" t="s">
        <v>26</v>
      </c>
      <c r="J22" s="204" t="s">
        <v>26</v>
      </c>
      <c r="K22" s="13"/>
    </row>
    <row r="23" spans="2:11" ht="15" thickBot="1">
      <c r="B23" s="12"/>
      <c r="C23" s="25" t="s">
        <v>252</v>
      </c>
      <c r="D23" s="123" t="s">
        <v>227</v>
      </c>
      <c r="E23" s="219">
        <v>1</v>
      </c>
      <c r="F23" s="374" t="s">
        <v>252</v>
      </c>
      <c r="G23" s="25" t="s">
        <v>26</v>
      </c>
      <c r="H23" s="172" t="s">
        <v>26</v>
      </c>
      <c r="I23" s="219" t="s">
        <v>26</v>
      </c>
      <c r="J23" s="187" t="s">
        <v>26</v>
      </c>
      <c r="K23" s="13"/>
    </row>
    <row r="24" spans="2:11" ht="21" customHeight="1" thickBot="1">
      <c r="B24" s="12"/>
      <c r="C24" s="591" t="s">
        <v>254</v>
      </c>
      <c r="D24" s="592"/>
      <c r="E24" s="592"/>
      <c r="F24" s="592"/>
      <c r="G24" s="592"/>
      <c r="H24" s="592"/>
      <c r="I24" s="592"/>
      <c r="J24" s="593"/>
      <c r="K24" s="13"/>
    </row>
    <row r="25" spans="2:11" ht="23.45" customHeight="1" thickBot="1">
      <c r="B25" s="12"/>
      <c r="C25" s="594" t="s">
        <v>255</v>
      </c>
      <c r="D25" s="595"/>
      <c r="E25" s="595"/>
      <c r="F25" s="595"/>
      <c r="G25" s="595"/>
      <c r="H25" s="595"/>
      <c r="I25" s="595"/>
      <c r="J25" s="596"/>
      <c r="K25" s="13"/>
    </row>
    <row r="26" spans="2:11">
      <c r="B26" s="12"/>
      <c r="C26" s="10"/>
      <c r="D26" s="138"/>
      <c r="E26" s="138"/>
      <c r="F26" s="138"/>
      <c r="G26" s="138"/>
      <c r="H26" s="138"/>
      <c r="I26" s="138"/>
      <c r="J26" s="11"/>
      <c r="K26" s="13"/>
    </row>
    <row r="27" spans="2:11">
      <c r="B27" s="12"/>
      <c r="C27" s="12"/>
      <c r="J27" s="13"/>
      <c r="K27" s="13"/>
    </row>
    <row r="28" spans="2:11" ht="14.45" thickBot="1">
      <c r="B28" s="12"/>
      <c r="C28" s="27"/>
      <c r="D28" s="28"/>
      <c r="E28" s="28"/>
      <c r="F28" s="28"/>
      <c r="G28" s="28"/>
      <c r="H28" s="28"/>
      <c r="I28" s="28"/>
      <c r="J28" s="29"/>
      <c r="K28" s="13"/>
    </row>
    <row r="29" spans="2:11" ht="18.600000000000001" thickBot="1">
      <c r="B29" s="12"/>
      <c r="C29" s="563" t="s">
        <v>256</v>
      </c>
      <c r="D29" s="564"/>
      <c r="E29" s="564"/>
      <c r="F29" s="564"/>
      <c r="G29" s="564"/>
      <c r="H29" s="564"/>
      <c r="I29" s="564"/>
      <c r="J29" s="565"/>
      <c r="K29" s="13"/>
    </row>
    <row r="30" spans="2:11" ht="15" customHeight="1">
      <c r="B30" s="12"/>
      <c r="C30" s="140"/>
      <c r="D30" s="141"/>
      <c r="E30" s="141"/>
      <c r="F30" s="141"/>
      <c r="G30" s="141"/>
      <c r="H30" s="141"/>
      <c r="I30" s="141"/>
      <c r="J30" s="142"/>
      <c r="K30" s="13"/>
    </row>
    <row r="31" spans="2:11" ht="15" customHeight="1">
      <c r="B31" s="12"/>
      <c r="C31" s="560" t="s">
        <v>257</v>
      </c>
      <c r="D31" s="561"/>
      <c r="E31" s="561"/>
      <c r="F31" s="561"/>
      <c r="G31" s="561"/>
      <c r="H31" s="561"/>
      <c r="I31" s="561"/>
      <c r="J31" s="562"/>
      <c r="K31" s="13"/>
    </row>
    <row r="32" spans="2:11" ht="15" customHeight="1" thickBot="1">
      <c r="B32" s="12"/>
      <c r="C32" s="143"/>
      <c r="D32" s="144"/>
      <c r="E32" s="144"/>
      <c r="F32" s="144"/>
      <c r="G32" s="144"/>
      <c r="H32" s="144"/>
      <c r="I32" s="144"/>
      <c r="J32" s="145"/>
      <c r="K32" s="13"/>
    </row>
    <row r="33" spans="2:11" s="16" customFormat="1" ht="26.85" customHeight="1" thickBot="1">
      <c r="B33" s="14"/>
      <c r="C33" s="597" t="s">
        <v>258</v>
      </c>
      <c r="D33" s="598"/>
      <c r="E33" s="598"/>
      <c r="F33" s="599"/>
      <c r="G33" s="597" t="s">
        <v>259</v>
      </c>
      <c r="H33" s="598"/>
      <c r="I33" s="598"/>
      <c r="J33" s="599"/>
      <c r="K33" s="15"/>
    </row>
    <row r="34" spans="2:11" ht="27.75" customHeight="1" thickBot="1">
      <c r="B34" s="12"/>
      <c r="C34" s="600" t="str">
        <f>C14</f>
        <v>HARDWARE (PLANT)</v>
      </c>
      <c r="D34" s="601"/>
      <c r="E34" s="601"/>
      <c r="F34" s="601"/>
      <c r="G34" s="601"/>
      <c r="H34" s="601"/>
      <c r="I34" s="601"/>
      <c r="J34" s="602"/>
      <c r="K34" s="13"/>
    </row>
    <row r="35" spans="2:11" ht="21.2" customHeight="1" thickBot="1">
      <c r="B35" s="12"/>
      <c r="C35" s="131" t="s">
        <v>222</v>
      </c>
      <c r="D35" s="132" t="s">
        <v>223</v>
      </c>
      <c r="E35" s="211" t="s">
        <v>224</v>
      </c>
      <c r="F35" s="133" t="s">
        <v>225</v>
      </c>
      <c r="G35" s="131" t="s">
        <v>222</v>
      </c>
      <c r="H35" s="132" t="s">
        <v>223</v>
      </c>
      <c r="I35" s="211" t="s">
        <v>224</v>
      </c>
      <c r="J35" s="133" t="s">
        <v>225</v>
      </c>
      <c r="K35" s="13"/>
    </row>
    <row r="36" spans="2:11" s="19" customFormat="1" ht="54.95" customHeight="1">
      <c r="B36" s="17"/>
      <c r="C36" s="137" t="s">
        <v>260</v>
      </c>
      <c r="D36" s="146" t="s">
        <v>261</v>
      </c>
      <c r="E36" s="237">
        <v>1</v>
      </c>
      <c r="F36" s="376" t="s">
        <v>262</v>
      </c>
      <c r="G36" s="137" t="s">
        <v>263</v>
      </c>
      <c r="H36" s="136" t="s">
        <v>227</v>
      </c>
      <c r="I36" s="237">
        <v>1</v>
      </c>
      <c r="J36" s="376" t="s">
        <v>264</v>
      </c>
      <c r="K36" s="18"/>
    </row>
    <row r="37" spans="2:11" s="19" customFormat="1" ht="52.5" customHeight="1">
      <c r="B37" s="17"/>
      <c r="C37" s="24" t="s">
        <v>265</v>
      </c>
      <c r="D37" s="20" t="s">
        <v>266</v>
      </c>
      <c r="E37" s="237">
        <v>1</v>
      </c>
      <c r="F37" s="193" t="s">
        <v>408</v>
      </c>
      <c r="G37" s="24" t="s">
        <v>268</v>
      </c>
      <c r="H37" s="20" t="s">
        <v>227</v>
      </c>
      <c r="I37" s="237">
        <v>1</v>
      </c>
      <c r="J37" s="193" t="s">
        <v>269</v>
      </c>
      <c r="K37" s="18"/>
    </row>
    <row r="38" spans="2:11" s="19" customFormat="1" ht="43.5">
      <c r="B38" s="17"/>
      <c r="C38" s="24" t="s">
        <v>270</v>
      </c>
      <c r="D38" s="23" t="s">
        <v>266</v>
      </c>
      <c r="E38" s="237" t="s">
        <v>50</v>
      </c>
      <c r="F38" s="193" t="s">
        <v>409</v>
      </c>
      <c r="G38" s="24" t="s">
        <v>272</v>
      </c>
      <c r="H38" s="20" t="s">
        <v>227</v>
      </c>
      <c r="I38" s="237">
        <v>1</v>
      </c>
      <c r="J38" s="193" t="s">
        <v>273</v>
      </c>
      <c r="K38" s="18"/>
    </row>
    <row r="39" spans="2:11" s="19" customFormat="1" ht="39" customHeight="1">
      <c r="B39" s="17"/>
      <c r="C39" s="24" t="s">
        <v>274</v>
      </c>
      <c r="D39" s="20" t="s">
        <v>266</v>
      </c>
      <c r="E39" s="237">
        <v>1</v>
      </c>
      <c r="F39" s="193" t="s">
        <v>410</v>
      </c>
      <c r="G39" s="24" t="s">
        <v>276</v>
      </c>
      <c r="H39" s="23" t="s">
        <v>261</v>
      </c>
      <c r="I39" s="237">
        <v>1</v>
      </c>
      <c r="J39" s="193" t="s">
        <v>411</v>
      </c>
      <c r="K39" s="18"/>
    </row>
    <row r="40" spans="2:11" s="19" customFormat="1" ht="29.1">
      <c r="B40" s="17"/>
      <c r="C40" s="173" t="s">
        <v>278</v>
      </c>
      <c r="D40" s="23" t="s">
        <v>227</v>
      </c>
      <c r="E40" s="237" t="s">
        <v>50</v>
      </c>
      <c r="F40" s="193" t="s">
        <v>412</v>
      </c>
      <c r="G40" s="24" t="s">
        <v>280</v>
      </c>
      <c r="H40" s="23" t="s">
        <v>261</v>
      </c>
      <c r="I40" s="237">
        <v>1</v>
      </c>
      <c r="J40" s="193" t="s">
        <v>413</v>
      </c>
      <c r="K40" s="18"/>
    </row>
    <row r="41" spans="2:11" s="19" customFormat="1" ht="43.5">
      <c r="B41" s="17"/>
      <c r="C41" s="173" t="s">
        <v>503</v>
      </c>
      <c r="D41" s="23" t="s">
        <v>266</v>
      </c>
      <c r="E41" s="237">
        <v>1</v>
      </c>
      <c r="F41" s="193" t="s">
        <v>534</v>
      </c>
      <c r="G41" s="24" t="s">
        <v>285</v>
      </c>
      <c r="H41" s="23" t="s">
        <v>283</v>
      </c>
      <c r="I41" s="237">
        <v>1</v>
      </c>
      <c r="J41" s="193" t="s">
        <v>414</v>
      </c>
      <c r="K41" s="18"/>
    </row>
    <row r="42" spans="2:11" s="19" customFormat="1" ht="42">
      <c r="B42" s="17"/>
      <c r="C42" s="173" t="s">
        <v>504</v>
      </c>
      <c r="D42" s="23" t="s">
        <v>283</v>
      </c>
      <c r="E42" s="237">
        <v>1</v>
      </c>
      <c r="F42" s="193" t="s">
        <v>535</v>
      </c>
      <c r="G42" s="24" t="s">
        <v>288</v>
      </c>
      <c r="H42" s="20" t="s">
        <v>227</v>
      </c>
      <c r="I42" s="237">
        <v>1</v>
      </c>
      <c r="J42" s="193" t="s">
        <v>416</v>
      </c>
      <c r="K42" s="18"/>
    </row>
    <row r="43" spans="2:11" s="19" customFormat="1" ht="14.45">
      <c r="B43" s="17"/>
      <c r="C43" s="173" t="s">
        <v>282</v>
      </c>
      <c r="D43" s="23" t="s">
        <v>283</v>
      </c>
      <c r="E43" s="237">
        <v>1</v>
      </c>
      <c r="F43" s="193" t="s">
        <v>536</v>
      </c>
      <c r="G43" s="198" t="s">
        <v>505</v>
      </c>
      <c r="H43" s="20" t="s">
        <v>227</v>
      </c>
      <c r="I43" s="237" t="s">
        <v>50</v>
      </c>
      <c r="J43" s="193" t="s">
        <v>537</v>
      </c>
      <c r="K43" s="18"/>
    </row>
    <row r="44" spans="2:11" s="19" customFormat="1" ht="29.45" thickBot="1">
      <c r="B44" s="17"/>
      <c r="C44" s="173" t="s">
        <v>287</v>
      </c>
      <c r="D44" s="23" t="s">
        <v>283</v>
      </c>
      <c r="E44" s="237">
        <v>1</v>
      </c>
      <c r="F44" s="193" t="s">
        <v>447</v>
      </c>
      <c r="G44" s="25" t="s">
        <v>292</v>
      </c>
      <c r="H44" s="26" t="s">
        <v>283</v>
      </c>
      <c r="I44" s="237">
        <v>1</v>
      </c>
      <c r="J44" s="380" t="s">
        <v>417</v>
      </c>
      <c r="K44" s="18"/>
    </row>
    <row r="45" spans="2:11" s="19" customFormat="1" ht="29.45" thickBot="1">
      <c r="B45" s="17"/>
      <c r="C45" s="148" t="s">
        <v>290</v>
      </c>
      <c r="D45" s="26" t="s">
        <v>266</v>
      </c>
      <c r="E45" s="237">
        <v>1</v>
      </c>
      <c r="F45" s="380" t="s">
        <v>291</v>
      </c>
      <c r="G45" s="115" t="s">
        <v>26</v>
      </c>
      <c r="H45" s="200" t="s">
        <v>26</v>
      </c>
      <c r="I45" s="219" t="s">
        <v>26</v>
      </c>
      <c r="J45" s="201" t="s">
        <v>26</v>
      </c>
      <c r="K45" s="18"/>
    </row>
    <row r="46" spans="2:11" s="19" customFormat="1" ht="27.75" customHeight="1" thickBot="1">
      <c r="B46" s="17"/>
      <c r="C46" s="608" t="str">
        <f>C18</f>
        <v>PEOPLE + PROCESS</v>
      </c>
      <c r="D46" s="609"/>
      <c r="E46" s="609"/>
      <c r="F46" s="609"/>
      <c r="G46" s="609"/>
      <c r="H46" s="609"/>
      <c r="I46" s="609"/>
      <c r="J46" s="610"/>
      <c r="K46" s="18"/>
    </row>
    <row r="47" spans="2:11" ht="24.6" customHeight="1" thickBot="1">
      <c r="B47" s="12"/>
      <c r="C47" s="131" t="s">
        <v>222</v>
      </c>
      <c r="D47" s="132" t="s">
        <v>223</v>
      </c>
      <c r="E47" s="211" t="s">
        <v>224</v>
      </c>
      <c r="F47" s="133" t="s">
        <v>225</v>
      </c>
      <c r="G47" s="131" t="s">
        <v>222</v>
      </c>
      <c r="H47" s="132" t="s">
        <v>223</v>
      </c>
      <c r="I47" s="211" t="s">
        <v>224</v>
      </c>
      <c r="J47" s="133" t="s">
        <v>225</v>
      </c>
      <c r="K47" s="13"/>
    </row>
    <row r="48" spans="2:11" s="19" customFormat="1" ht="43.5">
      <c r="B48" s="17"/>
      <c r="C48" s="188" t="s">
        <v>294</v>
      </c>
      <c r="D48" s="146" t="s">
        <v>227</v>
      </c>
      <c r="E48" s="237" t="s">
        <v>26</v>
      </c>
      <c r="F48" s="376" t="s">
        <v>295</v>
      </c>
      <c r="G48" s="137" t="s">
        <v>296</v>
      </c>
      <c r="H48" s="146" t="s">
        <v>227</v>
      </c>
      <c r="I48" s="237">
        <v>1</v>
      </c>
      <c r="J48" s="376" t="s">
        <v>297</v>
      </c>
      <c r="K48" s="18"/>
    </row>
    <row r="49" spans="2:11" s="19" customFormat="1" ht="43.5">
      <c r="B49" s="17"/>
      <c r="C49" s="189" t="s">
        <v>298</v>
      </c>
      <c r="D49" s="162" t="s">
        <v>227</v>
      </c>
      <c r="E49" s="237">
        <v>1</v>
      </c>
      <c r="F49" s="193" t="s">
        <v>538</v>
      </c>
      <c r="G49" s="24" t="s">
        <v>300</v>
      </c>
      <c r="H49" s="23" t="s">
        <v>266</v>
      </c>
      <c r="I49" s="237">
        <v>1</v>
      </c>
      <c r="J49" s="193" t="s">
        <v>301</v>
      </c>
      <c r="K49" s="18"/>
    </row>
    <row r="50" spans="2:11" s="19" customFormat="1" ht="43.5">
      <c r="B50" s="17"/>
      <c r="C50" s="173" t="s">
        <v>506</v>
      </c>
      <c r="D50" s="23" t="s">
        <v>227</v>
      </c>
      <c r="E50" s="237">
        <v>1</v>
      </c>
      <c r="F50" s="193" t="s">
        <v>539</v>
      </c>
      <c r="G50" s="24" t="s">
        <v>304</v>
      </c>
      <c r="H50" s="23" t="s">
        <v>227</v>
      </c>
      <c r="I50" s="237">
        <v>1</v>
      </c>
      <c r="J50" s="193" t="s">
        <v>305</v>
      </c>
      <c r="K50" s="18"/>
    </row>
    <row r="51" spans="2:11" s="19" customFormat="1" ht="29.1">
      <c r="B51" s="17"/>
      <c r="C51" s="173" t="s">
        <v>508</v>
      </c>
      <c r="D51" s="23" t="s">
        <v>227</v>
      </c>
      <c r="E51" s="237">
        <v>1</v>
      </c>
      <c r="F51" s="193" t="s">
        <v>540</v>
      </c>
      <c r="G51" s="198" t="s">
        <v>26</v>
      </c>
      <c r="H51" s="22" t="s">
        <v>26</v>
      </c>
      <c r="I51" s="219" t="s">
        <v>26</v>
      </c>
      <c r="J51" s="116" t="s">
        <v>26</v>
      </c>
      <c r="K51" s="18"/>
    </row>
    <row r="52" spans="2:11" s="19" customFormat="1" ht="29.1">
      <c r="B52" s="17"/>
      <c r="C52" s="173" t="s">
        <v>507</v>
      </c>
      <c r="D52" s="23" t="s">
        <v>227</v>
      </c>
      <c r="E52" s="237" t="s">
        <v>26</v>
      </c>
      <c r="F52" s="193" t="s">
        <v>541</v>
      </c>
      <c r="G52" s="198" t="s">
        <v>26</v>
      </c>
      <c r="H52" s="22" t="s">
        <v>26</v>
      </c>
      <c r="I52" s="219" t="s">
        <v>26</v>
      </c>
      <c r="J52" s="116" t="s">
        <v>26</v>
      </c>
      <c r="K52" s="18"/>
    </row>
    <row r="53" spans="2:11" s="19" customFormat="1" ht="44.1" thickBot="1">
      <c r="B53" s="17"/>
      <c r="C53" s="148" t="s">
        <v>509</v>
      </c>
      <c r="D53" s="163" t="s">
        <v>266</v>
      </c>
      <c r="E53" s="237" t="s">
        <v>26</v>
      </c>
      <c r="F53" s="375" t="s">
        <v>542</v>
      </c>
      <c r="G53" s="25" t="s">
        <v>26</v>
      </c>
      <c r="H53" s="172" t="s">
        <v>26</v>
      </c>
      <c r="I53" s="219" t="s">
        <v>26</v>
      </c>
      <c r="J53" s="187" t="s">
        <v>26</v>
      </c>
      <c r="K53" s="18"/>
    </row>
    <row r="54" spans="2:11" s="16" customFormat="1" ht="22.7" customHeight="1" thickBot="1">
      <c r="B54" s="14"/>
      <c r="C54" s="591" t="s">
        <v>254</v>
      </c>
      <c r="D54" s="592"/>
      <c r="E54" s="592"/>
      <c r="F54" s="592"/>
      <c r="G54" s="592"/>
      <c r="H54" s="592"/>
      <c r="I54" s="592"/>
      <c r="J54" s="593"/>
      <c r="K54" s="15"/>
    </row>
    <row r="55" spans="2:11" ht="22.7" customHeight="1" thickBot="1">
      <c r="B55" s="12"/>
      <c r="C55" s="611" t="s">
        <v>308</v>
      </c>
      <c r="D55" s="612"/>
      <c r="E55" s="612"/>
      <c r="F55" s="612"/>
      <c r="G55" s="612"/>
      <c r="H55" s="612"/>
      <c r="I55" s="612"/>
      <c r="J55" s="613"/>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3" t="s">
        <v>309</v>
      </c>
      <c r="D59" s="564"/>
      <c r="E59" s="564"/>
      <c r="F59" s="564"/>
      <c r="G59" s="564"/>
      <c r="H59" s="564"/>
      <c r="I59" s="564"/>
      <c r="J59" s="565"/>
      <c r="K59" s="13"/>
    </row>
    <row r="60" spans="2:11" ht="20.85" customHeight="1" thickBot="1">
      <c r="B60" s="12"/>
      <c r="C60" s="630" t="s">
        <v>266</v>
      </c>
      <c r="D60" s="631"/>
      <c r="E60" s="632"/>
      <c r="F60" s="633"/>
      <c r="G60" s="630" t="s">
        <v>283</v>
      </c>
      <c r="H60" s="631"/>
      <c r="I60" s="632"/>
      <c r="J60" s="633"/>
      <c r="K60" s="13"/>
    </row>
    <row r="61" spans="2:11" ht="25.7" customHeight="1" thickBot="1">
      <c r="B61" s="12"/>
      <c r="C61" s="614" t="s">
        <v>310</v>
      </c>
      <c r="D61" s="615"/>
      <c r="E61" s="615"/>
      <c r="F61" s="616"/>
      <c r="G61" s="617" t="s">
        <v>311</v>
      </c>
      <c r="H61" s="615"/>
      <c r="I61" s="615"/>
      <c r="J61" s="618"/>
      <c r="K61" s="13"/>
    </row>
    <row r="62" spans="2:11" ht="15.95" customHeight="1">
      <c r="B62" s="12"/>
      <c r="C62" s="10"/>
      <c r="D62" s="138"/>
      <c r="E62" s="138"/>
      <c r="F62" s="138"/>
      <c r="G62" s="138"/>
      <c r="H62" s="138"/>
      <c r="I62" s="138"/>
      <c r="J62" s="11"/>
      <c r="K62" s="13"/>
    </row>
    <row r="63" spans="2:11">
      <c r="B63" s="12"/>
      <c r="C63" s="12"/>
      <c r="J63" s="13"/>
      <c r="K63" s="13"/>
    </row>
    <row r="64" spans="2:11" ht="14.45" thickBot="1">
      <c r="B64" s="12"/>
      <c r="C64" s="27"/>
      <c r="D64" s="28"/>
      <c r="E64" s="28"/>
      <c r="F64" s="28"/>
      <c r="G64" s="28"/>
      <c r="H64" s="28"/>
      <c r="I64" s="28"/>
      <c r="J64" s="29"/>
      <c r="K64" s="13"/>
    </row>
    <row r="65" spans="2:11" ht="18.600000000000001" thickBot="1">
      <c r="B65" s="12"/>
      <c r="C65" s="563" t="s">
        <v>312</v>
      </c>
      <c r="D65" s="564"/>
      <c r="E65" s="564"/>
      <c r="F65" s="564"/>
      <c r="G65" s="634"/>
      <c r="H65" s="564"/>
      <c r="I65" s="564"/>
      <c r="J65" s="565"/>
      <c r="K65" s="13"/>
    </row>
    <row r="66" spans="2:11" s="16" customFormat="1" ht="13.35" customHeight="1">
      <c r="B66" s="14"/>
      <c r="C66" s="647" t="s">
        <v>313</v>
      </c>
      <c r="D66" s="648"/>
      <c r="E66" s="649"/>
      <c r="F66" s="161" t="s">
        <v>314</v>
      </c>
      <c r="G66" s="150" t="s">
        <v>109</v>
      </c>
      <c r="H66" s="635" t="s">
        <v>315</v>
      </c>
      <c r="I66" s="635"/>
      <c r="J66" s="636"/>
      <c r="K66" s="15"/>
    </row>
    <row r="67" spans="2:11" ht="14.45" customHeight="1">
      <c r="B67" s="12"/>
      <c r="C67" s="189" t="s">
        <v>55</v>
      </c>
      <c r="D67" s="606" t="s">
        <v>316</v>
      </c>
      <c r="E67" s="607"/>
      <c r="F67" s="152">
        <f>'Initial Risk'!F18</f>
        <v>4</v>
      </c>
      <c r="G67" s="155">
        <f>'Initial Risk'!G18</f>
        <v>3</v>
      </c>
      <c r="H67" s="637">
        <f>F67*G67</f>
        <v>12</v>
      </c>
      <c r="I67" s="637"/>
      <c r="J67" s="638"/>
      <c r="K67" s="13"/>
    </row>
    <row r="68" spans="2:11" ht="14.45" customHeight="1">
      <c r="B68" s="12"/>
      <c r="C68" s="189" t="s">
        <v>56</v>
      </c>
      <c r="D68" s="606" t="s">
        <v>316</v>
      </c>
      <c r="E68" s="607"/>
      <c r="F68" s="153" t="s">
        <v>317</v>
      </c>
      <c r="G68" s="155" t="s">
        <v>326</v>
      </c>
      <c r="H68" s="639" t="s">
        <v>319</v>
      </c>
      <c r="I68" s="639"/>
      <c r="J68" s="640"/>
      <c r="K68" s="13"/>
    </row>
    <row r="69" spans="2:11" ht="16.5" customHeight="1">
      <c r="B69" s="12"/>
      <c r="C69" s="189" t="s">
        <v>320</v>
      </c>
      <c r="D69" s="606" t="s">
        <v>316</v>
      </c>
      <c r="E69" s="607"/>
      <c r="F69" s="154" t="s">
        <v>321</v>
      </c>
      <c r="G69" s="151" t="s">
        <v>322</v>
      </c>
      <c r="H69" s="641" t="s">
        <v>323</v>
      </c>
      <c r="I69" s="641"/>
      <c r="J69" s="642"/>
      <c r="K69" s="13"/>
    </row>
    <row r="70" spans="2:11" ht="15.95" customHeight="1">
      <c r="B70" s="12"/>
      <c r="C70" s="189" t="s">
        <v>324</v>
      </c>
      <c r="D70" s="606" t="s">
        <v>316</v>
      </c>
      <c r="E70" s="607"/>
      <c r="F70" s="152">
        <v>3</v>
      </c>
      <c r="G70" s="155">
        <v>2</v>
      </c>
      <c r="H70" s="643">
        <f>F70*G70</f>
        <v>6</v>
      </c>
      <c r="I70" s="643"/>
      <c r="J70" s="644"/>
      <c r="K70" s="13"/>
    </row>
    <row r="71" spans="2:11" ht="14.45" customHeight="1" thickBot="1">
      <c r="B71" s="12"/>
      <c r="C71" s="218" t="s">
        <v>60</v>
      </c>
      <c r="D71" s="619" t="s">
        <v>316</v>
      </c>
      <c r="E71" s="620"/>
      <c r="F71" s="213" t="s">
        <v>325</v>
      </c>
      <c r="G71" s="155" t="s">
        <v>349</v>
      </c>
      <c r="H71" s="645" t="s">
        <v>327</v>
      </c>
      <c r="I71" s="645"/>
      <c r="J71" s="646"/>
      <c r="K71" s="13"/>
    </row>
    <row r="72" spans="2:11" ht="23.1" customHeight="1" thickBot="1">
      <c r="B72" s="12"/>
      <c r="C72" s="650" t="s">
        <v>328</v>
      </c>
      <c r="D72" s="628"/>
      <c r="E72" s="628"/>
      <c r="F72" s="628"/>
      <c r="G72" s="628"/>
      <c r="H72" s="628"/>
      <c r="I72" s="628"/>
      <c r="J72" s="629"/>
      <c r="K72" s="13"/>
    </row>
    <row r="73" spans="2:11" ht="17.850000000000001" customHeight="1">
      <c r="B73" s="12"/>
      <c r="C73" s="178" t="s">
        <v>329</v>
      </c>
      <c r="D73" s="157"/>
      <c r="E73" s="157"/>
      <c r="F73" s="157"/>
      <c r="G73" s="157"/>
      <c r="H73" s="157"/>
      <c r="I73" s="157"/>
      <c r="J73" s="179"/>
      <c r="K73" s="13"/>
    </row>
    <row r="74" spans="2:11" ht="18.600000000000001" customHeight="1">
      <c r="B74" s="12"/>
      <c r="C74" s="180" t="s">
        <v>330</v>
      </c>
      <c r="D74" s="176"/>
      <c r="E74" s="176"/>
      <c r="F74" s="176"/>
      <c r="G74" s="177"/>
      <c r="H74" s="177"/>
      <c r="I74" s="177"/>
      <c r="J74" s="181"/>
      <c r="K74" s="13"/>
    </row>
    <row r="75" spans="2:11" ht="14.85" customHeight="1">
      <c r="B75" s="12"/>
      <c r="C75" s="180" t="s">
        <v>331</v>
      </c>
      <c r="D75" s="176"/>
      <c r="E75" s="176"/>
      <c r="F75" s="176"/>
      <c r="G75" s="174"/>
      <c r="H75" s="174"/>
      <c r="I75" s="174"/>
      <c r="J75" s="182"/>
      <c r="K75" s="13"/>
    </row>
    <row r="76" spans="2:11" ht="17.100000000000001" customHeight="1">
      <c r="B76" s="12"/>
      <c r="C76" s="158" t="s">
        <v>332</v>
      </c>
      <c r="D76" s="176"/>
      <c r="E76" s="176"/>
      <c r="F76" s="176"/>
      <c r="G76" s="175"/>
      <c r="H76" s="175"/>
      <c r="I76" s="175"/>
      <c r="J76" s="183"/>
      <c r="K76" s="13"/>
    </row>
    <row r="77" spans="2:11" ht="14.45" customHeight="1" thickBot="1">
      <c r="B77" s="12"/>
      <c r="C77" s="184"/>
      <c r="D77" s="185"/>
      <c r="E77" s="185"/>
      <c r="F77" s="185"/>
      <c r="G77" s="185"/>
      <c r="H77" s="185"/>
      <c r="I77" s="185"/>
      <c r="J77" s="186"/>
      <c r="K77" s="13"/>
    </row>
    <row r="78" spans="2:11" ht="15" customHeight="1" thickBot="1">
      <c r="B78" s="12"/>
      <c r="C78" s="621" t="s">
        <v>333</v>
      </c>
      <c r="D78" s="622"/>
      <c r="E78" s="622"/>
      <c r="F78" s="623"/>
      <c r="G78" s="623"/>
      <c r="H78" s="623"/>
      <c r="I78" s="624"/>
      <c r="J78" s="625"/>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4.45" thickBot="1">
      <c r="B114" s="12"/>
      <c r="C114" s="143"/>
      <c r="D114" s="144"/>
      <c r="E114" s="144"/>
      <c r="F114" s="144"/>
      <c r="G114" s="28"/>
      <c r="H114" s="144"/>
      <c r="I114" s="144"/>
      <c r="J114" s="29"/>
      <c r="K114" s="13"/>
    </row>
    <row r="115" spans="2:11">
      <c r="B115" s="12"/>
      <c r="K115" s="13"/>
    </row>
    <row r="116" spans="2:11" ht="14.45" thickBot="1">
      <c r="B116" s="27"/>
      <c r="C116" s="28"/>
      <c r="D116" s="28"/>
      <c r="E116" s="28"/>
      <c r="F116" s="28"/>
      <c r="G116" s="28"/>
      <c r="H116" s="28"/>
      <c r="I116" s="28"/>
      <c r="J116" s="28"/>
      <c r="K116" s="29"/>
    </row>
  </sheetData>
  <mergeCells count="42">
    <mergeCell ref="D69:E69"/>
    <mergeCell ref="D70:E70"/>
    <mergeCell ref="D71:E71"/>
    <mergeCell ref="C2:J3"/>
    <mergeCell ref="C4:J4"/>
    <mergeCell ref="C5:J5"/>
    <mergeCell ref="H6:J6"/>
    <mergeCell ref="C7:F12"/>
    <mergeCell ref="H7:J7"/>
    <mergeCell ref="G9:G12"/>
    <mergeCell ref="H9:J12"/>
    <mergeCell ref="C46:J46"/>
    <mergeCell ref="C13:F13"/>
    <mergeCell ref="G13:J13"/>
    <mergeCell ref="C14:J14"/>
    <mergeCell ref="C18:J18"/>
    <mergeCell ref="H68:J68"/>
    <mergeCell ref="C66:E66"/>
    <mergeCell ref="D67:E67"/>
    <mergeCell ref="D68:E68"/>
    <mergeCell ref="C24:J24"/>
    <mergeCell ref="C25:J25"/>
    <mergeCell ref="C29:J29"/>
    <mergeCell ref="C31:J31"/>
    <mergeCell ref="C33:F33"/>
    <mergeCell ref="G33:J33"/>
    <mergeCell ref="H70:J70"/>
    <mergeCell ref="H71:J71"/>
    <mergeCell ref="C72:J72"/>
    <mergeCell ref="C78:J78"/>
    <mergeCell ref="C34:J34"/>
    <mergeCell ref="H69:J69"/>
    <mergeCell ref="C54:J54"/>
    <mergeCell ref="C55:J55"/>
    <mergeCell ref="C59:J59"/>
    <mergeCell ref="C60:F60"/>
    <mergeCell ref="G60:J60"/>
    <mergeCell ref="C61:F61"/>
    <mergeCell ref="G61:J61"/>
    <mergeCell ref="C65:J65"/>
    <mergeCell ref="H66:J66"/>
    <mergeCell ref="H67:J67"/>
  </mergeCells>
  <conditionalFormatting sqref="H67:J67 H70:J70">
    <cfRule type="cellIs" dxfId="738" priority="149" operator="equal">
      <formula>4</formula>
    </cfRule>
    <cfRule type="cellIs" dxfId="737" priority="148" operator="between">
      <formula>1</formula>
      <formula>3</formula>
    </cfRule>
    <cfRule type="cellIs" dxfId="736" priority="150" operator="between">
      <formula>5</formula>
      <formula>8</formula>
    </cfRule>
    <cfRule type="cellIs" dxfId="735" priority="151" operator="between">
      <formula>10</formula>
      <formula>12</formula>
    </cfRule>
    <cfRule type="cellIs" dxfId="734" priority="152" operator="between">
      <formula>15</formula>
      <formula>25</formula>
    </cfRule>
  </conditionalFormatting>
  <pageMargins left="0.7" right="0.7" top="0.75" bottom="0.75" header="0.3" footer="0.3"/>
  <pageSetup scale="27"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19" operator="equal" id="{345DDE67-23C6-4710-B8AC-0BD0B3C498ED}">
            <xm:f>'Data Vald.'!$A$3</xm:f>
            <x14:dxf/>
          </x14:cfRule>
          <x14:cfRule type="cellIs" priority="118" operator="equal" id="{2DA070F5-B164-409B-A77E-6F4C3ECBE448}">
            <xm:f>'Data Vald.'!$A$4</xm:f>
            <x14:dxf/>
          </x14:cfRule>
          <x14:cfRule type="cellIs" priority="117" operator="equal" id="{E9187B43-1322-4FCE-88CE-F93EAD4C480A}">
            <xm:f>'Data Vald.'!$A$5</xm:f>
            <x14:dxf>
              <font>
                <color theme="0"/>
              </font>
              <fill>
                <patternFill>
                  <bgColor theme="1"/>
                </patternFill>
              </fill>
            </x14:dxf>
          </x14:cfRule>
          <x14:cfRule type="cellIs" priority="116" operator="equal" id="{BA4F266D-EED6-4D55-A09E-E14368EF0915}">
            <xm:f>'Data Vald.'!$A$6</xm:f>
            <x14:dxf>
              <fill>
                <patternFill>
                  <bgColor rgb="FFFF0000"/>
                </patternFill>
              </fill>
            </x14:dxf>
          </x14:cfRule>
          <x14:cfRule type="cellIs" priority="115" operator="equal" id="{09620339-261F-4709-B0AD-E9734CD7815E}">
            <xm:f>'Data Vald.'!$A$7</xm:f>
            <x14:dxf>
              <fill>
                <patternFill>
                  <bgColor rgb="FFFFC000"/>
                </patternFill>
              </fill>
            </x14:dxf>
          </x14:cfRule>
          <x14:cfRule type="cellIs" priority="114" operator="equal" id="{BD7B40BA-4DDA-4C2A-ADC3-98007B1663D4}">
            <xm:f>'Data Vald.'!$A$8</xm:f>
            <x14:dxf>
              <fill>
                <patternFill>
                  <bgColor rgb="FFFFFF00"/>
                </patternFill>
              </fill>
            </x14:dxf>
          </x14:cfRule>
          <x14:cfRule type="cellIs" priority="113" operator="equal" id="{B3C11DC4-1A78-41C0-ADC2-2BDECC66038E}">
            <xm:f>'Data Vald.'!$A$9</xm:f>
            <x14:dxf>
              <fill>
                <patternFill>
                  <bgColor rgb="FF00B050"/>
                </patternFill>
              </fill>
            </x14:dxf>
          </x14:cfRule>
          <xm:sqref>E23</xm:sqref>
        </x14:conditionalFormatting>
        <x14:conditionalFormatting xmlns:xm="http://schemas.microsoft.com/office/excel/2006/main">
          <x14:cfRule type="cellIs" priority="109" operator="equal" id="{25305292-A7E1-49C3-A0CE-97E6C5CDDD04}">
            <xm:f>'Data Vald.'!$A$6</xm:f>
            <x14:dxf>
              <fill>
                <patternFill>
                  <bgColor rgb="FFFF0000"/>
                </patternFill>
              </fill>
            </x14:dxf>
          </x14:cfRule>
          <x14:cfRule type="cellIs" priority="110" operator="equal" id="{E001EE96-3DE9-4FB9-9C31-BFCE704EAD7F}">
            <xm:f>'Data Vald.'!$A$5</xm:f>
            <x14:dxf>
              <font>
                <color theme="0"/>
              </font>
              <fill>
                <patternFill>
                  <bgColor theme="1"/>
                </patternFill>
              </fill>
            </x14:dxf>
          </x14:cfRule>
          <x14:cfRule type="cellIs" priority="111" operator="equal" id="{8B9D019C-D29A-4F8E-A07B-72B2BB206E3D}">
            <xm:f>'Data Vald.'!$A$4</xm:f>
            <x14:dxf/>
          </x14:cfRule>
          <x14:cfRule type="cellIs" priority="112" operator="equal" id="{EE6DB433-4977-4045-B4DB-30BE859113BA}">
            <xm:f>'Data Vald.'!$A$3</xm:f>
            <x14:dxf/>
          </x14:cfRule>
          <x14:cfRule type="cellIs" priority="108" operator="equal" id="{25DD6999-3C68-47CA-A7C5-B0CE6F6EE09F}">
            <xm:f>'Data Vald.'!$A$7</xm:f>
            <x14:dxf>
              <fill>
                <patternFill>
                  <bgColor rgb="FFFFC000"/>
                </patternFill>
              </fill>
            </x14:dxf>
          </x14:cfRule>
          <x14:cfRule type="cellIs" priority="106" operator="equal" id="{76AF846D-5691-4E25-BF03-D81DFB042E88}">
            <xm:f>'Data Vald.'!$A$9</xm:f>
            <x14:dxf>
              <fill>
                <patternFill>
                  <bgColor rgb="FF00B050"/>
                </patternFill>
              </fill>
            </x14:dxf>
          </x14:cfRule>
          <x14:cfRule type="cellIs" priority="107" operator="equal" id="{89063499-C035-4BCA-8F8B-17CA916F50E5}">
            <xm:f>'Data Vald.'!$A$8</xm:f>
            <x14:dxf>
              <fill>
                <patternFill>
                  <bgColor rgb="FFFFFF00"/>
                </patternFill>
              </fill>
            </x14:dxf>
          </x14:cfRule>
          <xm:sqref>I17</xm:sqref>
        </x14:conditionalFormatting>
        <x14:conditionalFormatting xmlns:xm="http://schemas.microsoft.com/office/excel/2006/main">
          <x14:cfRule type="cellIs" priority="102" operator="equal" id="{1A460722-5D2F-4EBA-8A2A-EDE6006556B0}">
            <xm:f>'Data Vald.'!$A$6</xm:f>
            <x14:dxf>
              <fill>
                <patternFill>
                  <bgColor rgb="FFFF0000"/>
                </patternFill>
              </fill>
            </x14:dxf>
          </x14:cfRule>
          <x14:cfRule type="cellIs" priority="103" operator="equal" id="{BE4AD898-56FC-460A-AED0-DA1389E03866}">
            <xm:f>'Data Vald.'!$A$5</xm:f>
            <x14:dxf>
              <font>
                <color theme="0"/>
              </font>
              <fill>
                <patternFill>
                  <bgColor theme="1"/>
                </patternFill>
              </fill>
            </x14:dxf>
          </x14:cfRule>
          <x14:cfRule type="cellIs" priority="100" operator="equal" id="{ED4D9EF6-5273-4024-B170-180C6E018EA3}">
            <xm:f>'Data Vald.'!$A$8</xm:f>
            <x14:dxf>
              <fill>
                <patternFill>
                  <bgColor rgb="FFFFFF00"/>
                </patternFill>
              </fill>
            </x14:dxf>
          </x14:cfRule>
          <x14:cfRule type="cellIs" priority="99" operator="equal" id="{8293D8F6-AA86-471B-A362-DE9FAEBDC4D3}">
            <xm:f>'Data Vald.'!$A$9</xm:f>
            <x14:dxf>
              <fill>
                <patternFill>
                  <bgColor rgb="FF00B050"/>
                </patternFill>
              </fill>
            </x14:dxf>
          </x14:cfRule>
          <x14:cfRule type="cellIs" priority="101" operator="equal" id="{128A52A4-14B5-4A83-BD88-A2AB430030BA}">
            <xm:f>'Data Vald.'!$A$7</xm:f>
            <x14:dxf>
              <fill>
                <patternFill>
                  <bgColor rgb="FFFFC000"/>
                </patternFill>
              </fill>
            </x14:dxf>
          </x14:cfRule>
          <x14:cfRule type="cellIs" priority="104" operator="equal" id="{7B9A52C9-72C0-4153-9A4D-48045C088B5D}">
            <xm:f>'Data Vald.'!$A$4</xm:f>
            <x14:dxf/>
          </x14:cfRule>
          <x14:cfRule type="cellIs" priority="105" operator="equal" id="{97C4F6B4-7C40-400D-A673-27CE71478070}">
            <xm:f>'Data Vald.'!$A$3</xm:f>
            <x14:dxf/>
          </x14:cfRule>
          <xm:sqref>I21:I23</xm:sqref>
        </x14:conditionalFormatting>
        <x14:conditionalFormatting xmlns:xm="http://schemas.microsoft.com/office/excel/2006/main">
          <x14:cfRule type="cellIs" priority="91" operator="equal" id="{77A902FB-B9A0-4739-B24F-3EE376613DAC}">
            <xm:f>'Data Vald.'!$A$3</xm:f>
            <x14:dxf/>
          </x14:cfRule>
          <x14:cfRule type="cellIs" priority="90" operator="equal" id="{7864E731-B8F6-4822-82A2-8A29F676C2FF}">
            <xm:f>'Data Vald.'!$A$4</xm:f>
            <x14:dxf/>
          </x14:cfRule>
          <x14:cfRule type="cellIs" priority="89" operator="equal" id="{573468B8-B4CC-418F-A86A-843BBD8C54A4}">
            <xm:f>'Data Vald.'!$A$5</xm:f>
            <x14:dxf>
              <font>
                <color theme="0"/>
              </font>
              <fill>
                <patternFill>
                  <bgColor theme="1"/>
                </patternFill>
              </fill>
            </x14:dxf>
          </x14:cfRule>
          <x14:cfRule type="cellIs" priority="88" operator="equal" id="{E84191A7-1945-448A-A958-3F516E8E5DDD}">
            <xm:f>'Data Vald.'!$A$6</xm:f>
            <x14:dxf>
              <fill>
                <patternFill>
                  <bgColor rgb="FFFF0000"/>
                </patternFill>
              </fill>
            </x14:dxf>
          </x14:cfRule>
          <x14:cfRule type="cellIs" priority="87" operator="equal" id="{67EA1A42-9E02-4284-BBA1-028AFEC8B623}">
            <xm:f>'Data Vald.'!$A$7</xm:f>
            <x14:dxf>
              <fill>
                <patternFill>
                  <bgColor rgb="FFFFC000"/>
                </patternFill>
              </fill>
            </x14:dxf>
          </x14:cfRule>
          <x14:cfRule type="cellIs" priority="86" operator="equal" id="{21A7052F-E792-441C-99D6-7E26D03E7764}">
            <xm:f>'Data Vald.'!$A$8</xm:f>
            <x14:dxf>
              <fill>
                <patternFill>
                  <bgColor rgb="FFFFFF00"/>
                </patternFill>
              </fill>
            </x14:dxf>
          </x14:cfRule>
          <x14:cfRule type="cellIs" priority="85" operator="equal" id="{79963864-2589-497A-8D42-8711BED13CE9}">
            <xm:f>'Data Vald.'!$A$9</xm:f>
            <x14:dxf>
              <fill>
                <patternFill>
                  <bgColor rgb="FF00B050"/>
                </patternFill>
              </fill>
            </x14:dxf>
          </x14:cfRule>
          <xm:sqref>I45</xm:sqref>
        </x14:conditionalFormatting>
        <x14:conditionalFormatting xmlns:xm="http://schemas.microsoft.com/office/excel/2006/main">
          <x14:cfRule type="cellIs" priority="71" operator="equal" id="{6602FF59-F1C6-4B8A-A698-824BEA5B0D43}">
            <xm:f>'Data Vald.'!$A$9</xm:f>
            <x14:dxf>
              <fill>
                <patternFill>
                  <bgColor rgb="FF00B050"/>
                </patternFill>
              </fill>
            </x14:dxf>
          </x14:cfRule>
          <x14:cfRule type="cellIs" priority="77" operator="equal" id="{5F3A1ECF-7C41-4EA0-AC05-EF017450CBE1}">
            <xm:f>'Data Vald.'!$A$3</xm:f>
            <x14:dxf/>
          </x14:cfRule>
          <x14:cfRule type="cellIs" priority="76" operator="equal" id="{55670B87-00E5-491C-8760-F11BB67F9B96}">
            <xm:f>'Data Vald.'!$A$4</xm:f>
            <x14:dxf/>
          </x14:cfRule>
          <x14:cfRule type="cellIs" priority="75" operator="equal" id="{07DAC964-44DA-4345-BE48-E55A5D02512D}">
            <xm:f>'Data Vald.'!$A$5</xm:f>
            <x14:dxf>
              <font>
                <color theme="0"/>
              </font>
              <fill>
                <patternFill>
                  <bgColor theme="1"/>
                </patternFill>
              </fill>
            </x14:dxf>
          </x14:cfRule>
          <x14:cfRule type="cellIs" priority="74" operator="equal" id="{C42E1086-4787-4ADC-9729-50ACA362AE0D}">
            <xm:f>'Data Vald.'!$A$6</xm:f>
            <x14:dxf>
              <fill>
                <patternFill>
                  <bgColor rgb="FFFF0000"/>
                </patternFill>
              </fill>
            </x14:dxf>
          </x14:cfRule>
          <x14:cfRule type="cellIs" priority="73" operator="equal" id="{ACC7BB03-8563-4BCA-AC7A-61A3E37C394B}">
            <xm:f>'Data Vald.'!$A$7</xm:f>
            <x14:dxf>
              <fill>
                <patternFill>
                  <bgColor rgb="FFFFC000"/>
                </patternFill>
              </fill>
            </x14:dxf>
          </x14:cfRule>
          <x14:cfRule type="cellIs" priority="72" operator="equal" id="{9618142B-14C6-4F85-B26A-5B1EECBC8359}">
            <xm:f>'Data Vald.'!$A$8</xm:f>
            <x14:dxf>
              <fill>
                <patternFill>
                  <bgColor rgb="FFFFFF00"/>
                </patternFill>
              </fill>
            </x14:dxf>
          </x14:cfRule>
          <xm:sqref>I51:I53</xm:sqref>
        </x14:conditionalFormatting>
        <x14:conditionalFormatting xmlns:xm="http://schemas.microsoft.com/office/excel/2006/main">
          <x14:cfRule type="cellIs" priority="64" operator="equal" id="{DF5F15DC-E485-41B8-A750-BF2B3C8DE87A}">
            <xm:f>'Data Vald.'!$A$9</xm:f>
            <x14:dxf>
              <fill>
                <patternFill>
                  <bgColor rgb="FF00B050"/>
                </patternFill>
              </fill>
            </x14:dxf>
          </x14:cfRule>
          <x14:cfRule type="cellIs" priority="65" operator="equal" id="{29CF7ADD-EF40-4631-ADBE-52F0BDCC54EC}">
            <xm:f>'Data Vald.'!$A$8</xm:f>
            <x14:dxf>
              <fill>
                <patternFill>
                  <bgColor rgb="FFFFFF00"/>
                </patternFill>
              </fill>
            </x14:dxf>
          </x14:cfRule>
          <x14:cfRule type="cellIs" priority="66" operator="equal" id="{4C422FC4-3898-4D50-B200-75F64AA1A93B}">
            <xm:f>'Data Vald.'!$A$7</xm:f>
            <x14:dxf>
              <fill>
                <patternFill>
                  <bgColor rgb="FFFFC000"/>
                </patternFill>
              </fill>
            </x14:dxf>
          </x14:cfRule>
          <x14:cfRule type="cellIs" priority="67" operator="equal" id="{2F59A189-3003-475D-8180-55B8C4F9D842}">
            <xm:f>'Data Vald.'!$A$6</xm:f>
            <x14:dxf>
              <fill>
                <patternFill>
                  <bgColor rgb="FFFF0000"/>
                </patternFill>
              </fill>
            </x14:dxf>
          </x14:cfRule>
          <x14:cfRule type="cellIs" priority="68" operator="equal" id="{7CA32065-28EA-4FA4-A3DC-A47166A1A30B}">
            <xm:f>'Data Vald.'!$A$5</xm:f>
            <x14:dxf>
              <font>
                <color theme="0"/>
              </font>
              <fill>
                <patternFill>
                  <bgColor theme="1"/>
                </patternFill>
              </fill>
            </x14:dxf>
          </x14:cfRule>
          <x14:cfRule type="cellIs" priority="69" operator="equal" id="{1E33F040-837A-4763-8952-F01A76807C35}">
            <xm:f>'Data Vald.'!$A$4</xm:f>
            <x14:dxf/>
          </x14:cfRule>
          <x14:cfRule type="cellIs" priority="70" operator="equal" id="{2FF2D108-3E7F-4212-9C82-45AD209CB904}">
            <xm:f>'Data Vald.'!$A$3</xm:f>
            <x14:dxf/>
          </x14:cfRule>
          <xm:sqref>E16</xm:sqref>
        </x14:conditionalFormatting>
        <x14:conditionalFormatting xmlns:xm="http://schemas.microsoft.com/office/excel/2006/main">
          <x14:cfRule type="cellIs" priority="57" operator="equal" id="{40275D20-A967-4A7D-9E9B-DCCA1E395FD4}">
            <xm:f>'Data Vald.'!$A$9</xm:f>
            <x14:dxf>
              <fill>
                <patternFill>
                  <bgColor rgb="FF00B050"/>
                </patternFill>
              </fill>
            </x14:dxf>
          </x14:cfRule>
          <x14:cfRule type="cellIs" priority="58" operator="equal" id="{89E48481-9D06-4DDC-B512-38F94F15207E}">
            <xm:f>'Data Vald.'!$A$8</xm:f>
            <x14:dxf>
              <fill>
                <patternFill>
                  <bgColor rgb="FFFFFF00"/>
                </patternFill>
              </fill>
            </x14:dxf>
          </x14:cfRule>
          <x14:cfRule type="cellIs" priority="59" operator="equal" id="{8DF6A695-CB69-41B2-9F20-D495FA965F64}">
            <xm:f>'Data Vald.'!$A$7</xm:f>
            <x14:dxf>
              <fill>
                <patternFill>
                  <bgColor rgb="FFFFC000"/>
                </patternFill>
              </fill>
            </x14:dxf>
          </x14:cfRule>
          <x14:cfRule type="cellIs" priority="60" operator="equal" id="{EF52C1E4-4FE8-466D-8C5D-710DD06A6CB8}">
            <xm:f>'Data Vald.'!$A$6</xm:f>
            <x14:dxf>
              <fill>
                <patternFill>
                  <bgColor rgb="FFFF0000"/>
                </patternFill>
              </fill>
            </x14:dxf>
          </x14:cfRule>
          <x14:cfRule type="cellIs" priority="61" operator="equal" id="{43F5DBBD-451A-4517-9F67-88FFA29B9627}">
            <xm:f>'Data Vald.'!$A$5</xm:f>
            <x14:dxf>
              <font>
                <color theme="0"/>
              </font>
              <fill>
                <patternFill>
                  <bgColor theme="1"/>
                </patternFill>
              </fill>
            </x14:dxf>
          </x14:cfRule>
          <x14:cfRule type="cellIs" priority="62" operator="equal" id="{F90E6344-7D65-473B-A974-69A0B598DB76}">
            <xm:f>'Data Vald.'!$A$4</xm:f>
            <x14:dxf/>
          </x14:cfRule>
          <x14:cfRule type="cellIs" priority="63" operator="equal" id="{4A22BD76-2345-4F6A-88DB-25E278725395}">
            <xm:f>'Data Vald.'!$A$3</xm:f>
            <x14:dxf/>
          </x14:cfRule>
          <xm:sqref>E17</xm:sqref>
        </x14:conditionalFormatting>
        <x14:conditionalFormatting xmlns:xm="http://schemas.microsoft.com/office/excel/2006/main">
          <x14:cfRule type="cellIs" priority="50" operator="equal" id="{183F8FBF-2A9A-4F82-9831-40F436426042}">
            <xm:f>'Data Vald.'!$A$9</xm:f>
            <x14:dxf>
              <fill>
                <patternFill>
                  <bgColor rgb="FF00B050"/>
                </patternFill>
              </fill>
            </x14:dxf>
          </x14:cfRule>
          <x14:cfRule type="cellIs" priority="51" operator="equal" id="{4743CD7E-36EE-4D6A-B29C-EC3C99255BCF}">
            <xm:f>'Data Vald.'!$A$8</xm:f>
            <x14:dxf>
              <fill>
                <patternFill>
                  <bgColor rgb="FFFFFF00"/>
                </patternFill>
              </fill>
            </x14:dxf>
          </x14:cfRule>
          <x14:cfRule type="cellIs" priority="52" operator="equal" id="{B8A6EB0F-4DCC-4432-AB5F-1764DEB6EFEE}">
            <xm:f>'Data Vald.'!$A$7</xm:f>
            <x14:dxf>
              <fill>
                <patternFill>
                  <bgColor rgb="FFFFC000"/>
                </patternFill>
              </fill>
            </x14:dxf>
          </x14:cfRule>
          <x14:cfRule type="cellIs" priority="53" operator="equal" id="{623419D0-0770-4284-8224-85DDFB2F8C8F}">
            <xm:f>'Data Vald.'!$A$6</xm:f>
            <x14:dxf>
              <fill>
                <patternFill>
                  <bgColor rgb="FFFF0000"/>
                </patternFill>
              </fill>
            </x14:dxf>
          </x14:cfRule>
          <x14:cfRule type="cellIs" priority="54" operator="equal" id="{DEE48F71-C751-4882-916D-D50B1179950E}">
            <xm:f>'Data Vald.'!$A$5</xm:f>
            <x14:dxf>
              <font>
                <color theme="0"/>
              </font>
              <fill>
                <patternFill>
                  <bgColor theme="1"/>
                </patternFill>
              </fill>
            </x14:dxf>
          </x14:cfRule>
          <x14:cfRule type="cellIs" priority="55" operator="equal" id="{B1623B36-74D6-454C-B90F-E321BBAC3025}">
            <xm:f>'Data Vald.'!$A$4</xm:f>
            <x14:dxf/>
          </x14:cfRule>
          <x14:cfRule type="cellIs" priority="56" operator="equal" id="{60F84B1B-ABF3-4822-A731-DCB963316032}">
            <xm:f>'Data Vald.'!$A$3</xm:f>
            <x14:dxf/>
          </x14:cfRule>
          <xm:sqref>I16</xm:sqref>
        </x14:conditionalFormatting>
        <x14:conditionalFormatting xmlns:xm="http://schemas.microsoft.com/office/excel/2006/main">
          <x14:cfRule type="cellIs" priority="43" operator="equal" id="{37B699CC-5C2B-4468-A69B-BA8A7D239B15}">
            <xm:f>'Data Vald.'!$A$9</xm:f>
            <x14:dxf>
              <fill>
                <patternFill>
                  <bgColor rgb="FF00B050"/>
                </patternFill>
              </fill>
            </x14:dxf>
          </x14:cfRule>
          <x14:cfRule type="cellIs" priority="44" operator="equal" id="{253488E1-3D0C-4E33-A33D-A4C420366A02}">
            <xm:f>'Data Vald.'!$A$8</xm:f>
            <x14:dxf>
              <fill>
                <patternFill>
                  <bgColor rgb="FFFFFF00"/>
                </patternFill>
              </fill>
            </x14:dxf>
          </x14:cfRule>
          <x14:cfRule type="cellIs" priority="45" operator="equal" id="{4EEAD657-3B27-4E2C-AA52-6E13F3C54E57}">
            <xm:f>'Data Vald.'!$A$7</xm:f>
            <x14:dxf>
              <fill>
                <patternFill>
                  <bgColor rgb="FFFFC000"/>
                </patternFill>
              </fill>
            </x14:dxf>
          </x14:cfRule>
          <x14:cfRule type="cellIs" priority="46" operator="equal" id="{CF15EC84-1468-43FD-8B27-E946B2BC365C}">
            <xm:f>'Data Vald.'!$A$6</xm:f>
            <x14:dxf>
              <fill>
                <patternFill>
                  <bgColor rgb="FFFF0000"/>
                </patternFill>
              </fill>
            </x14:dxf>
          </x14:cfRule>
          <x14:cfRule type="cellIs" priority="47" operator="equal" id="{67B4670A-009C-4251-BCD6-1D883D76D199}">
            <xm:f>'Data Vald.'!$A$5</xm:f>
            <x14:dxf>
              <font>
                <color theme="0"/>
              </font>
              <fill>
                <patternFill>
                  <bgColor theme="1"/>
                </patternFill>
              </fill>
            </x14:dxf>
          </x14:cfRule>
          <x14:cfRule type="cellIs" priority="48" operator="equal" id="{F7F57E24-3E43-478D-8798-47902138EB00}">
            <xm:f>'Data Vald.'!$A$4</xm:f>
            <x14:dxf/>
          </x14:cfRule>
          <x14:cfRule type="cellIs" priority="49" operator="equal" id="{5172BDD5-6AE8-4D86-89DE-D15DD1EEDB35}">
            <xm:f>'Data Vald.'!$A$3</xm:f>
            <x14:dxf/>
          </x14:cfRule>
          <xm:sqref>E21:E22</xm:sqref>
        </x14:conditionalFormatting>
        <x14:conditionalFormatting xmlns:xm="http://schemas.microsoft.com/office/excel/2006/main">
          <x14:cfRule type="cellIs" priority="36" operator="equal" id="{6934C5C4-02AD-4ED3-8638-1D8839A77084}">
            <xm:f>'Data Vald.'!$A$9</xm:f>
            <x14:dxf>
              <fill>
                <patternFill>
                  <bgColor rgb="FF00B050"/>
                </patternFill>
              </fill>
            </x14:dxf>
          </x14:cfRule>
          <x14:cfRule type="cellIs" priority="37" operator="equal" id="{76698C52-C757-401D-A17A-E208F760AC0D}">
            <xm:f>'Data Vald.'!$A$8</xm:f>
            <x14:dxf>
              <fill>
                <patternFill>
                  <bgColor rgb="FFFFFF00"/>
                </patternFill>
              </fill>
            </x14:dxf>
          </x14:cfRule>
          <x14:cfRule type="cellIs" priority="38" operator="equal" id="{3F43A496-6F27-426B-9F53-593E6023C455}">
            <xm:f>'Data Vald.'!$A$7</xm:f>
            <x14:dxf>
              <fill>
                <patternFill>
                  <bgColor rgb="FFFFC000"/>
                </patternFill>
              </fill>
            </x14:dxf>
          </x14:cfRule>
          <x14:cfRule type="cellIs" priority="39" operator="equal" id="{E7D60787-2ED7-4127-9E71-E49D788E9013}">
            <xm:f>'Data Vald.'!$A$6</xm:f>
            <x14:dxf>
              <fill>
                <patternFill>
                  <bgColor rgb="FFFF0000"/>
                </patternFill>
              </fill>
            </x14:dxf>
          </x14:cfRule>
          <x14:cfRule type="cellIs" priority="40" operator="equal" id="{62577355-1931-470E-BFE7-1528253CD6EC}">
            <xm:f>'Data Vald.'!$A$5</xm:f>
            <x14:dxf>
              <font>
                <color theme="0"/>
              </font>
              <fill>
                <patternFill>
                  <bgColor theme="1"/>
                </patternFill>
              </fill>
            </x14:dxf>
          </x14:cfRule>
          <x14:cfRule type="cellIs" priority="41" operator="equal" id="{3C6909EF-15E3-4687-9901-D551EF1DDBEB}">
            <xm:f>'Data Vald.'!$A$4</xm:f>
            <x14:dxf/>
          </x14:cfRule>
          <x14:cfRule type="cellIs" priority="42" operator="equal" id="{2F1F5278-8DDB-415B-A621-B6A63E443ECE}">
            <xm:f>'Data Vald.'!$A$3</xm:f>
            <x14:dxf/>
          </x14:cfRule>
          <xm:sqref>E20</xm:sqref>
        </x14:conditionalFormatting>
        <x14:conditionalFormatting xmlns:xm="http://schemas.microsoft.com/office/excel/2006/main">
          <x14:cfRule type="cellIs" priority="29" operator="equal" id="{424A9BDE-9A34-4C01-ACAC-6A330C252227}">
            <xm:f>'Data Vald.'!$A$9</xm:f>
            <x14:dxf>
              <fill>
                <patternFill>
                  <bgColor rgb="FF00B050"/>
                </patternFill>
              </fill>
            </x14:dxf>
          </x14:cfRule>
          <x14:cfRule type="cellIs" priority="30" operator="equal" id="{628401E2-51EF-49FB-A3A0-F5760737AE69}">
            <xm:f>'Data Vald.'!$A$8</xm:f>
            <x14:dxf>
              <fill>
                <patternFill>
                  <bgColor rgb="FFFFFF00"/>
                </patternFill>
              </fill>
            </x14:dxf>
          </x14:cfRule>
          <x14:cfRule type="cellIs" priority="31" operator="equal" id="{30137DA7-E3D0-4CBE-A703-EF80CCC46435}">
            <xm:f>'Data Vald.'!$A$7</xm:f>
            <x14:dxf>
              <fill>
                <patternFill>
                  <bgColor rgb="FFFFC000"/>
                </patternFill>
              </fill>
            </x14:dxf>
          </x14:cfRule>
          <x14:cfRule type="cellIs" priority="32" operator="equal" id="{2CBCA8EA-FDDD-4717-8A37-B28B655C2515}">
            <xm:f>'Data Vald.'!$A$6</xm:f>
            <x14:dxf>
              <fill>
                <patternFill>
                  <bgColor rgb="FFFF0000"/>
                </patternFill>
              </fill>
            </x14:dxf>
          </x14:cfRule>
          <x14:cfRule type="cellIs" priority="33" operator="equal" id="{C0071F60-B4E1-4F31-8D56-76873F1FBA8A}">
            <xm:f>'Data Vald.'!$A$5</xm:f>
            <x14:dxf>
              <font>
                <color theme="0"/>
              </font>
              <fill>
                <patternFill>
                  <bgColor theme="1"/>
                </patternFill>
              </fill>
            </x14:dxf>
          </x14:cfRule>
          <x14:cfRule type="cellIs" priority="34" operator="equal" id="{6DEFBA60-0548-4A5B-A945-4CCF010F5456}">
            <xm:f>'Data Vald.'!$A$4</xm:f>
            <x14:dxf/>
          </x14:cfRule>
          <x14:cfRule type="cellIs" priority="35" operator="equal" id="{D83E5DC0-DB0A-42EB-91A9-DAAEB128F707}">
            <xm:f>'Data Vald.'!$A$3</xm:f>
            <x14:dxf/>
          </x14:cfRule>
          <xm:sqref>I20</xm:sqref>
        </x14:conditionalFormatting>
        <x14:conditionalFormatting xmlns:xm="http://schemas.microsoft.com/office/excel/2006/main">
          <x14:cfRule type="cellIs" priority="22" operator="equal" id="{EA84E71A-DDBD-4023-A23B-C6F26302D018}">
            <xm:f>'Data Vald.'!$A$9</xm:f>
            <x14:dxf>
              <fill>
                <patternFill>
                  <bgColor rgb="FF00B050"/>
                </patternFill>
              </fill>
            </x14:dxf>
          </x14:cfRule>
          <x14:cfRule type="cellIs" priority="23" operator="equal" id="{1BCB017B-4E16-408F-B81B-EF19202721BE}">
            <xm:f>'Data Vald.'!$A$8</xm:f>
            <x14:dxf>
              <fill>
                <patternFill>
                  <bgColor rgb="FFFFFF00"/>
                </patternFill>
              </fill>
            </x14:dxf>
          </x14:cfRule>
          <x14:cfRule type="cellIs" priority="24" operator="equal" id="{11D7ED0D-65AF-4967-8914-D006F5FBAFFE}">
            <xm:f>'Data Vald.'!$A$7</xm:f>
            <x14:dxf>
              <fill>
                <patternFill>
                  <bgColor rgb="FFFFC000"/>
                </patternFill>
              </fill>
            </x14:dxf>
          </x14:cfRule>
          <x14:cfRule type="cellIs" priority="25" operator="equal" id="{1CCF527A-0E02-495F-AB83-12E44F2E1C73}">
            <xm:f>'Data Vald.'!$A$6</xm:f>
            <x14:dxf>
              <fill>
                <patternFill>
                  <bgColor rgb="FFFF0000"/>
                </patternFill>
              </fill>
            </x14:dxf>
          </x14:cfRule>
          <x14:cfRule type="cellIs" priority="26" operator="equal" id="{1B49230B-B3F1-4F00-A33F-F8F293E5F406}">
            <xm:f>'Data Vald.'!$A$5</xm:f>
            <x14:dxf>
              <font>
                <color theme="0"/>
              </font>
              <fill>
                <patternFill>
                  <bgColor theme="1"/>
                </patternFill>
              </fill>
            </x14:dxf>
          </x14:cfRule>
          <x14:cfRule type="cellIs" priority="27" operator="equal" id="{CE24C510-AE88-499C-8625-55C20EB07D17}">
            <xm:f>'Data Vald.'!$A$4</xm:f>
            <x14:dxf/>
          </x14:cfRule>
          <x14:cfRule type="cellIs" priority="28" operator="equal" id="{27CDFA43-5657-441F-9FCA-6BBC60D9AA11}">
            <xm:f>'Data Vald.'!$A$3</xm:f>
            <x14:dxf/>
          </x14:cfRule>
          <xm:sqref>E36:E45</xm:sqref>
        </x14:conditionalFormatting>
        <x14:conditionalFormatting xmlns:xm="http://schemas.microsoft.com/office/excel/2006/main">
          <x14:cfRule type="cellIs" priority="15" operator="equal" id="{06A4BDA0-9BC8-4F62-B3DF-983720D02EFB}">
            <xm:f>'Data Vald.'!$A$9</xm:f>
            <x14:dxf>
              <fill>
                <patternFill>
                  <bgColor rgb="FF00B050"/>
                </patternFill>
              </fill>
            </x14:dxf>
          </x14:cfRule>
          <x14:cfRule type="cellIs" priority="16" operator="equal" id="{45B42CF4-D443-47D5-8B1C-FD9601175191}">
            <xm:f>'Data Vald.'!$A$8</xm:f>
            <x14:dxf>
              <fill>
                <patternFill>
                  <bgColor rgb="FFFFFF00"/>
                </patternFill>
              </fill>
            </x14:dxf>
          </x14:cfRule>
          <x14:cfRule type="cellIs" priority="17" operator="equal" id="{9FBDC4B4-0133-4231-B248-6A4D45D24B47}">
            <xm:f>'Data Vald.'!$A$7</xm:f>
            <x14:dxf>
              <fill>
                <patternFill>
                  <bgColor rgb="FFFFC000"/>
                </patternFill>
              </fill>
            </x14:dxf>
          </x14:cfRule>
          <x14:cfRule type="cellIs" priority="18" operator="equal" id="{74B6FB6C-152D-4B7D-87C5-1E2C6D9F79BB}">
            <xm:f>'Data Vald.'!$A$6</xm:f>
            <x14:dxf>
              <fill>
                <patternFill>
                  <bgColor rgb="FFFF0000"/>
                </patternFill>
              </fill>
            </x14:dxf>
          </x14:cfRule>
          <x14:cfRule type="cellIs" priority="19" operator="equal" id="{34159434-8A11-4B0C-ABB0-3F8AF9EF88C3}">
            <xm:f>'Data Vald.'!$A$5</xm:f>
            <x14:dxf>
              <font>
                <color theme="0"/>
              </font>
              <fill>
                <patternFill>
                  <bgColor theme="1"/>
                </patternFill>
              </fill>
            </x14:dxf>
          </x14:cfRule>
          <x14:cfRule type="cellIs" priority="20" operator="equal" id="{DBB206E8-1ADB-4659-8D27-1BDFA94C00C2}">
            <xm:f>'Data Vald.'!$A$4</xm:f>
            <x14:dxf/>
          </x14:cfRule>
          <x14:cfRule type="cellIs" priority="21" operator="equal" id="{E56A8CDD-7B32-4809-9310-10E28C3B5429}">
            <xm:f>'Data Vald.'!$A$3</xm:f>
            <x14:dxf/>
          </x14:cfRule>
          <xm:sqref>I36:I44</xm:sqref>
        </x14:conditionalFormatting>
        <x14:conditionalFormatting xmlns:xm="http://schemas.microsoft.com/office/excel/2006/main">
          <x14:cfRule type="cellIs" priority="8" operator="equal" id="{F3852222-FEC1-4378-B730-9AB0769CB911}">
            <xm:f>'Data Vald.'!$A$9</xm:f>
            <x14:dxf>
              <fill>
                <patternFill>
                  <bgColor rgb="FF00B050"/>
                </patternFill>
              </fill>
            </x14:dxf>
          </x14:cfRule>
          <x14:cfRule type="cellIs" priority="9" operator="equal" id="{47A318EE-1E47-41F6-9DDD-C0306AB2A5F4}">
            <xm:f>'Data Vald.'!$A$8</xm:f>
            <x14:dxf>
              <fill>
                <patternFill>
                  <bgColor rgb="FFFFFF00"/>
                </patternFill>
              </fill>
            </x14:dxf>
          </x14:cfRule>
          <x14:cfRule type="cellIs" priority="10" operator="equal" id="{AD842C47-0545-4628-8BBB-806D13ECD0A9}">
            <xm:f>'Data Vald.'!$A$7</xm:f>
            <x14:dxf>
              <fill>
                <patternFill>
                  <bgColor rgb="FFFFC000"/>
                </patternFill>
              </fill>
            </x14:dxf>
          </x14:cfRule>
          <x14:cfRule type="cellIs" priority="11" operator="equal" id="{7057F45C-B698-4F6D-BCB4-799D1FDB9352}">
            <xm:f>'Data Vald.'!$A$6</xm:f>
            <x14:dxf>
              <fill>
                <patternFill>
                  <bgColor rgb="FFFF0000"/>
                </patternFill>
              </fill>
            </x14:dxf>
          </x14:cfRule>
          <x14:cfRule type="cellIs" priority="12" operator="equal" id="{D766FA59-87DA-44EE-B884-1AA83AAC5BF3}">
            <xm:f>'Data Vald.'!$A$5</xm:f>
            <x14:dxf>
              <font>
                <color theme="0"/>
              </font>
              <fill>
                <patternFill>
                  <bgColor theme="1"/>
                </patternFill>
              </fill>
            </x14:dxf>
          </x14:cfRule>
          <x14:cfRule type="cellIs" priority="13" operator="equal" id="{94CE219D-7D89-46F0-B731-A60964A8977E}">
            <xm:f>'Data Vald.'!$A$4</xm:f>
            <x14:dxf/>
          </x14:cfRule>
          <x14:cfRule type="cellIs" priority="14" operator="equal" id="{B189C3C3-F998-4C47-BB9B-E933FEECA748}">
            <xm:f>'Data Vald.'!$A$3</xm:f>
            <x14:dxf/>
          </x14:cfRule>
          <xm:sqref>E48:E53</xm:sqref>
        </x14:conditionalFormatting>
        <x14:conditionalFormatting xmlns:xm="http://schemas.microsoft.com/office/excel/2006/main">
          <x14:cfRule type="cellIs" priority="1" operator="equal" id="{CB7992DE-62E1-4732-A1D6-CA53BD6F3698}">
            <xm:f>'Data Vald.'!$A$9</xm:f>
            <x14:dxf>
              <fill>
                <patternFill>
                  <bgColor rgb="FF00B050"/>
                </patternFill>
              </fill>
            </x14:dxf>
          </x14:cfRule>
          <x14:cfRule type="cellIs" priority="2" operator="equal" id="{8859F3B4-2ADB-4373-8947-0D65A93F58F3}">
            <xm:f>'Data Vald.'!$A$8</xm:f>
            <x14:dxf>
              <fill>
                <patternFill>
                  <bgColor rgb="FFFFFF00"/>
                </patternFill>
              </fill>
            </x14:dxf>
          </x14:cfRule>
          <x14:cfRule type="cellIs" priority="3" operator="equal" id="{37E1F979-8637-4160-8A52-42D1DE818A26}">
            <xm:f>'Data Vald.'!$A$7</xm:f>
            <x14:dxf>
              <fill>
                <patternFill>
                  <bgColor rgb="FFFFC000"/>
                </patternFill>
              </fill>
            </x14:dxf>
          </x14:cfRule>
          <x14:cfRule type="cellIs" priority="4" operator="equal" id="{787258E3-96F4-47D0-9F00-744C6FC55499}">
            <xm:f>'Data Vald.'!$A$6</xm:f>
            <x14:dxf>
              <fill>
                <patternFill>
                  <bgColor rgb="FFFF0000"/>
                </patternFill>
              </fill>
            </x14:dxf>
          </x14:cfRule>
          <x14:cfRule type="cellIs" priority="5" operator="equal" id="{6D15AF14-1025-4758-8D68-493217DDED5E}">
            <xm:f>'Data Vald.'!$A$5</xm:f>
            <x14:dxf>
              <font>
                <color theme="0"/>
              </font>
              <fill>
                <patternFill>
                  <bgColor theme="1"/>
                </patternFill>
              </fill>
            </x14:dxf>
          </x14:cfRule>
          <x14:cfRule type="cellIs" priority="6" operator="equal" id="{F639269E-597A-4F90-82BA-D47BD0077917}">
            <xm:f>'Data Vald.'!$A$4</xm:f>
            <x14:dxf/>
          </x14:cfRule>
          <x14:cfRule type="cellIs" priority="7" operator="equal" id="{2D2A814C-B919-47D7-B7B0-1534326197BF}">
            <xm:f>'Data Vald.'!$A$3</xm:f>
            <x14:dxf/>
          </x14:cfRule>
          <xm:sqref>I48:I50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03631F4-3E32-4984-8CF5-F997183BA8BF}">
          <x14:formula1>
            <xm:f>'Data Vald.'!$A$3:$A$9</xm:f>
          </x14:formula1>
          <xm:sqref>E48:E53 I16:I17 E16:E17 E20:E23 I20:I23 E36:E45 I36:I45 I48:I53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6E6B-4E08-47EE-B5EF-3C32ECFD85AE}">
  <sheetPr>
    <tabColor theme="9" tint="0.79998168889431442"/>
    <pageSetUpPr fitToPage="1"/>
  </sheetPr>
  <dimension ref="B1:K116"/>
  <sheetViews>
    <sheetView showGridLines="0" topLeftCell="B63" zoomScale="60" zoomScaleNormal="60" workbookViewId="0">
      <selection activeCell="I50" sqref="I50:J52"/>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588</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208</v>
      </c>
      <c r="D5" s="567"/>
      <c r="E5" s="567"/>
      <c r="F5" s="567"/>
      <c r="G5" s="567"/>
      <c r="H5" s="567"/>
      <c r="I5" s="567"/>
      <c r="J5" s="568"/>
      <c r="K5" s="13"/>
    </row>
    <row r="6" spans="2:11" ht="14.45" customHeight="1">
      <c r="B6" s="12"/>
      <c r="C6" s="159" t="s">
        <v>589</v>
      </c>
      <c r="D6" s="117"/>
      <c r="E6" s="117"/>
      <c r="F6" s="11"/>
      <c r="G6" s="118" t="s">
        <v>210</v>
      </c>
      <c r="H6" s="569" t="s">
        <v>211</v>
      </c>
      <c r="I6" s="570"/>
      <c r="J6" s="571"/>
      <c r="K6" s="13"/>
    </row>
    <row r="7" spans="2:11" ht="14.25" customHeight="1" thickBot="1">
      <c r="B7" s="12"/>
      <c r="C7" s="651" t="s">
        <v>590</v>
      </c>
      <c r="D7" s="652"/>
      <c r="E7" s="652"/>
      <c r="F7" s="653"/>
      <c r="G7" s="377" t="s">
        <v>591</v>
      </c>
      <c r="H7" s="654" t="s">
        <v>214</v>
      </c>
      <c r="I7" s="655"/>
      <c r="J7" s="656"/>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582" t="s">
        <v>522</v>
      </c>
      <c r="H9" s="587" t="s">
        <v>592</v>
      </c>
      <c r="I9" s="585"/>
      <c r="J9" s="586"/>
      <c r="K9" s="13"/>
    </row>
    <row r="10" spans="2:11" ht="15.75" customHeight="1">
      <c r="B10" s="12"/>
      <c r="C10" s="651"/>
      <c r="D10" s="652"/>
      <c r="E10" s="652"/>
      <c r="F10" s="653"/>
      <c r="G10" s="582"/>
      <c r="H10" s="587"/>
      <c r="I10" s="585"/>
      <c r="J10" s="586"/>
      <c r="K10" s="13"/>
    </row>
    <row r="11" spans="2:11" ht="15.75" customHeight="1">
      <c r="B11" s="12"/>
      <c r="C11" s="651"/>
      <c r="D11" s="652"/>
      <c r="E11" s="652"/>
      <c r="F11" s="653"/>
      <c r="G11" s="582"/>
      <c r="H11" s="587"/>
      <c r="I11" s="585"/>
      <c r="J11" s="586"/>
      <c r="K11" s="13"/>
    </row>
    <row r="12" spans="2:11" ht="36.950000000000003" customHeight="1" thickBot="1">
      <c r="B12" s="12"/>
      <c r="C12" s="654"/>
      <c r="D12" s="655"/>
      <c r="E12" s="655"/>
      <c r="F12" s="656"/>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226</v>
      </c>
      <c r="D16" s="130" t="s">
        <v>227</v>
      </c>
      <c r="E16" s="237">
        <v>1</v>
      </c>
      <c r="F16" s="388" t="s">
        <v>228</v>
      </c>
      <c r="G16" s="134" t="s">
        <v>229</v>
      </c>
      <c r="H16" s="130" t="s">
        <v>227</v>
      </c>
      <c r="I16" s="219">
        <v>0.5</v>
      </c>
      <c r="J16" s="197" t="s">
        <v>452</v>
      </c>
      <c r="K16" s="13"/>
    </row>
    <row r="17" spans="2:11" ht="45" customHeight="1">
      <c r="B17" s="12"/>
      <c r="C17" s="121" t="s">
        <v>231</v>
      </c>
      <c r="D17" s="20" t="s">
        <v>227</v>
      </c>
      <c r="E17" s="237">
        <v>0.75</v>
      </c>
      <c r="F17" s="388" t="s">
        <v>232</v>
      </c>
      <c r="G17" s="124" t="s">
        <v>26</v>
      </c>
      <c r="H17" s="30" t="s">
        <v>26</v>
      </c>
      <c r="I17" s="219" t="s">
        <v>26</v>
      </c>
      <c r="J17" s="125" t="s">
        <v>26</v>
      </c>
      <c r="K17" s="13"/>
    </row>
    <row r="18" spans="2:11" ht="38.450000000000003" customHeight="1">
      <c r="B18" s="12"/>
      <c r="C18" s="121" t="s">
        <v>233</v>
      </c>
      <c r="D18" s="20" t="s">
        <v>227</v>
      </c>
      <c r="E18" s="237">
        <v>1</v>
      </c>
      <c r="F18" s="384" t="s">
        <v>234</v>
      </c>
      <c r="G18" s="124" t="s">
        <v>26</v>
      </c>
      <c r="H18" s="30" t="s">
        <v>26</v>
      </c>
      <c r="I18" s="219" t="s">
        <v>26</v>
      </c>
      <c r="J18" s="125" t="s">
        <v>26</v>
      </c>
      <c r="K18" s="13"/>
    </row>
    <row r="19" spans="2:11" ht="46.5" customHeight="1">
      <c r="B19" s="12"/>
      <c r="C19" s="121" t="s">
        <v>235</v>
      </c>
      <c r="D19" s="20" t="s">
        <v>227</v>
      </c>
      <c r="E19" s="237" t="s">
        <v>50</v>
      </c>
      <c r="F19" s="384" t="s">
        <v>236</v>
      </c>
      <c r="G19" s="124" t="s">
        <v>26</v>
      </c>
      <c r="H19" s="30" t="s">
        <v>26</v>
      </c>
      <c r="I19" s="219" t="s">
        <v>26</v>
      </c>
      <c r="J19" s="125" t="s">
        <v>26</v>
      </c>
      <c r="K19" s="13"/>
    </row>
    <row r="20" spans="2:11" ht="46.5" customHeight="1" thickBot="1">
      <c r="B20" s="12"/>
      <c r="C20" s="122" t="s">
        <v>237</v>
      </c>
      <c r="D20" s="123" t="s">
        <v>227</v>
      </c>
      <c r="E20" s="237" t="s">
        <v>50</v>
      </c>
      <c r="F20" s="385" t="s">
        <v>238</v>
      </c>
      <c r="G20" s="126" t="s">
        <v>26</v>
      </c>
      <c r="H20" s="127" t="s">
        <v>26</v>
      </c>
      <c r="I20" s="219" t="s">
        <v>26</v>
      </c>
      <c r="J20" s="128" t="s">
        <v>26</v>
      </c>
      <c r="K20" s="13"/>
    </row>
    <row r="21" spans="2:11" ht="27" customHeight="1" thickBot="1">
      <c r="B21" s="12"/>
      <c r="C21" s="603" t="s">
        <v>239</v>
      </c>
      <c r="D21" s="604"/>
      <c r="E21" s="604"/>
      <c r="F21" s="604"/>
      <c r="G21" s="604"/>
      <c r="H21" s="604"/>
      <c r="I21" s="604"/>
      <c r="J21" s="605"/>
      <c r="K21" s="13"/>
    </row>
    <row r="22" spans="2:11" ht="27" customHeight="1" thickBot="1">
      <c r="B22" s="12"/>
      <c r="C22" s="160" t="s">
        <v>222</v>
      </c>
      <c r="D22" s="132" t="s">
        <v>223</v>
      </c>
      <c r="E22" s="211" t="s">
        <v>224</v>
      </c>
      <c r="F22" s="133" t="s">
        <v>225</v>
      </c>
      <c r="G22" s="160" t="s">
        <v>222</v>
      </c>
      <c r="H22" s="132" t="s">
        <v>223</v>
      </c>
      <c r="I22" s="211" t="s">
        <v>224</v>
      </c>
      <c r="J22" s="133" t="s">
        <v>225</v>
      </c>
      <c r="K22" s="13"/>
    </row>
    <row r="23" spans="2:11" ht="43.5">
      <c r="B23" s="12"/>
      <c r="C23" s="135" t="s">
        <v>240</v>
      </c>
      <c r="D23" s="136" t="s">
        <v>227</v>
      </c>
      <c r="E23" s="219">
        <v>1</v>
      </c>
      <c r="F23" s="379" t="s">
        <v>593</v>
      </c>
      <c r="G23" s="137" t="s">
        <v>242</v>
      </c>
      <c r="H23" s="136" t="s">
        <v>227</v>
      </c>
      <c r="I23" s="219" t="s">
        <v>50</v>
      </c>
      <c r="J23" s="376" t="s">
        <v>360</v>
      </c>
      <c r="K23" s="13"/>
    </row>
    <row r="24" spans="2:11" ht="29.1">
      <c r="B24" s="12"/>
      <c r="C24" s="24" t="s">
        <v>244</v>
      </c>
      <c r="D24" s="20" t="s">
        <v>227</v>
      </c>
      <c r="E24" s="219" t="s">
        <v>50</v>
      </c>
      <c r="F24" s="373" t="s">
        <v>341</v>
      </c>
      <c r="G24" s="24" t="s">
        <v>246</v>
      </c>
      <c r="H24" s="20" t="s">
        <v>227</v>
      </c>
      <c r="I24" s="219">
        <v>1</v>
      </c>
      <c r="J24" s="193" t="s">
        <v>594</v>
      </c>
      <c r="K24" s="13"/>
    </row>
    <row r="25" spans="2:11" ht="29.1">
      <c r="B25" s="12"/>
      <c r="C25" s="24" t="s">
        <v>248</v>
      </c>
      <c r="D25" s="20" t="s">
        <v>227</v>
      </c>
      <c r="E25" s="219" t="s">
        <v>50</v>
      </c>
      <c r="F25" s="373" t="s">
        <v>595</v>
      </c>
      <c r="G25" s="24" t="s">
        <v>26</v>
      </c>
      <c r="H25" s="114" t="s">
        <v>26</v>
      </c>
      <c r="I25" s="219" t="s">
        <v>26</v>
      </c>
      <c r="J25" s="125" t="s">
        <v>26</v>
      </c>
      <c r="K25" s="13"/>
    </row>
    <row r="26" spans="2:11" ht="29.1">
      <c r="B26" s="12"/>
      <c r="C26" s="24" t="s">
        <v>250</v>
      </c>
      <c r="D26" s="20" t="s">
        <v>227</v>
      </c>
      <c r="E26" s="219" t="s">
        <v>50</v>
      </c>
      <c r="F26" s="373" t="s">
        <v>596</v>
      </c>
      <c r="G26" s="124" t="s">
        <v>26</v>
      </c>
      <c r="H26" s="30" t="s">
        <v>26</v>
      </c>
      <c r="I26" s="219" t="s">
        <v>26</v>
      </c>
      <c r="J26" s="125" t="s">
        <v>26</v>
      </c>
      <c r="K26" s="13"/>
    </row>
    <row r="27" spans="2:11" ht="21.95" customHeight="1" thickBot="1">
      <c r="B27" s="12"/>
      <c r="C27" s="25" t="s">
        <v>252</v>
      </c>
      <c r="D27" s="123" t="s">
        <v>227</v>
      </c>
      <c r="E27" s="219" t="s">
        <v>26</v>
      </c>
      <c r="F27" s="374" t="s">
        <v>252</v>
      </c>
      <c r="G27" s="126" t="s">
        <v>26</v>
      </c>
      <c r="H27" s="127" t="s">
        <v>26</v>
      </c>
      <c r="I27" s="219" t="s">
        <v>26</v>
      </c>
      <c r="J27" s="128" t="s">
        <v>26</v>
      </c>
      <c r="K27" s="13"/>
    </row>
    <row r="28" spans="2:11" ht="21" customHeight="1" thickBot="1">
      <c r="B28" s="12"/>
      <c r="C28" s="591" t="s">
        <v>254</v>
      </c>
      <c r="D28" s="592"/>
      <c r="E28" s="592"/>
      <c r="F28" s="592"/>
      <c r="G28" s="592"/>
      <c r="H28" s="592"/>
      <c r="I28" s="592"/>
      <c r="J28" s="593"/>
      <c r="K28" s="13"/>
    </row>
    <row r="29" spans="2:11" ht="23.45" customHeight="1" thickBot="1">
      <c r="B29" s="12"/>
      <c r="C29" s="594" t="s">
        <v>255</v>
      </c>
      <c r="D29" s="595"/>
      <c r="E29" s="595"/>
      <c r="F29" s="595"/>
      <c r="G29" s="595"/>
      <c r="H29" s="595"/>
      <c r="I29" s="595"/>
      <c r="J29" s="596"/>
      <c r="K29" s="13"/>
    </row>
    <row r="30" spans="2:11">
      <c r="B30" s="12"/>
      <c r="C30" s="10"/>
      <c r="D30" s="138"/>
      <c r="E30" s="138"/>
      <c r="F30" s="138"/>
      <c r="G30" s="138"/>
      <c r="H30" s="138"/>
      <c r="I30" s="138"/>
      <c r="J30" s="11"/>
      <c r="K30" s="13"/>
    </row>
    <row r="31" spans="2:11">
      <c r="B31" s="12"/>
      <c r="C31" s="12"/>
      <c r="J31" s="13"/>
      <c r="K31" s="13"/>
    </row>
    <row r="32" spans="2:11" ht="14.45" thickBot="1">
      <c r="B32" s="12"/>
      <c r="C32" s="27"/>
      <c r="D32" s="28"/>
      <c r="E32" s="28"/>
      <c r="F32" s="28"/>
      <c r="G32" s="28"/>
      <c r="H32" s="28"/>
      <c r="I32" s="28"/>
      <c r="J32" s="29"/>
      <c r="K32" s="13"/>
    </row>
    <row r="33" spans="2:11" ht="18.600000000000001" thickBot="1">
      <c r="B33" s="12"/>
      <c r="C33" s="563" t="s">
        <v>256</v>
      </c>
      <c r="D33" s="564"/>
      <c r="E33" s="564"/>
      <c r="F33" s="564"/>
      <c r="G33" s="564"/>
      <c r="H33" s="564"/>
      <c r="I33" s="564"/>
      <c r="J33" s="565"/>
      <c r="K33" s="13"/>
    </row>
    <row r="34" spans="2:11" ht="15" customHeight="1">
      <c r="B34" s="12"/>
      <c r="C34" s="140"/>
      <c r="D34" s="141"/>
      <c r="E34" s="141"/>
      <c r="F34" s="141"/>
      <c r="G34" s="141"/>
      <c r="H34" s="141"/>
      <c r="I34" s="141"/>
      <c r="J34" s="142"/>
      <c r="K34" s="13"/>
    </row>
    <row r="35" spans="2:11" ht="15" customHeight="1">
      <c r="B35" s="12"/>
      <c r="C35" s="560" t="s">
        <v>257</v>
      </c>
      <c r="D35" s="561"/>
      <c r="E35" s="561"/>
      <c r="F35" s="561"/>
      <c r="G35" s="561"/>
      <c r="H35" s="561"/>
      <c r="I35" s="561"/>
      <c r="J35" s="562"/>
      <c r="K35" s="13"/>
    </row>
    <row r="36" spans="2:11" ht="15" customHeight="1" thickBot="1">
      <c r="B36" s="12"/>
      <c r="C36" s="143"/>
      <c r="D36" s="144"/>
      <c r="E36" s="144"/>
      <c r="F36" s="144"/>
      <c r="G36" s="144"/>
      <c r="H36" s="144"/>
      <c r="I36" s="144"/>
      <c r="J36" s="145"/>
      <c r="K36" s="13"/>
    </row>
    <row r="37" spans="2:11" s="16" customFormat="1" ht="26.85" customHeight="1" thickBot="1">
      <c r="B37" s="14"/>
      <c r="C37" s="597" t="s">
        <v>258</v>
      </c>
      <c r="D37" s="598"/>
      <c r="E37" s="598"/>
      <c r="F37" s="599"/>
      <c r="G37" s="597" t="s">
        <v>259</v>
      </c>
      <c r="H37" s="598"/>
      <c r="I37" s="598"/>
      <c r="J37" s="599"/>
      <c r="K37" s="15"/>
    </row>
    <row r="38" spans="2:11" ht="27.75" customHeight="1" thickBot="1">
      <c r="B38" s="12"/>
      <c r="C38" s="600" t="str">
        <f>C14</f>
        <v>HARDWARE (PLANT)</v>
      </c>
      <c r="D38" s="601"/>
      <c r="E38" s="601"/>
      <c r="F38" s="601"/>
      <c r="G38" s="601"/>
      <c r="H38" s="601"/>
      <c r="I38" s="601"/>
      <c r="J38" s="602"/>
      <c r="K38" s="13"/>
    </row>
    <row r="39" spans="2:11" ht="21.2" customHeight="1" thickBot="1">
      <c r="B39" s="12"/>
      <c r="C39" s="131" t="s">
        <v>222</v>
      </c>
      <c r="D39" s="132" t="s">
        <v>223</v>
      </c>
      <c r="E39" s="211" t="s">
        <v>224</v>
      </c>
      <c r="F39" s="133" t="s">
        <v>225</v>
      </c>
      <c r="G39" s="131" t="s">
        <v>222</v>
      </c>
      <c r="H39" s="132" t="s">
        <v>223</v>
      </c>
      <c r="I39" s="211" t="s">
        <v>224</v>
      </c>
      <c r="J39" s="133" t="s">
        <v>225</v>
      </c>
      <c r="K39" s="13"/>
    </row>
    <row r="40" spans="2:11" s="19" customFormat="1" ht="54.95" customHeight="1">
      <c r="B40" s="17"/>
      <c r="C40" s="137" t="s">
        <v>260</v>
      </c>
      <c r="D40" s="146" t="s">
        <v>261</v>
      </c>
      <c r="E40" s="219">
        <v>1</v>
      </c>
      <c r="F40" s="376" t="s">
        <v>597</v>
      </c>
      <c r="G40" s="137" t="s">
        <v>263</v>
      </c>
      <c r="H40" s="136" t="s">
        <v>227</v>
      </c>
      <c r="I40" s="219">
        <v>1</v>
      </c>
      <c r="J40" s="376" t="s">
        <v>598</v>
      </c>
      <c r="K40" s="18"/>
    </row>
    <row r="41" spans="2:11" s="19" customFormat="1" ht="52.5" customHeight="1">
      <c r="B41" s="17"/>
      <c r="C41" s="24" t="s">
        <v>265</v>
      </c>
      <c r="D41" s="20" t="s">
        <v>266</v>
      </c>
      <c r="E41" s="219">
        <v>1</v>
      </c>
      <c r="F41" s="193" t="s">
        <v>408</v>
      </c>
      <c r="G41" s="24" t="s">
        <v>268</v>
      </c>
      <c r="H41" s="20" t="s">
        <v>227</v>
      </c>
      <c r="I41" s="219">
        <v>1</v>
      </c>
      <c r="J41" s="193" t="s">
        <v>269</v>
      </c>
      <c r="K41" s="18"/>
    </row>
    <row r="42" spans="2:11" s="19" customFormat="1" ht="43.5">
      <c r="B42" s="17"/>
      <c r="C42" s="24" t="s">
        <v>270</v>
      </c>
      <c r="D42" s="23" t="s">
        <v>266</v>
      </c>
      <c r="E42" s="219" t="s">
        <v>50</v>
      </c>
      <c r="F42" s="193" t="s">
        <v>409</v>
      </c>
      <c r="G42" s="24" t="s">
        <v>272</v>
      </c>
      <c r="H42" s="20" t="s">
        <v>227</v>
      </c>
      <c r="I42" s="219">
        <v>1</v>
      </c>
      <c r="J42" s="193" t="s">
        <v>273</v>
      </c>
      <c r="K42" s="18"/>
    </row>
    <row r="43" spans="2:11" s="19" customFormat="1" ht="39" customHeight="1">
      <c r="B43" s="17"/>
      <c r="C43" s="24" t="s">
        <v>274</v>
      </c>
      <c r="D43" s="20" t="s">
        <v>266</v>
      </c>
      <c r="E43" s="219">
        <v>1</v>
      </c>
      <c r="F43" s="193" t="s">
        <v>410</v>
      </c>
      <c r="G43" s="24" t="s">
        <v>276</v>
      </c>
      <c r="H43" s="23" t="s">
        <v>261</v>
      </c>
      <c r="I43" s="219">
        <v>1</v>
      </c>
      <c r="J43" s="193" t="s">
        <v>411</v>
      </c>
      <c r="K43" s="18"/>
    </row>
    <row r="44" spans="2:11" s="19" customFormat="1" ht="29.1">
      <c r="B44" s="17"/>
      <c r="C44" s="173" t="s">
        <v>278</v>
      </c>
      <c r="D44" s="23" t="s">
        <v>227</v>
      </c>
      <c r="E44" s="237" t="s">
        <v>50</v>
      </c>
      <c r="F44" s="193" t="s">
        <v>412</v>
      </c>
      <c r="G44" s="24" t="s">
        <v>280</v>
      </c>
      <c r="H44" s="23" t="s">
        <v>261</v>
      </c>
      <c r="I44" s="237">
        <v>1</v>
      </c>
      <c r="J44" s="193" t="s">
        <v>413</v>
      </c>
      <c r="K44" s="18"/>
    </row>
    <row r="45" spans="2:11" s="19" customFormat="1" ht="43.5">
      <c r="B45" s="17"/>
      <c r="C45" s="173" t="s">
        <v>282</v>
      </c>
      <c r="D45" s="23" t="s">
        <v>283</v>
      </c>
      <c r="E45" s="237">
        <v>1</v>
      </c>
      <c r="F45" s="193" t="s">
        <v>536</v>
      </c>
      <c r="G45" s="24" t="s">
        <v>285</v>
      </c>
      <c r="H45" s="23" t="s">
        <v>283</v>
      </c>
      <c r="I45" s="237">
        <v>1</v>
      </c>
      <c r="J45" s="193" t="s">
        <v>414</v>
      </c>
      <c r="K45" s="18"/>
    </row>
    <row r="46" spans="2:11" s="19" customFormat="1" ht="43.5">
      <c r="B46" s="17"/>
      <c r="C46" s="173" t="s">
        <v>287</v>
      </c>
      <c r="D46" s="23" t="s">
        <v>283</v>
      </c>
      <c r="E46" s="237">
        <v>1</v>
      </c>
      <c r="F46" s="193" t="s">
        <v>447</v>
      </c>
      <c r="G46" s="24" t="s">
        <v>288</v>
      </c>
      <c r="H46" s="20" t="s">
        <v>227</v>
      </c>
      <c r="I46" s="237">
        <v>1</v>
      </c>
      <c r="J46" s="193" t="s">
        <v>599</v>
      </c>
      <c r="K46" s="18"/>
    </row>
    <row r="47" spans="2:11" s="19" customFormat="1" ht="29.45" thickBot="1">
      <c r="B47" s="17"/>
      <c r="C47" s="148" t="s">
        <v>290</v>
      </c>
      <c r="D47" s="26" t="s">
        <v>266</v>
      </c>
      <c r="E47" s="237">
        <v>1</v>
      </c>
      <c r="F47" s="380" t="s">
        <v>291</v>
      </c>
      <c r="G47" s="25" t="s">
        <v>292</v>
      </c>
      <c r="H47" s="26" t="s">
        <v>283</v>
      </c>
      <c r="I47" s="237">
        <v>1</v>
      </c>
      <c r="J47" s="380" t="s">
        <v>417</v>
      </c>
      <c r="K47" s="18"/>
    </row>
    <row r="48" spans="2:11" s="19" customFormat="1" ht="27.75" customHeight="1" thickBot="1">
      <c r="B48" s="17"/>
      <c r="C48" s="608" t="str">
        <f>C21</f>
        <v>PEOPLE + PROCESS</v>
      </c>
      <c r="D48" s="609"/>
      <c r="E48" s="609"/>
      <c r="F48" s="609"/>
      <c r="G48" s="609"/>
      <c r="H48" s="609"/>
      <c r="I48" s="609"/>
      <c r="J48" s="610"/>
      <c r="K48" s="18"/>
    </row>
    <row r="49" spans="2:11" ht="24.6" customHeight="1" thickBot="1">
      <c r="B49" s="12"/>
      <c r="C49" s="131" t="s">
        <v>222</v>
      </c>
      <c r="D49" s="132" t="s">
        <v>223</v>
      </c>
      <c r="E49" s="211" t="s">
        <v>224</v>
      </c>
      <c r="F49" s="133" t="s">
        <v>225</v>
      </c>
      <c r="G49" s="131" t="s">
        <v>222</v>
      </c>
      <c r="H49" s="132" t="s">
        <v>223</v>
      </c>
      <c r="I49" s="211" t="s">
        <v>224</v>
      </c>
      <c r="J49" s="133" t="s">
        <v>225</v>
      </c>
      <c r="K49" s="13"/>
    </row>
    <row r="50" spans="2:11" s="19" customFormat="1" ht="43.5">
      <c r="B50" s="17"/>
      <c r="C50" s="188" t="s">
        <v>294</v>
      </c>
      <c r="D50" s="146" t="s">
        <v>227</v>
      </c>
      <c r="E50" s="219" t="s">
        <v>50</v>
      </c>
      <c r="F50" s="376" t="s">
        <v>295</v>
      </c>
      <c r="G50" s="137" t="s">
        <v>296</v>
      </c>
      <c r="H50" s="146" t="s">
        <v>227</v>
      </c>
      <c r="I50" s="237">
        <v>1</v>
      </c>
      <c r="J50" s="376" t="s">
        <v>297</v>
      </c>
      <c r="K50" s="18"/>
    </row>
    <row r="51" spans="2:11" s="19" customFormat="1" ht="43.5">
      <c r="B51" s="17"/>
      <c r="C51" s="189" t="s">
        <v>298</v>
      </c>
      <c r="D51" s="162" t="s">
        <v>227</v>
      </c>
      <c r="E51" s="219">
        <v>1</v>
      </c>
      <c r="F51" s="193" t="s">
        <v>600</v>
      </c>
      <c r="G51" s="24" t="s">
        <v>300</v>
      </c>
      <c r="H51" s="23" t="s">
        <v>266</v>
      </c>
      <c r="I51" s="237">
        <v>1</v>
      </c>
      <c r="J51" s="193" t="s">
        <v>301</v>
      </c>
      <c r="K51" s="18"/>
    </row>
    <row r="52" spans="2:11" s="19" customFormat="1" ht="43.5">
      <c r="B52" s="17"/>
      <c r="C52" s="173" t="s">
        <v>601</v>
      </c>
      <c r="D52" s="23" t="s">
        <v>227</v>
      </c>
      <c r="E52" s="219">
        <v>1</v>
      </c>
      <c r="F52" s="193" t="s">
        <v>303</v>
      </c>
      <c r="G52" s="24" t="s">
        <v>304</v>
      </c>
      <c r="H52" s="23" t="s">
        <v>227</v>
      </c>
      <c r="I52" s="237">
        <v>1</v>
      </c>
      <c r="J52" s="193" t="s">
        <v>305</v>
      </c>
      <c r="K52" s="18"/>
    </row>
    <row r="53" spans="2:11" s="19" customFormat="1" ht="58.5" thickBot="1">
      <c r="B53" s="17"/>
      <c r="C53" s="148" t="s">
        <v>306</v>
      </c>
      <c r="D53" s="163" t="s">
        <v>283</v>
      </c>
      <c r="E53" s="219">
        <v>1</v>
      </c>
      <c r="F53" s="375" t="s">
        <v>602</v>
      </c>
      <c r="G53" s="25" t="s">
        <v>26</v>
      </c>
      <c r="H53" s="172" t="s">
        <v>26</v>
      </c>
      <c r="I53" s="219" t="s">
        <v>26</v>
      </c>
      <c r="J53" s="187" t="s">
        <v>26</v>
      </c>
      <c r="K53" s="18"/>
    </row>
    <row r="54" spans="2:11" s="16" customFormat="1" ht="22.7" customHeight="1" thickBot="1">
      <c r="B54" s="14"/>
      <c r="C54" s="591" t="s">
        <v>254</v>
      </c>
      <c r="D54" s="592"/>
      <c r="E54" s="592"/>
      <c r="F54" s="592"/>
      <c r="G54" s="592"/>
      <c r="H54" s="592"/>
      <c r="I54" s="592"/>
      <c r="J54" s="593"/>
      <c r="K54" s="15"/>
    </row>
    <row r="55" spans="2:11" ht="22.7" customHeight="1" thickBot="1">
      <c r="B55" s="12"/>
      <c r="C55" s="611" t="s">
        <v>308</v>
      </c>
      <c r="D55" s="612"/>
      <c r="E55" s="612"/>
      <c r="F55" s="612"/>
      <c r="G55" s="612"/>
      <c r="H55" s="612"/>
      <c r="I55" s="612"/>
      <c r="J55" s="613"/>
      <c r="K55" s="13"/>
    </row>
    <row r="56" spans="2:11" ht="15.95" customHeight="1">
      <c r="B56" s="12"/>
      <c r="C56" s="10"/>
      <c r="D56" s="138"/>
      <c r="E56" s="138"/>
      <c r="F56" s="138"/>
      <c r="G56" s="138"/>
      <c r="H56" s="138"/>
      <c r="I56" s="138"/>
      <c r="J56" s="11"/>
      <c r="K56" s="13"/>
    </row>
    <row r="57" spans="2:11" ht="15.95" customHeight="1">
      <c r="B57" s="12"/>
      <c r="C57" s="12"/>
      <c r="J57" s="13"/>
      <c r="K57" s="13"/>
    </row>
    <row r="58" spans="2:11" ht="15.95" customHeight="1" thickBot="1">
      <c r="B58" s="12"/>
      <c r="C58" s="27"/>
      <c r="D58" s="28"/>
      <c r="E58" s="28"/>
      <c r="F58" s="28"/>
      <c r="G58" s="28"/>
      <c r="H58" s="28"/>
      <c r="I58" s="28"/>
      <c r="J58" s="29"/>
      <c r="K58" s="13"/>
    </row>
    <row r="59" spans="2:11" ht="15.95" customHeight="1" thickBot="1">
      <c r="B59" s="12"/>
      <c r="C59" s="563" t="s">
        <v>309</v>
      </c>
      <c r="D59" s="564"/>
      <c r="E59" s="564"/>
      <c r="F59" s="564"/>
      <c r="G59" s="564"/>
      <c r="H59" s="564"/>
      <c r="I59" s="564"/>
      <c r="J59" s="565"/>
      <c r="K59" s="13"/>
    </row>
    <row r="60" spans="2:11" ht="20.85" customHeight="1" thickBot="1">
      <c r="B60" s="12"/>
      <c r="C60" s="630" t="s">
        <v>266</v>
      </c>
      <c r="D60" s="631"/>
      <c r="E60" s="632"/>
      <c r="F60" s="633"/>
      <c r="G60" s="630" t="s">
        <v>283</v>
      </c>
      <c r="H60" s="631"/>
      <c r="I60" s="632"/>
      <c r="J60" s="633"/>
      <c r="K60" s="13"/>
    </row>
    <row r="61" spans="2:11" ht="25.7" customHeight="1" thickBot="1">
      <c r="B61" s="12"/>
      <c r="C61" s="614" t="s">
        <v>310</v>
      </c>
      <c r="D61" s="615"/>
      <c r="E61" s="615"/>
      <c r="F61" s="616"/>
      <c r="G61" s="617" t="s">
        <v>311</v>
      </c>
      <c r="H61" s="615"/>
      <c r="I61" s="615"/>
      <c r="J61" s="618"/>
      <c r="K61" s="13"/>
    </row>
    <row r="62" spans="2:11" ht="15.95" customHeight="1">
      <c r="B62" s="12"/>
      <c r="C62" s="10"/>
      <c r="D62" s="138"/>
      <c r="E62" s="138"/>
      <c r="F62" s="138"/>
      <c r="G62" s="138"/>
      <c r="H62" s="138"/>
      <c r="I62" s="138"/>
      <c r="J62" s="11"/>
      <c r="K62" s="13"/>
    </row>
    <row r="63" spans="2:11">
      <c r="B63" s="12"/>
      <c r="C63" s="12"/>
      <c r="J63" s="13"/>
      <c r="K63" s="13"/>
    </row>
    <row r="64" spans="2:11" ht="14.45" thickBot="1">
      <c r="B64" s="12"/>
      <c r="C64" s="27"/>
      <c r="D64" s="28"/>
      <c r="E64" s="28"/>
      <c r="F64" s="28"/>
      <c r="G64" s="28"/>
      <c r="H64" s="28"/>
      <c r="I64" s="28"/>
      <c r="J64" s="29"/>
      <c r="K64" s="13"/>
    </row>
    <row r="65" spans="2:11" ht="18.600000000000001" thickBot="1">
      <c r="B65" s="12"/>
      <c r="C65" s="563" t="s">
        <v>312</v>
      </c>
      <c r="D65" s="564"/>
      <c r="E65" s="564"/>
      <c r="F65" s="564"/>
      <c r="G65" s="634"/>
      <c r="H65" s="564"/>
      <c r="I65" s="564"/>
      <c r="J65" s="565"/>
      <c r="K65" s="13"/>
    </row>
    <row r="66" spans="2:11" s="16" customFormat="1" ht="13.35" customHeight="1">
      <c r="B66" s="14"/>
      <c r="C66" s="647" t="s">
        <v>313</v>
      </c>
      <c r="D66" s="648"/>
      <c r="E66" s="649"/>
      <c r="F66" s="161" t="s">
        <v>314</v>
      </c>
      <c r="G66" s="150" t="s">
        <v>109</v>
      </c>
      <c r="H66" s="635" t="s">
        <v>315</v>
      </c>
      <c r="I66" s="635"/>
      <c r="J66" s="636"/>
      <c r="K66" s="15"/>
    </row>
    <row r="67" spans="2:11" ht="14.45" customHeight="1">
      <c r="B67" s="12"/>
      <c r="C67" s="189" t="s">
        <v>55</v>
      </c>
      <c r="D67" s="606" t="s">
        <v>316</v>
      </c>
      <c r="E67" s="607"/>
      <c r="F67" s="152">
        <f>'Initial Risk'!F19</f>
        <v>4</v>
      </c>
      <c r="G67" s="155">
        <f>'Initial Risk'!G19</f>
        <v>3</v>
      </c>
      <c r="H67" s="637">
        <f>F67*G67</f>
        <v>12</v>
      </c>
      <c r="I67" s="637"/>
      <c r="J67" s="638"/>
      <c r="K67" s="13"/>
    </row>
    <row r="68" spans="2:11" ht="14.45" customHeight="1">
      <c r="B68" s="12"/>
      <c r="C68" s="189" t="s">
        <v>56</v>
      </c>
      <c r="D68" s="606" t="s">
        <v>316</v>
      </c>
      <c r="E68" s="607"/>
      <c r="F68" s="153" t="s">
        <v>317</v>
      </c>
      <c r="G68" s="155" t="s">
        <v>318</v>
      </c>
      <c r="H68" s="639" t="s">
        <v>319</v>
      </c>
      <c r="I68" s="639"/>
      <c r="J68" s="640"/>
      <c r="K68" s="13"/>
    </row>
    <row r="69" spans="2:11" ht="16.5" customHeight="1">
      <c r="B69" s="12"/>
      <c r="C69" s="189" t="s">
        <v>320</v>
      </c>
      <c r="D69" s="606" t="s">
        <v>316</v>
      </c>
      <c r="E69" s="607"/>
      <c r="F69" s="154" t="s">
        <v>321</v>
      </c>
      <c r="G69" s="151" t="s">
        <v>322</v>
      </c>
      <c r="H69" s="641" t="s">
        <v>323</v>
      </c>
      <c r="I69" s="641"/>
      <c r="J69" s="642"/>
      <c r="K69" s="13"/>
    </row>
    <row r="70" spans="2:11" ht="15.95" customHeight="1">
      <c r="B70" s="12"/>
      <c r="C70" s="189" t="s">
        <v>324</v>
      </c>
      <c r="D70" s="606" t="s">
        <v>316</v>
      </c>
      <c r="E70" s="607"/>
      <c r="F70" s="152">
        <v>4</v>
      </c>
      <c r="G70" s="155">
        <v>1</v>
      </c>
      <c r="H70" s="643">
        <f>F70*G70</f>
        <v>4</v>
      </c>
      <c r="I70" s="643"/>
      <c r="J70" s="644"/>
      <c r="K70" s="13"/>
    </row>
    <row r="71" spans="2:11" ht="14.45" customHeight="1" thickBot="1">
      <c r="B71" s="12"/>
      <c r="C71" s="218" t="s">
        <v>60</v>
      </c>
      <c r="D71" s="619" t="s">
        <v>316</v>
      </c>
      <c r="E71" s="620"/>
      <c r="F71" s="213" t="s">
        <v>325</v>
      </c>
      <c r="G71" s="155" t="s">
        <v>366</v>
      </c>
      <c r="H71" s="645" t="s">
        <v>327</v>
      </c>
      <c r="I71" s="645"/>
      <c r="J71" s="646"/>
      <c r="K71" s="13"/>
    </row>
    <row r="72" spans="2:11" ht="23.1" customHeight="1" thickBot="1">
      <c r="B72" s="12"/>
      <c r="C72" s="650" t="s">
        <v>328</v>
      </c>
      <c r="D72" s="628"/>
      <c r="E72" s="628"/>
      <c r="F72" s="628"/>
      <c r="G72" s="628"/>
      <c r="H72" s="628"/>
      <c r="I72" s="628"/>
      <c r="J72" s="629"/>
      <c r="K72" s="13"/>
    </row>
    <row r="73" spans="2:11" ht="17.850000000000001" customHeight="1">
      <c r="B73" s="12"/>
      <c r="C73" s="178" t="s">
        <v>329</v>
      </c>
      <c r="D73" s="157"/>
      <c r="E73" s="157"/>
      <c r="F73" s="157"/>
      <c r="G73" s="157"/>
      <c r="H73" s="157"/>
      <c r="I73" s="157"/>
      <c r="J73" s="179"/>
      <c r="K73" s="13"/>
    </row>
    <row r="74" spans="2:11" ht="18.600000000000001" customHeight="1">
      <c r="B74" s="12"/>
      <c r="C74" s="180" t="s">
        <v>330</v>
      </c>
      <c r="D74" s="176"/>
      <c r="E74" s="176"/>
      <c r="F74" s="176"/>
      <c r="G74" s="177"/>
      <c r="H74" s="177"/>
      <c r="I74" s="177"/>
      <c r="J74" s="181"/>
      <c r="K74" s="13"/>
    </row>
    <row r="75" spans="2:11" ht="14.85" customHeight="1">
      <c r="B75" s="12"/>
      <c r="C75" s="180" t="s">
        <v>331</v>
      </c>
      <c r="D75" s="176"/>
      <c r="E75" s="176"/>
      <c r="F75" s="176"/>
      <c r="G75" s="174"/>
      <c r="H75" s="174"/>
      <c r="I75" s="174"/>
      <c r="J75" s="182"/>
      <c r="K75" s="13"/>
    </row>
    <row r="76" spans="2:11" ht="17.100000000000001" customHeight="1">
      <c r="B76" s="12"/>
      <c r="C76" s="158" t="s">
        <v>332</v>
      </c>
      <c r="D76" s="176"/>
      <c r="E76" s="176"/>
      <c r="F76" s="176"/>
      <c r="G76" s="175"/>
      <c r="H76" s="175"/>
      <c r="I76" s="175"/>
      <c r="J76" s="183"/>
      <c r="K76" s="13"/>
    </row>
    <row r="77" spans="2:11" ht="14.45" customHeight="1" thickBot="1">
      <c r="B77" s="12"/>
      <c r="C77" s="184"/>
      <c r="D77" s="185"/>
      <c r="E77" s="185"/>
      <c r="F77" s="185"/>
      <c r="G77" s="185"/>
      <c r="H77" s="185"/>
      <c r="I77" s="185"/>
      <c r="J77" s="186"/>
      <c r="K77" s="13"/>
    </row>
    <row r="78" spans="2:11" ht="15" customHeight="1" thickBot="1">
      <c r="B78" s="12"/>
      <c r="C78" s="621" t="s">
        <v>333</v>
      </c>
      <c r="D78" s="622"/>
      <c r="E78" s="622"/>
      <c r="F78" s="623"/>
      <c r="G78" s="623"/>
      <c r="H78" s="623"/>
      <c r="I78" s="624"/>
      <c r="J78" s="625"/>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4.45" thickBot="1">
      <c r="B114" s="12"/>
      <c r="C114" s="143"/>
      <c r="D114" s="144"/>
      <c r="E114" s="144"/>
      <c r="F114" s="144"/>
      <c r="G114" s="28"/>
      <c r="H114" s="144"/>
      <c r="I114" s="144"/>
      <c r="J114" s="29"/>
      <c r="K114" s="13"/>
    </row>
    <row r="115" spans="2:11">
      <c r="B115" s="12"/>
      <c r="K115" s="13"/>
    </row>
    <row r="116" spans="2:11" ht="14.45" thickBot="1">
      <c r="B116" s="27"/>
      <c r="C116" s="28"/>
      <c r="D116" s="28"/>
      <c r="E116" s="28"/>
      <c r="F116" s="28"/>
      <c r="G116" s="28"/>
      <c r="H116" s="28"/>
      <c r="I116" s="28"/>
      <c r="J116" s="28"/>
      <c r="K116" s="29"/>
    </row>
  </sheetData>
  <mergeCells count="42">
    <mergeCell ref="D69:E69"/>
    <mergeCell ref="D70:E70"/>
    <mergeCell ref="D71:E71"/>
    <mergeCell ref="C2:J3"/>
    <mergeCell ref="C4:J4"/>
    <mergeCell ref="C5:J5"/>
    <mergeCell ref="H6:J6"/>
    <mergeCell ref="C7:F12"/>
    <mergeCell ref="H7:J7"/>
    <mergeCell ref="G9:G12"/>
    <mergeCell ref="H9:J12"/>
    <mergeCell ref="C48:J48"/>
    <mergeCell ref="C13:F13"/>
    <mergeCell ref="G13:J13"/>
    <mergeCell ref="C14:J14"/>
    <mergeCell ref="C21:J21"/>
    <mergeCell ref="H68:J68"/>
    <mergeCell ref="C66:E66"/>
    <mergeCell ref="D67:E67"/>
    <mergeCell ref="D68:E68"/>
    <mergeCell ref="C28:J28"/>
    <mergeCell ref="C29:J29"/>
    <mergeCell ref="C33:J33"/>
    <mergeCell ref="C35:J35"/>
    <mergeCell ref="C37:F37"/>
    <mergeCell ref="G37:J37"/>
    <mergeCell ref="H70:J70"/>
    <mergeCell ref="H71:J71"/>
    <mergeCell ref="C72:J72"/>
    <mergeCell ref="C78:J78"/>
    <mergeCell ref="C38:J38"/>
    <mergeCell ref="H69:J69"/>
    <mergeCell ref="C54:J54"/>
    <mergeCell ref="C55:J55"/>
    <mergeCell ref="C59:J59"/>
    <mergeCell ref="C60:F60"/>
    <mergeCell ref="G60:J60"/>
    <mergeCell ref="C61:F61"/>
    <mergeCell ref="G61:J61"/>
    <mergeCell ref="C65:J65"/>
    <mergeCell ref="H66:J66"/>
    <mergeCell ref="H67:J67"/>
  </mergeCells>
  <conditionalFormatting sqref="H67:J67 H70:J70">
    <cfRule type="cellIs" dxfId="658" priority="108" operator="between">
      <formula>5</formula>
      <formula>8</formula>
    </cfRule>
    <cfRule type="cellIs" dxfId="657" priority="109" operator="between">
      <formula>10</formula>
      <formula>12</formula>
    </cfRule>
    <cfRule type="cellIs" dxfId="656" priority="110" operator="between">
      <formula>15</formula>
      <formula>25</formula>
    </cfRule>
    <cfRule type="cellIs" dxfId="655" priority="106" operator="between">
      <formula>1</formula>
      <formula>3</formula>
    </cfRule>
    <cfRule type="cellIs" dxfId="654" priority="107" operator="equal">
      <formula>4</formula>
    </cfRule>
  </conditionalFormatting>
  <pageMargins left="0.7" right="0.7" top="0.75" bottom="0.75" header="0.3" footer="0.3"/>
  <pageSetup scale="27"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98" operator="equal" id="{D3AB3D2F-820C-4B94-8042-A277E41607D0}">
            <xm:f>'Data Vald.'!$A$3</xm:f>
            <x14:dxf/>
          </x14:cfRule>
          <x14:cfRule type="cellIs" priority="97" operator="equal" id="{143D84ED-A7F6-4FF6-8DB9-26DD944A373F}">
            <xm:f>'Data Vald.'!$A$4</xm:f>
            <x14:dxf/>
          </x14:cfRule>
          <x14:cfRule type="cellIs" priority="95" operator="equal" id="{EB8A2695-D719-4779-B528-F5146C1A8C5C}">
            <xm:f>'Data Vald.'!$A$6</xm:f>
            <x14:dxf>
              <fill>
                <patternFill>
                  <bgColor rgb="FFFF0000"/>
                </patternFill>
              </fill>
            </x14:dxf>
          </x14:cfRule>
          <x14:cfRule type="cellIs" priority="94" operator="equal" id="{A5D90643-0EB9-40BF-8572-8FA588AB9901}">
            <xm:f>'Data Vald.'!$A$7</xm:f>
            <x14:dxf>
              <fill>
                <patternFill>
                  <bgColor rgb="FFFFC000"/>
                </patternFill>
              </fill>
            </x14:dxf>
          </x14:cfRule>
          <x14:cfRule type="cellIs" priority="93" operator="equal" id="{0067CA10-B531-4234-8B52-92E876E17164}">
            <xm:f>'Data Vald.'!$A$8</xm:f>
            <x14:dxf>
              <fill>
                <patternFill>
                  <bgColor rgb="FFFFFF00"/>
                </patternFill>
              </fill>
            </x14:dxf>
          </x14:cfRule>
          <x14:cfRule type="cellIs" priority="92" operator="equal" id="{8346860B-2922-4275-858D-5E0C60DB3B93}">
            <xm:f>'Data Vald.'!$A$9</xm:f>
            <x14:dxf>
              <fill>
                <patternFill>
                  <bgColor rgb="FF00B050"/>
                </patternFill>
              </fill>
            </x14:dxf>
          </x14:cfRule>
          <x14:cfRule type="cellIs" priority="96" operator="equal" id="{99FAC525-92FE-4A99-834E-A7DD5907A68C}">
            <xm:f>'Data Vald.'!$A$5</xm:f>
            <x14:dxf>
              <font>
                <color theme="0"/>
              </font>
              <fill>
                <patternFill>
                  <bgColor theme="1"/>
                </patternFill>
              </fill>
            </x14:dxf>
          </x14:cfRule>
          <xm:sqref>E16:E20</xm:sqref>
        </x14:conditionalFormatting>
        <x14:conditionalFormatting xmlns:xm="http://schemas.microsoft.com/office/excel/2006/main">
          <x14:cfRule type="cellIs" priority="79" operator="equal" id="{5BD2B4A6-5BE1-4F88-B2DE-E984D41D6C1C}">
            <xm:f>'Data Vald.'!$A$8</xm:f>
            <x14:dxf>
              <fill>
                <patternFill>
                  <bgColor rgb="FFFFFF00"/>
                </patternFill>
              </fill>
            </x14:dxf>
          </x14:cfRule>
          <x14:cfRule type="cellIs" priority="78" operator="equal" id="{FB1575CC-5CF4-4064-A2FA-6CEB11F25E44}">
            <xm:f>'Data Vald.'!$A$9</xm:f>
            <x14:dxf>
              <fill>
                <patternFill>
                  <bgColor rgb="FF00B050"/>
                </patternFill>
              </fill>
            </x14:dxf>
          </x14:cfRule>
          <x14:cfRule type="cellIs" priority="84" operator="equal" id="{794DA4CF-A1A5-4720-8CDA-33E46AAADC91}">
            <xm:f>'Data Vald.'!$A$3</xm:f>
            <x14:dxf/>
          </x14:cfRule>
          <x14:cfRule type="cellIs" priority="83" operator="equal" id="{56CBA728-5289-416D-A7CD-404063C21F63}">
            <xm:f>'Data Vald.'!$A$4</xm:f>
            <x14:dxf/>
          </x14:cfRule>
          <x14:cfRule type="cellIs" priority="82" operator="equal" id="{148C074A-89DC-4728-B595-2F5F0981DBB9}">
            <xm:f>'Data Vald.'!$A$5</xm:f>
            <x14:dxf>
              <font>
                <color theme="0"/>
              </font>
              <fill>
                <patternFill>
                  <bgColor theme="1"/>
                </patternFill>
              </fill>
            </x14:dxf>
          </x14:cfRule>
          <x14:cfRule type="cellIs" priority="81" operator="equal" id="{732AAA3D-4976-4D21-A4D9-12B5CE1BC486}">
            <xm:f>'Data Vald.'!$A$6</xm:f>
            <x14:dxf>
              <fill>
                <patternFill>
                  <bgColor rgb="FFFF0000"/>
                </patternFill>
              </fill>
            </x14:dxf>
          </x14:cfRule>
          <x14:cfRule type="cellIs" priority="80" operator="equal" id="{14BA5D65-B425-4C77-9D92-D23AACE76381}">
            <xm:f>'Data Vald.'!$A$7</xm:f>
            <x14:dxf>
              <fill>
                <patternFill>
                  <bgColor rgb="FFFFC000"/>
                </patternFill>
              </fill>
            </x14:dxf>
          </x14:cfRule>
          <xm:sqref>E23:E27</xm:sqref>
        </x14:conditionalFormatting>
        <x14:conditionalFormatting xmlns:xm="http://schemas.microsoft.com/office/excel/2006/main">
          <x14:cfRule type="cellIs" priority="66" operator="equal" id="{F73AA3F9-F86C-4A57-94C7-9FACE6130A2C}">
            <xm:f>'Data Vald.'!$A$7</xm:f>
            <x14:dxf>
              <fill>
                <patternFill>
                  <bgColor rgb="FFFFC000"/>
                </patternFill>
              </fill>
            </x14:dxf>
          </x14:cfRule>
          <x14:cfRule type="cellIs" priority="64" operator="equal" id="{FE225F5D-73E1-4BF2-B2ED-EB801C852E36}">
            <xm:f>'Data Vald.'!$A$9</xm:f>
            <x14:dxf>
              <fill>
                <patternFill>
                  <bgColor rgb="FF00B050"/>
                </patternFill>
              </fill>
            </x14:dxf>
          </x14:cfRule>
          <x14:cfRule type="cellIs" priority="65" operator="equal" id="{D1374865-64FC-49FC-A725-6B1621B02BC1}">
            <xm:f>'Data Vald.'!$A$8</xm:f>
            <x14:dxf>
              <fill>
                <patternFill>
                  <bgColor rgb="FFFFFF00"/>
                </patternFill>
              </fill>
            </x14:dxf>
          </x14:cfRule>
          <x14:cfRule type="cellIs" priority="67" operator="equal" id="{1D54BBAB-6881-4517-8EB9-3ED4FCD79DA5}">
            <xm:f>'Data Vald.'!$A$6</xm:f>
            <x14:dxf>
              <fill>
                <patternFill>
                  <bgColor rgb="FFFF0000"/>
                </patternFill>
              </fill>
            </x14:dxf>
          </x14:cfRule>
          <x14:cfRule type="cellIs" priority="68" operator="equal" id="{F53927C9-1D97-4000-B0EB-41E99E2FECA1}">
            <xm:f>'Data Vald.'!$A$5</xm:f>
            <x14:dxf>
              <font>
                <color theme="0"/>
              </font>
              <fill>
                <patternFill>
                  <bgColor theme="1"/>
                </patternFill>
              </fill>
            </x14:dxf>
          </x14:cfRule>
          <x14:cfRule type="cellIs" priority="69" operator="equal" id="{51C09545-7A70-4CBB-85AF-718D62560EA6}">
            <xm:f>'Data Vald.'!$A$4</xm:f>
            <x14:dxf/>
          </x14:cfRule>
          <x14:cfRule type="cellIs" priority="70" operator="equal" id="{86D527CA-C435-4940-8DFB-6D0F0086A41F}">
            <xm:f>'Data Vald.'!$A$3</xm:f>
            <x14:dxf/>
          </x14:cfRule>
          <xm:sqref>E40:E43</xm:sqref>
        </x14:conditionalFormatting>
        <x14:conditionalFormatting xmlns:xm="http://schemas.microsoft.com/office/excel/2006/main">
          <x14:cfRule type="cellIs" priority="50" operator="equal" id="{5DA58F0B-D0C3-4F90-918A-ECE851A408EB}">
            <xm:f>'Data Vald.'!$A$9</xm:f>
            <x14:dxf>
              <fill>
                <patternFill>
                  <bgColor rgb="FF00B050"/>
                </patternFill>
              </fill>
            </x14:dxf>
          </x14:cfRule>
          <x14:cfRule type="cellIs" priority="51" operator="equal" id="{88C61CC7-4FF0-43F9-A8AB-38515DF6B667}">
            <xm:f>'Data Vald.'!$A$8</xm:f>
            <x14:dxf>
              <fill>
                <patternFill>
                  <bgColor rgb="FFFFFF00"/>
                </patternFill>
              </fill>
            </x14:dxf>
          </x14:cfRule>
          <x14:cfRule type="cellIs" priority="52" operator="equal" id="{4C3AAA45-FE94-417C-9EED-DEDC91ECD346}">
            <xm:f>'Data Vald.'!$A$7</xm:f>
            <x14:dxf>
              <fill>
                <patternFill>
                  <bgColor rgb="FFFFC000"/>
                </patternFill>
              </fill>
            </x14:dxf>
          </x14:cfRule>
          <x14:cfRule type="cellIs" priority="53" operator="equal" id="{36C43E0E-C641-4C90-8889-7E8208917E28}">
            <xm:f>'Data Vald.'!$A$6</xm:f>
            <x14:dxf>
              <fill>
                <patternFill>
                  <bgColor rgb="FFFF0000"/>
                </patternFill>
              </fill>
            </x14:dxf>
          </x14:cfRule>
          <x14:cfRule type="cellIs" priority="54" operator="equal" id="{A8164788-6CDA-4959-92D3-CC0C1B67CEEF}">
            <xm:f>'Data Vald.'!$A$5</xm:f>
            <x14:dxf>
              <font>
                <color theme="0"/>
              </font>
              <fill>
                <patternFill>
                  <bgColor theme="1"/>
                </patternFill>
              </fill>
            </x14:dxf>
          </x14:cfRule>
          <x14:cfRule type="cellIs" priority="55" operator="equal" id="{46C98810-E15A-4584-9BD1-4237F302A6BC}">
            <xm:f>'Data Vald.'!$A$4</xm:f>
            <x14:dxf/>
          </x14:cfRule>
          <x14:cfRule type="cellIs" priority="56" operator="equal" id="{72CB797C-F7C0-438B-9EF6-2F4D6EF6AE0F}">
            <xm:f>'Data Vald.'!$A$3</xm:f>
            <x14:dxf/>
          </x14:cfRule>
          <xm:sqref>E50:E53</xm:sqref>
        </x14:conditionalFormatting>
        <x14:conditionalFormatting xmlns:xm="http://schemas.microsoft.com/office/excel/2006/main">
          <x14:cfRule type="cellIs" priority="85" operator="equal" id="{CA2338D6-3390-4320-A5C1-47F90A5C1946}">
            <xm:f>'Data Vald.'!$A$9</xm:f>
            <x14:dxf>
              <fill>
                <patternFill>
                  <bgColor rgb="FF00B050"/>
                </patternFill>
              </fill>
            </x14:dxf>
          </x14:cfRule>
          <x14:cfRule type="cellIs" priority="86" operator="equal" id="{501C39F7-21CF-4578-AE43-E60DA857B760}">
            <xm:f>'Data Vald.'!$A$8</xm:f>
            <x14:dxf>
              <fill>
                <patternFill>
                  <bgColor rgb="FFFFFF00"/>
                </patternFill>
              </fill>
            </x14:dxf>
          </x14:cfRule>
          <x14:cfRule type="cellIs" priority="87" operator="equal" id="{2506BAC9-5615-42D8-AF3D-FC4E00B1A00C}">
            <xm:f>'Data Vald.'!$A$7</xm:f>
            <x14:dxf>
              <fill>
                <patternFill>
                  <bgColor rgb="FFFFC000"/>
                </patternFill>
              </fill>
            </x14:dxf>
          </x14:cfRule>
          <x14:cfRule type="cellIs" priority="88" operator="equal" id="{0B003934-C73F-4C21-B60A-0992B6EAC00A}">
            <xm:f>'Data Vald.'!$A$6</xm:f>
            <x14:dxf>
              <fill>
                <patternFill>
                  <bgColor rgb="FFFF0000"/>
                </patternFill>
              </fill>
            </x14:dxf>
          </x14:cfRule>
          <x14:cfRule type="cellIs" priority="90" operator="equal" id="{B405102B-91CE-4B1F-8201-ABDD3D890FC2}">
            <xm:f>'Data Vald.'!$A$4</xm:f>
            <x14:dxf/>
          </x14:cfRule>
          <x14:cfRule type="cellIs" priority="91" operator="equal" id="{FDBB4C07-CB5C-407B-B39A-C8619FE260CB}">
            <xm:f>'Data Vald.'!$A$3</xm:f>
            <x14:dxf/>
          </x14:cfRule>
          <x14:cfRule type="cellIs" priority="89" operator="equal" id="{0D820BE3-A027-4268-A90A-479AD317603A}">
            <xm:f>'Data Vald.'!$A$5</xm:f>
            <x14:dxf>
              <font>
                <color theme="0"/>
              </font>
              <fill>
                <patternFill>
                  <bgColor theme="1"/>
                </patternFill>
              </fill>
            </x14:dxf>
          </x14:cfRule>
          <xm:sqref>I17:I20</xm:sqref>
        </x14:conditionalFormatting>
        <x14:conditionalFormatting xmlns:xm="http://schemas.microsoft.com/office/excel/2006/main">
          <x14:cfRule type="cellIs" priority="72" operator="equal" id="{3DF0E554-9006-4954-87B1-199EDE552C0E}">
            <xm:f>'Data Vald.'!$A$8</xm:f>
            <x14:dxf>
              <fill>
                <patternFill>
                  <bgColor rgb="FFFFFF00"/>
                </patternFill>
              </fill>
            </x14:dxf>
          </x14:cfRule>
          <x14:cfRule type="cellIs" priority="71" operator="equal" id="{C6354110-6583-4884-BE72-794F932753C3}">
            <xm:f>'Data Vald.'!$A$9</xm:f>
            <x14:dxf>
              <fill>
                <patternFill>
                  <bgColor rgb="FF00B050"/>
                </patternFill>
              </fill>
            </x14:dxf>
          </x14:cfRule>
          <x14:cfRule type="cellIs" priority="73" operator="equal" id="{E84BFBAF-CA53-484E-8C56-F194EDCFB0E1}">
            <xm:f>'Data Vald.'!$A$7</xm:f>
            <x14:dxf>
              <fill>
                <patternFill>
                  <bgColor rgb="FFFFC000"/>
                </patternFill>
              </fill>
            </x14:dxf>
          </x14:cfRule>
          <x14:cfRule type="cellIs" priority="74" operator="equal" id="{17986A31-4ED9-4257-A7C6-D9801B5A57B3}">
            <xm:f>'Data Vald.'!$A$6</xm:f>
            <x14:dxf>
              <fill>
                <patternFill>
                  <bgColor rgb="FFFF0000"/>
                </patternFill>
              </fill>
            </x14:dxf>
          </x14:cfRule>
          <x14:cfRule type="cellIs" priority="75" operator="equal" id="{0CAF52FD-CFA8-47D9-A8BA-27EC4D061E94}">
            <xm:f>'Data Vald.'!$A$5</xm:f>
            <x14:dxf>
              <font>
                <color theme="0"/>
              </font>
              <fill>
                <patternFill>
                  <bgColor theme="1"/>
                </patternFill>
              </fill>
            </x14:dxf>
          </x14:cfRule>
          <x14:cfRule type="cellIs" priority="76" operator="equal" id="{7F2CFE97-3238-4BC9-9649-099155F8E34C}">
            <xm:f>'Data Vald.'!$A$4</xm:f>
            <x14:dxf/>
          </x14:cfRule>
          <x14:cfRule type="cellIs" priority="77" operator="equal" id="{D2551E29-8FFC-46BF-AE50-E07C444CD61E}">
            <xm:f>'Data Vald.'!$A$3</xm:f>
            <x14:dxf/>
          </x14:cfRule>
          <xm:sqref>I23:I27</xm:sqref>
        </x14:conditionalFormatting>
        <x14:conditionalFormatting xmlns:xm="http://schemas.microsoft.com/office/excel/2006/main">
          <x14:cfRule type="cellIs" priority="63" operator="equal" id="{AE7045A7-67B3-41E4-9A43-9113D427A54D}">
            <xm:f>'Data Vald.'!$A$3</xm:f>
            <x14:dxf/>
          </x14:cfRule>
          <x14:cfRule type="cellIs" priority="62" operator="equal" id="{9DD955FE-8910-40EA-8396-B2B2210BDF8C}">
            <xm:f>'Data Vald.'!$A$4</xm:f>
            <x14:dxf/>
          </x14:cfRule>
          <x14:cfRule type="cellIs" priority="61" operator="equal" id="{EC8A4959-FF8D-45D7-9AAE-B2C0735DF957}">
            <xm:f>'Data Vald.'!$A$5</xm:f>
            <x14:dxf>
              <font>
                <color theme="0"/>
              </font>
              <fill>
                <patternFill>
                  <bgColor theme="1"/>
                </patternFill>
              </fill>
            </x14:dxf>
          </x14:cfRule>
          <x14:cfRule type="cellIs" priority="60" operator="equal" id="{FC642E11-9A9D-460E-B632-2D777E87A322}">
            <xm:f>'Data Vald.'!$A$6</xm:f>
            <x14:dxf>
              <fill>
                <patternFill>
                  <bgColor rgb="FFFF0000"/>
                </patternFill>
              </fill>
            </x14:dxf>
          </x14:cfRule>
          <x14:cfRule type="cellIs" priority="59" operator="equal" id="{6D3F0FA9-796D-4988-A954-D8CEAB4FC560}">
            <xm:f>'Data Vald.'!$A$7</xm:f>
            <x14:dxf>
              <fill>
                <patternFill>
                  <bgColor rgb="FFFFC000"/>
                </patternFill>
              </fill>
            </x14:dxf>
          </x14:cfRule>
          <x14:cfRule type="cellIs" priority="58" operator="equal" id="{827EC521-6503-4DAF-B31D-70417421F69C}">
            <xm:f>'Data Vald.'!$A$8</xm:f>
            <x14:dxf>
              <fill>
                <patternFill>
                  <bgColor rgb="FFFFFF00"/>
                </patternFill>
              </fill>
            </x14:dxf>
          </x14:cfRule>
          <x14:cfRule type="cellIs" priority="57" operator="equal" id="{7175A798-3AFE-4B57-BC28-4FBDA0ADD11C}">
            <xm:f>'Data Vald.'!$A$9</xm:f>
            <x14:dxf>
              <fill>
                <patternFill>
                  <bgColor rgb="FF00B050"/>
                </patternFill>
              </fill>
            </x14:dxf>
          </x14:cfRule>
          <xm:sqref>I40:I43</xm:sqref>
        </x14:conditionalFormatting>
        <x14:conditionalFormatting xmlns:xm="http://schemas.microsoft.com/office/excel/2006/main">
          <x14:cfRule type="cellIs" priority="44" operator="equal" id="{78ED94AE-06A3-4B4F-B77E-44F5FBB8A6FD}">
            <xm:f>'Data Vald.'!$A$8</xm:f>
            <x14:dxf>
              <fill>
                <patternFill>
                  <bgColor rgb="FFFFFF00"/>
                </patternFill>
              </fill>
            </x14:dxf>
          </x14:cfRule>
          <x14:cfRule type="cellIs" priority="45" operator="equal" id="{D5AC0C08-0777-40D0-AF1B-3919BF9F1A9B}">
            <xm:f>'Data Vald.'!$A$7</xm:f>
            <x14:dxf>
              <fill>
                <patternFill>
                  <bgColor rgb="FFFFC000"/>
                </patternFill>
              </fill>
            </x14:dxf>
          </x14:cfRule>
          <x14:cfRule type="cellIs" priority="43" operator="equal" id="{73D33D53-4C5C-45A5-BBDB-ADA81684D423}">
            <xm:f>'Data Vald.'!$A$9</xm:f>
            <x14:dxf>
              <fill>
                <patternFill>
                  <bgColor rgb="FF00B050"/>
                </patternFill>
              </fill>
            </x14:dxf>
          </x14:cfRule>
          <x14:cfRule type="cellIs" priority="49" operator="equal" id="{64F4C03E-43E1-409D-A890-2EDE86773669}">
            <xm:f>'Data Vald.'!$A$3</xm:f>
            <x14:dxf/>
          </x14:cfRule>
          <x14:cfRule type="cellIs" priority="48" operator="equal" id="{82CE290A-153D-4598-91DA-34343D79850D}">
            <xm:f>'Data Vald.'!$A$4</xm:f>
            <x14:dxf/>
          </x14:cfRule>
          <x14:cfRule type="cellIs" priority="47" operator="equal" id="{5A974F53-8C2C-4B4D-A5FB-C83488AF1872}">
            <xm:f>'Data Vald.'!$A$5</xm:f>
            <x14:dxf>
              <font>
                <color theme="0"/>
              </font>
              <fill>
                <patternFill>
                  <bgColor theme="1"/>
                </patternFill>
              </fill>
            </x14:dxf>
          </x14:cfRule>
          <x14:cfRule type="cellIs" priority="46" operator="equal" id="{7A2D3D8A-66F2-4423-89E0-C155C043B9AF}">
            <xm:f>'Data Vald.'!$A$6</xm:f>
            <x14:dxf>
              <fill>
                <patternFill>
                  <bgColor rgb="FFFF0000"/>
                </patternFill>
              </fill>
            </x14:dxf>
          </x14:cfRule>
          <xm:sqref>I53</xm:sqref>
        </x14:conditionalFormatting>
        <x14:conditionalFormatting xmlns:xm="http://schemas.microsoft.com/office/excel/2006/main">
          <x14:cfRule type="cellIs" priority="36" operator="equal" id="{6F46C412-6A08-4992-822C-03657A0DC219}">
            <xm:f>'Data Vald.'!$A$9</xm:f>
            <x14:dxf>
              <fill>
                <patternFill>
                  <bgColor rgb="FF00B050"/>
                </patternFill>
              </fill>
            </x14:dxf>
          </x14:cfRule>
          <x14:cfRule type="cellIs" priority="37" operator="equal" id="{1DA29DB6-0302-4270-A296-65701F60C3D3}">
            <xm:f>'Data Vald.'!$A$8</xm:f>
            <x14:dxf>
              <fill>
                <patternFill>
                  <bgColor rgb="FFFFFF00"/>
                </patternFill>
              </fill>
            </x14:dxf>
          </x14:cfRule>
          <x14:cfRule type="cellIs" priority="38" operator="equal" id="{C2AD2481-018A-4CB8-A6AA-2BA430290D8D}">
            <xm:f>'Data Vald.'!$A$7</xm:f>
            <x14:dxf>
              <fill>
                <patternFill>
                  <bgColor rgb="FFFFC000"/>
                </patternFill>
              </fill>
            </x14:dxf>
          </x14:cfRule>
          <x14:cfRule type="cellIs" priority="39" operator="equal" id="{8D773510-0775-4AF6-8801-40E22FAF7207}">
            <xm:f>'Data Vald.'!$A$6</xm:f>
            <x14:dxf>
              <fill>
                <patternFill>
                  <bgColor rgb="FFFF0000"/>
                </patternFill>
              </fill>
            </x14:dxf>
          </x14:cfRule>
          <x14:cfRule type="cellIs" priority="40" operator="equal" id="{E27946B1-CD98-4116-8E68-3924725EC83E}">
            <xm:f>'Data Vald.'!$A$5</xm:f>
            <x14:dxf>
              <font>
                <color theme="0"/>
              </font>
              <fill>
                <patternFill>
                  <bgColor theme="1"/>
                </patternFill>
              </fill>
            </x14:dxf>
          </x14:cfRule>
          <x14:cfRule type="cellIs" priority="41" operator="equal" id="{D6CC6E5F-18AB-4EB1-82D9-0AF16F581C76}">
            <xm:f>'Data Vald.'!$A$4</xm:f>
            <x14:dxf/>
          </x14:cfRule>
          <x14:cfRule type="cellIs" priority="42" operator="equal" id="{602593E0-2A5C-47BE-B0A5-C214954D73F0}">
            <xm:f>'Data Vald.'!$A$3</xm:f>
            <x14:dxf/>
          </x14:cfRule>
          <xm:sqref>I16</xm:sqref>
        </x14:conditionalFormatting>
        <x14:conditionalFormatting xmlns:xm="http://schemas.microsoft.com/office/excel/2006/main">
          <x14:cfRule type="cellIs" priority="29" operator="equal" id="{6C6BA85D-EDA5-4F41-8CEC-D108C7F06244}">
            <xm:f>'Data Vald.'!$A$9</xm:f>
            <x14:dxf>
              <fill>
                <patternFill>
                  <bgColor rgb="FF00B050"/>
                </patternFill>
              </fill>
            </x14:dxf>
          </x14:cfRule>
          <x14:cfRule type="cellIs" priority="30" operator="equal" id="{6C112191-714D-42CF-AA48-B2500C0B2AC1}">
            <xm:f>'Data Vald.'!$A$8</xm:f>
            <x14:dxf>
              <fill>
                <patternFill>
                  <bgColor rgb="FFFFFF00"/>
                </patternFill>
              </fill>
            </x14:dxf>
          </x14:cfRule>
          <x14:cfRule type="cellIs" priority="31" operator="equal" id="{1A8F5602-7E31-4654-AD88-809CE7EA7088}">
            <xm:f>'Data Vald.'!$A$7</xm:f>
            <x14:dxf>
              <fill>
                <patternFill>
                  <bgColor rgb="FFFFC000"/>
                </patternFill>
              </fill>
            </x14:dxf>
          </x14:cfRule>
          <x14:cfRule type="cellIs" priority="32" operator="equal" id="{D13E784D-4801-45F2-9682-27EACAB18CF4}">
            <xm:f>'Data Vald.'!$A$6</xm:f>
            <x14:dxf>
              <fill>
                <patternFill>
                  <bgColor rgb="FFFF0000"/>
                </patternFill>
              </fill>
            </x14:dxf>
          </x14:cfRule>
          <x14:cfRule type="cellIs" priority="33" operator="equal" id="{35D445C0-9E29-41B2-A21A-0BA8C29DABBF}">
            <xm:f>'Data Vald.'!$A$5</xm:f>
            <x14:dxf>
              <font>
                <color theme="0"/>
              </font>
              <fill>
                <patternFill>
                  <bgColor theme="1"/>
                </patternFill>
              </fill>
            </x14:dxf>
          </x14:cfRule>
          <x14:cfRule type="cellIs" priority="34" operator="equal" id="{AB5151EE-874A-4F61-BA5D-7C139E03C3E9}">
            <xm:f>'Data Vald.'!$A$4</xm:f>
            <x14:dxf/>
          </x14:cfRule>
          <x14:cfRule type="cellIs" priority="35" operator="equal" id="{F8D014DF-03A2-4703-A176-92E1AF4B189F}">
            <xm:f>'Data Vald.'!$A$3</xm:f>
            <x14:dxf/>
          </x14:cfRule>
          <xm:sqref>E44</xm:sqref>
        </x14:conditionalFormatting>
        <x14:conditionalFormatting xmlns:xm="http://schemas.microsoft.com/office/excel/2006/main">
          <x14:cfRule type="cellIs" priority="22" operator="equal" id="{7948B995-E8E3-4B15-BB5D-3F4E1247A4CD}">
            <xm:f>'Data Vald.'!$A$9</xm:f>
            <x14:dxf>
              <fill>
                <patternFill>
                  <bgColor rgb="FF00B050"/>
                </patternFill>
              </fill>
            </x14:dxf>
          </x14:cfRule>
          <x14:cfRule type="cellIs" priority="23" operator="equal" id="{0B4EE62B-3BB0-4BD5-B0BF-454CED394D8F}">
            <xm:f>'Data Vald.'!$A$8</xm:f>
            <x14:dxf>
              <fill>
                <patternFill>
                  <bgColor rgb="FFFFFF00"/>
                </patternFill>
              </fill>
            </x14:dxf>
          </x14:cfRule>
          <x14:cfRule type="cellIs" priority="24" operator="equal" id="{B5C09081-2A33-475C-978B-2C838903A0E2}">
            <xm:f>'Data Vald.'!$A$7</xm:f>
            <x14:dxf>
              <fill>
                <patternFill>
                  <bgColor rgb="FFFFC000"/>
                </patternFill>
              </fill>
            </x14:dxf>
          </x14:cfRule>
          <x14:cfRule type="cellIs" priority="25" operator="equal" id="{8A9F7EA1-3B51-4FB7-9753-CE21102BF48B}">
            <xm:f>'Data Vald.'!$A$6</xm:f>
            <x14:dxf>
              <fill>
                <patternFill>
                  <bgColor rgb="FFFF0000"/>
                </patternFill>
              </fill>
            </x14:dxf>
          </x14:cfRule>
          <x14:cfRule type="cellIs" priority="26" operator="equal" id="{74D6BB0F-52CC-4C0A-8811-DFC685FFC3A9}">
            <xm:f>'Data Vald.'!$A$5</xm:f>
            <x14:dxf>
              <font>
                <color theme="0"/>
              </font>
              <fill>
                <patternFill>
                  <bgColor theme="1"/>
                </patternFill>
              </fill>
            </x14:dxf>
          </x14:cfRule>
          <x14:cfRule type="cellIs" priority="27" operator="equal" id="{493EA571-C381-4C95-BF2F-45CCDD769D23}">
            <xm:f>'Data Vald.'!$A$4</xm:f>
            <x14:dxf/>
          </x14:cfRule>
          <x14:cfRule type="cellIs" priority="28" operator="equal" id="{3D7F6ECB-8783-4C83-9272-4254F3C20EEE}">
            <xm:f>'Data Vald.'!$A$3</xm:f>
            <x14:dxf/>
          </x14:cfRule>
          <xm:sqref>E45:E47</xm:sqref>
        </x14:conditionalFormatting>
        <x14:conditionalFormatting xmlns:xm="http://schemas.microsoft.com/office/excel/2006/main">
          <x14:cfRule type="cellIs" priority="15" operator="equal" id="{C3CAC2D6-6A39-4C50-AA37-E2CB818FE450}">
            <xm:f>'Data Vald.'!$A$9</xm:f>
            <x14:dxf>
              <fill>
                <patternFill>
                  <bgColor rgb="FF00B050"/>
                </patternFill>
              </fill>
            </x14:dxf>
          </x14:cfRule>
          <x14:cfRule type="cellIs" priority="16" operator="equal" id="{EB9D43F4-E1F4-4421-B229-A3D2CEC40088}">
            <xm:f>'Data Vald.'!$A$8</xm:f>
            <x14:dxf>
              <fill>
                <patternFill>
                  <bgColor rgb="FFFFFF00"/>
                </patternFill>
              </fill>
            </x14:dxf>
          </x14:cfRule>
          <x14:cfRule type="cellIs" priority="17" operator="equal" id="{42F29885-7C5C-48A9-A224-F9B2ED62D26C}">
            <xm:f>'Data Vald.'!$A$7</xm:f>
            <x14:dxf>
              <fill>
                <patternFill>
                  <bgColor rgb="FFFFC000"/>
                </patternFill>
              </fill>
            </x14:dxf>
          </x14:cfRule>
          <x14:cfRule type="cellIs" priority="18" operator="equal" id="{94E139BD-AAA4-4C30-922E-A829578378AF}">
            <xm:f>'Data Vald.'!$A$6</xm:f>
            <x14:dxf>
              <fill>
                <patternFill>
                  <bgColor rgb="FFFF0000"/>
                </patternFill>
              </fill>
            </x14:dxf>
          </x14:cfRule>
          <x14:cfRule type="cellIs" priority="19" operator="equal" id="{10C50A96-298D-460D-97B0-6B46AAD82917}">
            <xm:f>'Data Vald.'!$A$5</xm:f>
            <x14:dxf>
              <font>
                <color theme="0"/>
              </font>
              <fill>
                <patternFill>
                  <bgColor theme="1"/>
                </patternFill>
              </fill>
            </x14:dxf>
          </x14:cfRule>
          <x14:cfRule type="cellIs" priority="20" operator="equal" id="{B33F6B86-436B-4026-8908-D8042F71AA91}">
            <xm:f>'Data Vald.'!$A$4</xm:f>
            <x14:dxf/>
          </x14:cfRule>
          <x14:cfRule type="cellIs" priority="21" operator="equal" id="{CEB06139-55E9-4E48-A378-654B00BF5C41}">
            <xm:f>'Data Vald.'!$A$3</xm:f>
            <x14:dxf/>
          </x14:cfRule>
          <xm:sqref>I44:I46</xm:sqref>
        </x14:conditionalFormatting>
        <x14:conditionalFormatting xmlns:xm="http://schemas.microsoft.com/office/excel/2006/main">
          <x14:cfRule type="cellIs" priority="8" operator="equal" id="{5B4A041F-7059-4FD2-AB70-6CEBFC5D556A}">
            <xm:f>'Data Vald.'!$A$9</xm:f>
            <x14:dxf>
              <fill>
                <patternFill>
                  <bgColor rgb="FF00B050"/>
                </patternFill>
              </fill>
            </x14:dxf>
          </x14:cfRule>
          <x14:cfRule type="cellIs" priority="9" operator="equal" id="{FEAC6DD4-3C11-48A2-BD0B-20CDB31F5A4A}">
            <xm:f>'Data Vald.'!$A$8</xm:f>
            <x14:dxf>
              <fill>
                <patternFill>
                  <bgColor rgb="FFFFFF00"/>
                </patternFill>
              </fill>
            </x14:dxf>
          </x14:cfRule>
          <x14:cfRule type="cellIs" priority="10" operator="equal" id="{48F853F4-E908-4EE3-98F8-A18347E4697C}">
            <xm:f>'Data Vald.'!$A$7</xm:f>
            <x14:dxf>
              <fill>
                <patternFill>
                  <bgColor rgb="FFFFC000"/>
                </patternFill>
              </fill>
            </x14:dxf>
          </x14:cfRule>
          <x14:cfRule type="cellIs" priority="11" operator="equal" id="{64BE8FE2-E582-45DD-91AF-9E5CFF4AC641}">
            <xm:f>'Data Vald.'!$A$6</xm:f>
            <x14:dxf>
              <fill>
                <patternFill>
                  <bgColor rgb="FFFF0000"/>
                </patternFill>
              </fill>
            </x14:dxf>
          </x14:cfRule>
          <x14:cfRule type="cellIs" priority="12" operator="equal" id="{F0CF6E78-0517-495B-8FC8-20438158581E}">
            <xm:f>'Data Vald.'!$A$5</xm:f>
            <x14:dxf>
              <font>
                <color theme="0"/>
              </font>
              <fill>
                <patternFill>
                  <bgColor theme="1"/>
                </patternFill>
              </fill>
            </x14:dxf>
          </x14:cfRule>
          <x14:cfRule type="cellIs" priority="13" operator="equal" id="{629FB58E-9188-4F1C-BFA9-0AD6B38D3368}">
            <xm:f>'Data Vald.'!$A$4</xm:f>
            <x14:dxf/>
          </x14:cfRule>
          <x14:cfRule type="cellIs" priority="14" operator="equal" id="{F0AD2651-0FB8-4145-973A-DB89F7D2994F}">
            <xm:f>'Data Vald.'!$A$3</xm:f>
            <x14:dxf/>
          </x14:cfRule>
          <xm:sqref>I47</xm:sqref>
        </x14:conditionalFormatting>
        <x14:conditionalFormatting xmlns:xm="http://schemas.microsoft.com/office/excel/2006/main">
          <x14:cfRule type="cellIs" priority="1" operator="equal" id="{3FEEAA07-31BE-464D-960F-B0CA5A18290D}">
            <xm:f>'Data Vald.'!$A$9</xm:f>
            <x14:dxf>
              <fill>
                <patternFill>
                  <bgColor rgb="FF00B050"/>
                </patternFill>
              </fill>
            </x14:dxf>
          </x14:cfRule>
          <x14:cfRule type="cellIs" priority="2" operator="equal" id="{9F523F11-3AD1-4873-A790-C66A614D90A8}">
            <xm:f>'Data Vald.'!$A$8</xm:f>
            <x14:dxf>
              <fill>
                <patternFill>
                  <bgColor rgb="FFFFFF00"/>
                </patternFill>
              </fill>
            </x14:dxf>
          </x14:cfRule>
          <x14:cfRule type="cellIs" priority="3" operator="equal" id="{7CE09B02-88A0-4C22-8D47-F0F4F725071B}">
            <xm:f>'Data Vald.'!$A$7</xm:f>
            <x14:dxf>
              <fill>
                <patternFill>
                  <bgColor rgb="FFFFC000"/>
                </patternFill>
              </fill>
            </x14:dxf>
          </x14:cfRule>
          <x14:cfRule type="cellIs" priority="4" operator="equal" id="{600A8043-C316-4AE8-8AC7-EBA847DDC9BC}">
            <xm:f>'Data Vald.'!$A$6</xm:f>
            <x14:dxf>
              <fill>
                <patternFill>
                  <bgColor rgb="FFFF0000"/>
                </patternFill>
              </fill>
            </x14:dxf>
          </x14:cfRule>
          <x14:cfRule type="cellIs" priority="5" operator="equal" id="{90A0D535-0A91-477A-8975-8E3746BA8C89}">
            <xm:f>'Data Vald.'!$A$5</xm:f>
            <x14:dxf>
              <font>
                <color theme="0"/>
              </font>
              <fill>
                <patternFill>
                  <bgColor theme="1"/>
                </patternFill>
              </fill>
            </x14:dxf>
          </x14:cfRule>
          <x14:cfRule type="cellIs" priority="6" operator="equal" id="{DFBA93C0-1598-40FE-857D-74D042F68215}">
            <xm:f>'Data Vald.'!$A$4</xm:f>
            <x14:dxf/>
          </x14:cfRule>
          <x14:cfRule type="cellIs" priority="7" operator="equal" id="{DBF521E4-7437-4F13-8C1D-D316E7671E11}">
            <xm:f>'Data Vald.'!$A$3</xm:f>
            <x14:dxf/>
          </x14:cfRule>
          <xm:sqref>I50:I52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3A0331A-6CC6-4367-B927-42933F8E453E}">
          <x14:formula1>
            <xm:f>'Data Vald.'!$A$3:$A$9</xm:f>
          </x14:formula1>
          <xm:sqref>E16:E20 I40:I47 E23:E27 I23:I27 I16:I20 E40:E47 E50:E53 I50:I53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E6C0-C730-43C4-B072-9C7407AB2327}">
  <sheetPr>
    <tabColor theme="9" tint="0.79998168889431442"/>
    <pageSetUpPr fitToPage="1"/>
  </sheetPr>
  <dimension ref="B1:K114"/>
  <sheetViews>
    <sheetView showGridLines="0" topLeftCell="A57" zoomScale="60" zoomScaleNormal="60" workbookViewId="0">
      <selection activeCell="F68" sqref="F68"/>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588</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334</v>
      </c>
      <c r="D5" s="567"/>
      <c r="E5" s="567"/>
      <c r="F5" s="567"/>
      <c r="G5" s="567"/>
      <c r="H5" s="567"/>
      <c r="I5" s="567"/>
      <c r="J5" s="568"/>
      <c r="K5" s="13"/>
    </row>
    <row r="6" spans="2:11" ht="14.45" customHeight="1">
      <c r="B6" s="12"/>
      <c r="C6" s="159" t="s">
        <v>589</v>
      </c>
      <c r="D6" s="117"/>
      <c r="E6" s="117"/>
      <c r="F6" s="11"/>
      <c r="G6" s="118" t="s">
        <v>210</v>
      </c>
      <c r="H6" s="569" t="s">
        <v>211</v>
      </c>
      <c r="I6" s="570"/>
      <c r="J6" s="571"/>
      <c r="K6" s="13"/>
    </row>
    <row r="7" spans="2:11" ht="14.25" customHeight="1" thickBot="1">
      <c r="B7" s="12"/>
      <c r="C7" s="575" t="s">
        <v>590</v>
      </c>
      <c r="D7" s="573"/>
      <c r="E7" s="573"/>
      <c r="F7" s="574"/>
      <c r="G7" s="166" t="s">
        <v>603</v>
      </c>
      <c r="H7" s="576" t="s">
        <v>545</v>
      </c>
      <c r="I7" s="577"/>
      <c r="J7" s="578"/>
      <c r="K7" s="13"/>
    </row>
    <row r="8" spans="2:11" ht="14.1" customHeight="1">
      <c r="B8" s="12"/>
      <c r="C8" s="575"/>
      <c r="D8" s="573"/>
      <c r="E8" s="573"/>
      <c r="F8" s="574"/>
      <c r="G8" s="118" t="s">
        <v>215</v>
      </c>
      <c r="H8" s="119" t="s">
        <v>216</v>
      </c>
      <c r="I8" s="214"/>
      <c r="J8" s="120"/>
      <c r="K8" s="13"/>
    </row>
    <row r="9" spans="2:11" ht="15.75" customHeight="1">
      <c r="B9" s="12"/>
      <c r="C9" s="575"/>
      <c r="D9" s="573"/>
      <c r="E9" s="573"/>
      <c r="F9" s="574"/>
      <c r="G9" s="582" t="s">
        <v>522</v>
      </c>
      <c r="H9" s="587" t="s">
        <v>337</v>
      </c>
      <c r="I9" s="585"/>
      <c r="J9" s="586"/>
      <c r="K9" s="13"/>
    </row>
    <row r="10" spans="2:11" ht="15.75" customHeight="1">
      <c r="B10" s="12"/>
      <c r="C10" s="575"/>
      <c r="D10" s="573"/>
      <c r="E10" s="573"/>
      <c r="F10" s="574"/>
      <c r="G10" s="582"/>
      <c r="H10" s="587"/>
      <c r="I10" s="585"/>
      <c r="J10" s="586"/>
      <c r="K10" s="13"/>
    </row>
    <row r="11" spans="2:11" ht="15.75" customHeight="1">
      <c r="B11" s="12"/>
      <c r="C11" s="575"/>
      <c r="D11" s="573"/>
      <c r="E11" s="573"/>
      <c r="F11" s="574"/>
      <c r="G11" s="582"/>
      <c r="H11" s="587"/>
      <c r="I11" s="585"/>
      <c r="J11" s="586"/>
      <c r="K11" s="13"/>
    </row>
    <row r="12" spans="2:11" ht="36.950000000000003" customHeight="1" thickBot="1">
      <c r="B12" s="12"/>
      <c r="C12" s="576"/>
      <c r="D12" s="577"/>
      <c r="E12" s="577"/>
      <c r="F12" s="578"/>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226</v>
      </c>
      <c r="D16" s="130" t="s">
        <v>227</v>
      </c>
      <c r="E16" s="219">
        <v>1</v>
      </c>
      <c r="F16" s="388" t="s">
        <v>228</v>
      </c>
      <c r="G16" s="134" t="s">
        <v>229</v>
      </c>
      <c r="H16" s="130" t="s">
        <v>227</v>
      </c>
      <c r="I16" s="219">
        <v>0.5</v>
      </c>
      <c r="J16" s="197" t="s">
        <v>452</v>
      </c>
      <c r="K16" s="13"/>
    </row>
    <row r="17" spans="2:11" ht="45" customHeight="1">
      <c r="B17" s="12"/>
      <c r="C17" s="121" t="s">
        <v>231</v>
      </c>
      <c r="D17" s="20" t="s">
        <v>227</v>
      </c>
      <c r="E17" s="219">
        <v>1</v>
      </c>
      <c r="F17" s="388" t="s">
        <v>232</v>
      </c>
      <c r="G17" s="124" t="s">
        <v>26</v>
      </c>
      <c r="H17" s="30" t="s">
        <v>26</v>
      </c>
      <c r="I17" s="219" t="s">
        <v>26</v>
      </c>
      <c r="J17" s="125" t="s">
        <v>26</v>
      </c>
      <c r="K17" s="13"/>
    </row>
    <row r="18" spans="2:11" ht="38.450000000000003" customHeight="1" thickBot="1">
      <c r="B18" s="12"/>
      <c r="C18" s="121" t="s">
        <v>339</v>
      </c>
      <c r="D18" s="20" t="s">
        <v>227</v>
      </c>
      <c r="E18" s="219">
        <v>1</v>
      </c>
      <c r="F18" s="384" t="s">
        <v>604</v>
      </c>
      <c r="G18" s="124" t="s">
        <v>26</v>
      </c>
      <c r="H18" s="30" t="s">
        <v>26</v>
      </c>
      <c r="I18" s="219" t="s">
        <v>26</v>
      </c>
      <c r="J18" s="125" t="s">
        <v>26</v>
      </c>
      <c r="K18" s="13"/>
    </row>
    <row r="19" spans="2:11" ht="27" customHeight="1" thickBot="1">
      <c r="B19" s="12"/>
      <c r="C19" s="603" t="s">
        <v>239</v>
      </c>
      <c r="D19" s="604"/>
      <c r="E19" s="604"/>
      <c r="F19" s="604"/>
      <c r="G19" s="604"/>
      <c r="H19" s="604"/>
      <c r="I19" s="604"/>
      <c r="J19" s="605"/>
      <c r="K19" s="13"/>
    </row>
    <row r="20" spans="2:11" ht="27" customHeight="1" thickBot="1">
      <c r="B20" s="12"/>
      <c r="C20" s="160" t="s">
        <v>222</v>
      </c>
      <c r="D20" s="132" t="s">
        <v>223</v>
      </c>
      <c r="E20" s="211" t="s">
        <v>224</v>
      </c>
      <c r="F20" s="133" t="s">
        <v>225</v>
      </c>
      <c r="G20" s="160" t="s">
        <v>222</v>
      </c>
      <c r="H20" s="132" t="s">
        <v>223</v>
      </c>
      <c r="I20" s="211" t="s">
        <v>224</v>
      </c>
      <c r="J20" s="133" t="s">
        <v>225</v>
      </c>
      <c r="K20" s="13"/>
    </row>
    <row r="21" spans="2:11" ht="43.5">
      <c r="B21" s="12"/>
      <c r="C21" s="135" t="s">
        <v>240</v>
      </c>
      <c r="D21" s="136" t="s">
        <v>227</v>
      </c>
      <c r="E21" s="219">
        <v>1</v>
      </c>
      <c r="F21" s="379" t="s">
        <v>593</v>
      </c>
      <c r="G21" s="137" t="s">
        <v>242</v>
      </c>
      <c r="H21" s="136" t="s">
        <v>227</v>
      </c>
      <c r="I21" s="219" t="s">
        <v>50</v>
      </c>
      <c r="J21" s="376" t="s">
        <v>360</v>
      </c>
      <c r="K21" s="13"/>
    </row>
    <row r="22" spans="2:11" ht="29.1">
      <c r="B22" s="12"/>
      <c r="C22" s="24" t="s">
        <v>244</v>
      </c>
      <c r="D22" s="20" t="s">
        <v>227</v>
      </c>
      <c r="E22" s="219" t="s">
        <v>50</v>
      </c>
      <c r="F22" s="373" t="s">
        <v>341</v>
      </c>
      <c r="G22" s="24" t="s">
        <v>246</v>
      </c>
      <c r="H22" s="20" t="s">
        <v>227</v>
      </c>
      <c r="I22" s="219">
        <v>1</v>
      </c>
      <c r="J22" s="193" t="s">
        <v>594</v>
      </c>
      <c r="K22" s="13"/>
    </row>
    <row r="23" spans="2:11" ht="29.1">
      <c r="B23" s="12"/>
      <c r="C23" s="24" t="s">
        <v>342</v>
      </c>
      <c r="D23" s="20" t="s">
        <v>227</v>
      </c>
      <c r="E23" s="219" t="s">
        <v>50</v>
      </c>
      <c r="F23" s="373" t="s">
        <v>595</v>
      </c>
      <c r="G23" s="21" t="s">
        <v>344</v>
      </c>
      <c r="H23" s="20" t="s">
        <v>266</v>
      </c>
      <c r="I23" s="219" t="s">
        <v>50</v>
      </c>
      <c r="J23" s="32" t="s">
        <v>345</v>
      </c>
      <c r="K23" s="13"/>
    </row>
    <row r="24" spans="2:11" ht="29.1">
      <c r="B24" s="12"/>
      <c r="C24" s="24" t="s">
        <v>250</v>
      </c>
      <c r="D24" s="20" t="s">
        <v>227</v>
      </c>
      <c r="E24" s="219" t="s">
        <v>50</v>
      </c>
      <c r="F24" s="373" t="s">
        <v>596</v>
      </c>
      <c r="G24" s="124" t="s">
        <v>26</v>
      </c>
      <c r="H24" s="30" t="s">
        <v>26</v>
      </c>
      <c r="I24" s="219" t="s">
        <v>26</v>
      </c>
      <c r="J24" s="125" t="s">
        <v>26</v>
      </c>
      <c r="K24" s="13"/>
    </row>
    <row r="25" spans="2:11" ht="21.95" customHeight="1" thickBot="1">
      <c r="B25" s="12"/>
      <c r="C25" s="25" t="s">
        <v>252</v>
      </c>
      <c r="D25" s="123" t="s">
        <v>227</v>
      </c>
      <c r="E25" s="219" t="s">
        <v>26</v>
      </c>
      <c r="F25" s="374" t="s">
        <v>252</v>
      </c>
      <c r="G25" s="126" t="s">
        <v>26</v>
      </c>
      <c r="H25" s="127" t="s">
        <v>26</v>
      </c>
      <c r="I25" s="219" t="s">
        <v>26</v>
      </c>
      <c r="J25" s="128" t="s">
        <v>26</v>
      </c>
      <c r="K25" s="13"/>
    </row>
    <row r="26" spans="2:11" ht="21" customHeight="1" thickBot="1">
      <c r="B26" s="12"/>
      <c r="C26" s="591" t="s">
        <v>254</v>
      </c>
      <c r="D26" s="592"/>
      <c r="E26" s="592"/>
      <c r="F26" s="592"/>
      <c r="G26" s="592"/>
      <c r="H26" s="592"/>
      <c r="I26" s="592"/>
      <c r="J26" s="593"/>
      <c r="K26" s="13"/>
    </row>
    <row r="27" spans="2:11" ht="23.45" customHeight="1" thickBot="1">
      <c r="B27" s="12"/>
      <c r="C27" s="594" t="s">
        <v>255</v>
      </c>
      <c r="D27" s="595"/>
      <c r="E27" s="595"/>
      <c r="F27" s="595"/>
      <c r="G27" s="595"/>
      <c r="H27" s="595"/>
      <c r="I27" s="595"/>
      <c r="J27" s="596"/>
      <c r="K27" s="13"/>
    </row>
    <row r="28" spans="2:11">
      <c r="B28" s="12"/>
      <c r="C28" s="10"/>
      <c r="D28" s="138"/>
      <c r="E28" s="138"/>
      <c r="F28" s="138"/>
      <c r="G28" s="138"/>
      <c r="H28" s="138"/>
      <c r="I28" s="138"/>
      <c r="J28" s="11"/>
      <c r="K28" s="13"/>
    </row>
    <row r="29" spans="2:11">
      <c r="B29" s="12"/>
      <c r="C29" s="12"/>
      <c r="J29" s="13"/>
      <c r="K29" s="13"/>
    </row>
    <row r="30" spans="2:11" ht="14.45" thickBot="1">
      <c r="B30" s="12"/>
      <c r="C30" s="27"/>
      <c r="D30" s="28"/>
      <c r="E30" s="28"/>
      <c r="F30" s="28"/>
      <c r="G30" s="28"/>
      <c r="H30" s="28"/>
      <c r="I30" s="28"/>
      <c r="J30" s="29"/>
      <c r="K30" s="13"/>
    </row>
    <row r="31" spans="2:11" ht="18.600000000000001" thickBot="1">
      <c r="B31" s="12"/>
      <c r="C31" s="563" t="s">
        <v>256</v>
      </c>
      <c r="D31" s="564"/>
      <c r="E31" s="564"/>
      <c r="F31" s="564"/>
      <c r="G31" s="564"/>
      <c r="H31" s="564"/>
      <c r="I31" s="564"/>
      <c r="J31" s="565"/>
      <c r="K31" s="13"/>
    </row>
    <row r="32" spans="2:11" ht="15" customHeight="1">
      <c r="B32" s="12"/>
      <c r="C32" s="140"/>
      <c r="D32" s="141"/>
      <c r="E32" s="141"/>
      <c r="F32" s="141"/>
      <c r="G32" s="141"/>
      <c r="H32" s="141"/>
      <c r="I32" s="141"/>
      <c r="J32" s="142"/>
      <c r="K32" s="13"/>
    </row>
    <row r="33" spans="2:11" ht="15" customHeight="1">
      <c r="B33" s="12"/>
      <c r="C33" s="560" t="s">
        <v>257</v>
      </c>
      <c r="D33" s="561"/>
      <c r="E33" s="561"/>
      <c r="F33" s="561"/>
      <c r="G33" s="561"/>
      <c r="H33" s="561"/>
      <c r="I33" s="561"/>
      <c r="J33" s="562"/>
      <c r="K33" s="13"/>
    </row>
    <row r="34" spans="2:11" ht="15" customHeight="1" thickBot="1">
      <c r="B34" s="12"/>
      <c r="C34" s="143"/>
      <c r="D34" s="144"/>
      <c r="E34" s="144"/>
      <c r="F34" s="144"/>
      <c r="G34" s="144"/>
      <c r="H34" s="144"/>
      <c r="I34" s="144"/>
      <c r="J34" s="145"/>
      <c r="K34" s="13"/>
    </row>
    <row r="35" spans="2:11" s="16" customFormat="1" ht="26.85" customHeight="1" thickBot="1">
      <c r="B35" s="14"/>
      <c r="C35" s="597" t="s">
        <v>258</v>
      </c>
      <c r="D35" s="598"/>
      <c r="E35" s="598"/>
      <c r="F35" s="599"/>
      <c r="G35" s="597" t="s">
        <v>259</v>
      </c>
      <c r="H35" s="598"/>
      <c r="I35" s="598"/>
      <c r="J35" s="599"/>
      <c r="K35" s="15"/>
    </row>
    <row r="36" spans="2:11" ht="27.75" customHeight="1" thickBot="1">
      <c r="B36" s="12"/>
      <c r="C36" s="600" t="str">
        <f>C14</f>
        <v>HARDWARE (PLANT)</v>
      </c>
      <c r="D36" s="601"/>
      <c r="E36" s="601"/>
      <c r="F36" s="601"/>
      <c r="G36" s="601"/>
      <c r="H36" s="601"/>
      <c r="I36" s="601"/>
      <c r="J36" s="602"/>
      <c r="K36" s="13"/>
    </row>
    <row r="37" spans="2:11" ht="21.2" customHeight="1" thickBot="1">
      <c r="B37" s="12"/>
      <c r="C37" s="131" t="s">
        <v>222</v>
      </c>
      <c r="D37" s="132" t="s">
        <v>223</v>
      </c>
      <c r="E37" s="211" t="s">
        <v>224</v>
      </c>
      <c r="F37" s="133" t="s">
        <v>225</v>
      </c>
      <c r="G37" s="131" t="s">
        <v>222</v>
      </c>
      <c r="H37" s="132" t="s">
        <v>223</v>
      </c>
      <c r="I37" s="211" t="s">
        <v>224</v>
      </c>
      <c r="J37" s="133" t="s">
        <v>225</v>
      </c>
      <c r="K37" s="13"/>
    </row>
    <row r="38" spans="2:11" s="19" customFormat="1" ht="54.95" customHeight="1">
      <c r="B38" s="17"/>
      <c r="C38" s="137" t="s">
        <v>260</v>
      </c>
      <c r="D38" s="146" t="s">
        <v>261</v>
      </c>
      <c r="E38" s="219">
        <v>1</v>
      </c>
      <c r="F38" s="376" t="s">
        <v>597</v>
      </c>
      <c r="G38" s="137" t="s">
        <v>263</v>
      </c>
      <c r="H38" s="136" t="s">
        <v>227</v>
      </c>
      <c r="I38" s="219">
        <v>1</v>
      </c>
      <c r="J38" s="376" t="s">
        <v>598</v>
      </c>
      <c r="K38" s="18"/>
    </row>
    <row r="39" spans="2:11" s="19" customFormat="1" ht="52.5" customHeight="1">
      <c r="B39" s="17"/>
      <c r="C39" s="24" t="s">
        <v>265</v>
      </c>
      <c r="D39" s="20" t="s">
        <v>266</v>
      </c>
      <c r="E39" s="219">
        <v>1</v>
      </c>
      <c r="F39" s="193" t="s">
        <v>408</v>
      </c>
      <c r="G39" s="24" t="s">
        <v>268</v>
      </c>
      <c r="H39" s="20" t="s">
        <v>227</v>
      </c>
      <c r="I39" s="219">
        <v>1</v>
      </c>
      <c r="J39" s="193" t="s">
        <v>269</v>
      </c>
      <c r="K39" s="18"/>
    </row>
    <row r="40" spans="2:11" s="19" customFormat="1" ht="43.5">
      <c r="B40" s="17"/>
      <c r="C40" s="24" t="s">
        <v>270</v>
      </c>
      <c r="D40" s="23" t="s">
        <v>266</v>
      </c>
      <c r="E40" s="219" t="s">
        <v>50</v>
      </c>
      <c r="F40" s="193" t="s">
        <v>409</v>
      </c>
      <c r="G40" s="24" t="s">
        <v>272</v>
      </c>
      <c r="H40" s="20" t="s">
        <v>227</v>
      </c>
      <c r="I40" s="219">
        <v>1</v>
      </c>
      <c r="J40" s="193" t="s">
        <v>273</v>
      </c>
      <c r="K40" s="18"/>
    </row>
    <row r="41" spans="2:11" s="19" customFormat="1" ht="39" customHeight="1">
      <c r="B41" s="17"/>
      <c r="C41" s="24" t="s">
        <v>274</v>
      </c>
      <c r="D41" s="20" t="s">
        <v>266</v>
      </c>
      <c r="E41" s="219">
        <v>1</v>
      </c>
      <c r="F41" s="193" t="s">
        <v>410</v>
      </c>
      <c r="G41" s="24" t="s">
        <v>276</v>
      </c>
      <c r="H41" s="23" t="s">
        <v>261</v>
      </c>
      <c r="I41" s="219">
        <v>1</v>
      </c>
      <c r="J41" s="193" t="s">
        <v>411</v>
      </c>
      <c r="K41" s="18"/>
    </row>
    <row r="42" spans="2:11" s="19" customFormat="1" ht="29.1">
      <c r="B42" s="17"/>
      <c r="C42" s="173" t="s">
        <v>278</v>
      </c>
      <c r="D42" s="23" t="s">
        <v>227</v>
      </c>
      <c r="E42" s="237" t="s">
        <v>50</v>
      </c>
      <c r="F42" s="193" t="s">
        <v>412</v>
      </c>
      <c r="G42" s="24" t="s">
        <v>280</v>
      </c>
      <c r="H42" s="23" t="s">
        <v>261</v>
      </c>
      <c r="I42" s="237">
        <v>1</v>
      </c>
      <c r="J42" s="193" t="s">
        <v>413</v>
      </c>
      <c r="K42" s="18"/>
    </row>
    <row r="43" spans="2:11" s="19" customFormat="1" ht="43.5">
      <c r="B43" s="17"/>
      <c r="C43" s="173" t="s">
        <v>282</v>
      </c>
      <c r="D43" s="23" t="s">
        <v>283</v>
      </c>
      <c r="E43" s="237">
        <v>1</v>
      </c>
      <c r="F43" s="193" t="s">
        <v>536</v>
      </c>
      <c r="G43" s="24" t="s">
        <v>285</v>
      </c>
      <c r="H43" s="23" t="s">
        <v>283</v>
      </c>
      <c r="I43" s="237">
        <v>1</v>
      </c>
      <c r="J43" s="193" t="s">
        <v>414</v>
      </c>
      <c r="K43" s="18"/>
    </row>
    <row r="44" spans="2:11" s="19" customFormat="1" ht="43.5">
      <c r="B44" s="17"/>
      <c r="C44" s="173" t="s">
        <v>287</v>
      </c>
      <c r="D44" s="23" t="s">
        <v>283</v>
      </c>
      <c r="E44" s="237">
        <v>1</v>
      </c>
      <c r="F44" s="193" t="s">
        <v>447</v>
      </c>
      <c r="G44" s="24" t="s">
        <v>288</v>
      </c>
      <c r="H44" s="20" t="s">
        <v>227</v>
      </c>
      <c r="I44" s="237">
        <v>1</v>
      </c>
      <c r="J44" s="193" t="s">
        <v>599</v>
      </c>
      <c r="K44" s="18"/>
    </row>
    <row r="45" spans="2:11" s="19" customFormat="1" ht="29.45" thickBot="1">
      <c r="B45" s="17"/>
      <c r="C45" s="148" t="s">
        <v>290</v>
      </c>
      <c r="D45" s="26" t="s">
        <v>266</v>
      </c>
      <c r="E45" s="237">
        <v>1</v>
      </c>
      <c r="F45" s="380" t="s">
        <v>291</v>
      </c>
      <c r="G45" s="25" t="s">
        <v>292</v>
      </c>
      <c r="H45" s="26" t="s">
        <v>283</v>
      </c>
      <c r="I45" s="237">
        <v>1</v>
      </c>
      <c r="J45" s="380" t="s">
        <v>417</v>
      </c>
      <c r="K45" s="18"/>
    </row>
    <row r="46" spans="2:11" s="19" customFormat="1" ht="27.75" customHeight="1" thickBot="1">
      <c r="B46" s="17"/>
      <c r="C46" s="608" t="str">
        <f>C19</f>
        <v>PEOPLE + PROCESS</v>
      </c>
      <c r="D46" s="609"/>
      <c r="E46" s="609"/>
      <c r="F46" s="609"/>
      <c r="G46" s="609"/>
      <c r="H46" s="609"/>
      <c r="I46" s="609"/>
      <c r="J46" s="610"/>
      <c r="K46" s="18"/>
    </row>
    <row r="47" spans="2:11" ht="24.6" customHeight="1" thickBot="1">
      <c r="B47" s="12"/>
      <c r="C47" s="131" t="s">
        <v>222</v>
      </c>
      <c r="D47" s="132" t="s">
        <v>223</v>
      </c>
      <c r="E47" s="211" t="s">
        <v>224</v>
      </c>
      <c r="F47" s="133" t="s">
        <v>225</v>
      </c>
      <c r="G47" s="131" t="s">
        <v>222</v>
      </c>
      <c r="H47" s="132" t="s">
        <v>223</v>
      </c>
      <c r="I47" s="211" t="s">
        <v>224</v>
      </c>
      <c r="J47" s="133" t="s">
        <v>225</v>
      </c>
      <c r="K47" s="13"/>
    </row>
    <row r="48" spans="2:11" s="19" customFormat="1" ht="43.5">
      <c r="B48" s="17"/>
      <c r="C48" s="188" t="s">
        <v>294</v>
      </c>
      <c r="D48" s="146" t="s">
        <v>227</v>
      </c>
      <c r="E48" s="219" t="s">
        <v>50</v>
      </c>
      <c r="F48" s="376" t="s">
        <v>295</v>
      </c>
      <c r="G48" s="137" t="s">
        <v>296</v>
      </c>
      <c r="H48" s="146" t="s">
        <v>227</v>
      </c>
      <c r="I48" s="237">
        <v>1</v>
      </c>
      <c r="J48" s="376" t="s">
        <v>297</v>
      </c>
      <c r="K48" s="18"/>
    </row>
    <row r="49" spans="2:11" s="19" customFormat="1" ht="43.5">
      <c r="B49" s="17"/>
      <c r="C49" s="189" t="s">
        <v>298</v>
      </c>
      <c r="D49" s="162" t="s">
        <v>227</v>
      </c>
      <c r="E49" s="219">
        <v>1</v>
      </c>
      <c r="F49" s="193" t="s">
        <v>600</v>
      </c>
      <c r="G49" s="24" t="s">
        <v>300</v>
      </c>
      <c r="H49" s="23" t="s">
        <v>266</v>
      </c>
      <c r="I49" s="237">
        <v>1</v>
      </c>
      <c r="J49" s="193" t="s">
        <v>301</v>
      </c>
      <c r="K49" s="18"/>
    </row>
    <row r="50" spans="2:11" s="19" customFormat="1" ht="43.5">
      <c r="B50" s="17"/>
      <c r="C50" s="173" t="s">
        <v>601</v>
      </c>
      <c r="D50" s="23" t="s">
        <v>227</v>
      </c>
      <c r="E50" s="219">
        <v>1</v>
      </c>
      <c r="F50" s="193" t="s">
        <v>303</v>
      </c>
      <c r="G50" s="24" t="s">
        <v>304</v>
      </c>
      <c r="H50" s="23" t="s">
        <v>227</v>
      </c>
      <c r="I50" s="237">
        <v>1</v>
      </c>
      <c r="J50" s="193" t="s">
        <v>305</v>
      </c>
      <c r="K50" s="18"/>
    </row>
    <row r="51" spans="2:11" s="19" customFormat="1" ht="58.5" thickBot="1">
      <c r="B51" s="17"/>
      <c r="C51" s="148" t="s">
        <v>306</v>
      </c>
      <c r="D51" s="163" t="s">
        <v>283</v>
      </c>
      <c r="E51" s="219">
        <v>1</v>
      </c>
      <c r="F51" s="375" t="s">
        <v>602</v>
      </c>
      <c r="G51" s="25" t="s">
        <v>26</v>
      </c>
      <c r="H51" s="172" t="s">
        <v>26</v>
      </c>
      <c r="I51" s="219" t="s">
        <v>26</v>
      </c>
      <c r="J51" s="187" t="s">
        <v>26</v>
      </c>
      <c r="K51" s="18"/>
    </row>
    <row r="52" spans="2:11" s="16" customFormat="1" ht="22.7" customHeight="1" thickBot="1">
      <c r="B52" s="14"/>
      <c r="C52" s="591" t="s">
        <v>254</v>
      </c>
      <c r="D52" s="592"/>
      <c r="E52" s="592"/>
      <c r="F52" s="592"/>
      <c r="G52" s="592"/>
      <c r="H52" s="592"/>
      <c r="I52" s="592"/>
      <c r="J52" s="593"/>
      <c r="K52" s="15"/>
    </row>
    <row r="53" spans="2:11" ht="22.7" customHeight="1" thickBot="1">
      <c r="B53" s="12"/>
      <c r="C53" s="611" t="s">
        <v>308</v>
      </c>
      <c r="D53" s="612"/>
      <c r="E53" s="612"/>
      <c r="F53" s="612"/>
      <c r="G53" s="612"/>
      <c r="H53" s="612"/>
      <c r="I53" s="612"/>
      <c r="J53" s="613"/>
      <c r="K53" s="13"/>
    </row>
    <row r="54" spans="2:11" ht="15.95" customHeight="1">
      <c r="B54" s="12"/>
      <c r="C54" s="10"/>
      <c r="D54" s="138"/>
      <c r="E54" s="138"/>
      <c r="F54" s="138"/>
      <c r="G54" s="138"/>
      <c r="H54" s="138"/>
      <c r="I54" s="138"/>
      <c r="J54" s="11"/>
      <c r="K54" s="13"/>
    </row>
    <row r="55" spans="2:11" ht="15.95" customHeight="1">
      <c r="B55" s="12"/>
      <c r="C55" s="12"/>
      <c r="J55" s="13"/>
      <c r="K55" s="13"/>
    </row>
    <row r="56" spans="2:11" ht="15.95" customHeight="1" thickBot="1">
      <c r="B56" s="12"/>
      <c r="C56" s="27"/>
      <c r="D56" s="28"/>
      <c r="E56" s="28"/>
      <c r="F56" s="28"/>
      <c r="G56" s="28"/>
      <c r="H56" s="28"/>
      <c r="I56" s="28"/>
      <c r="J56" s="29"/>
      <c r="K56" s="13"/>
    </row>
    <row r="57" spans="2:11" ht="15.95" customHeight="1" thickBot="1">
      <c r="B57" s="12"/>
      <c r="C57" s="563" t="s">
        <v>309</v>
      </c>
      <c r="D57" s="564"/>
      <c r="E57" s="564"/>
      <c r="F57" s="564"/>
      <c r="G57" s="564"/>
      <c r="H57" s="564"/>
      <c r="I57" s="564"/>
      <c r="J57" s="565"/>
      <c r="K57" s="13"/>
    </row>
    <row r="58" spans="2:11" ht="20.85" customHeight="1" thickBot="1">
      <c r="B58" s="12"/>
      <c r="C58" s="630" t="s">
        <v>266</v>
      </c>
      <c r="D58" s="631"/>
      <c r="E58" s="632"/>
      <c r="F58" s="633"/>
      <c r="G58" s="630" t="s">
        <v>283</v>
      </c>
      <c r="H58" s="631"/>
      <c r="I58" s="632"/>
      <c r="J58" s="633"/>
      <c r="K58" s="13"/>
    </row>
    <row r="59" spans="2:11" ht="25.7" customHeight="1" thickBot="1">
      <c r="B59" s="12"/>
      <c r="C59" s="614" t="s">
        <v>310</v>
      </c>
      <c r="D59" s="615"/>
      <c r="E59" s="615"/>
      <c r="F59" s="616"/>
      <c r="G59" s="617" t="s">
        <v>311</v>
      </c>
      <c r="H59" s="615"/>
      <c r="I59" s="615"/>
      <c r="J59" s="618"/>
      <c r="K59" s="13"/>
    </row>
    <row r="60" spans="2:11" ht="15.95" customHeight="1">
      <c r="B60" s="12"/>
      <c r="C60" s="10"/>
      <c r="D60" s="138"/>
      <c r="E60" s="138"/>
      <c r="F60" s="138"/>
      <c r="G60" s="138"/>
      <c r="H60" s="138"/>
      <c r="I60" s="138"/>
      <c r="J60" s="11"/>
      <c r="K60" s="13"/>
    </row>
    <row r="61" spans="2:11">
      <c r="B61" s="12"/>
      <c r="C61" s="12"/>
      <c r="J61" s="13"/>
      <c r="K61" s="13"/>
    </row>
    <row r="62" spans="2:11" ht="14.45" thickBot="1">
      <c r="B62" s="12"/>
      <c r="C62" s="27"/>
      <c r="D62" s="28"/>
      <c r="E62" s="28"/>
      <c r="F62" s="28"/>
      <c r="G62" s="28"/>
      <c r="H62" s="28"/>
      <c r="I62" s="28"/>
      <c r="J62" s="29"/>
      <c r="K62" s="13"/>
    </row>
    <row r="63" spans="2:11" ht="18.600000000000001" thickBot="1">
      <c r="B63" s="12"/>
      <c r="C63" s="563" t="s">
        <v>312</v>
      </c>
      <c r="D63" s="564"/>
      <c r="E63" s="564"/>
      <c r="F63" s="564"/>
      <c r="G63" s="634"/>
      <c r="H63" s="564"/>
      <c r="I63" s="564"/>
      <c r="J63" s="565"/>
      <c r="K63" s="13"/>
    </row>
    <row r="64" spans="2:11" s="16" customFormat="1" ht="13.35" customHeight="1">
      <c r="B64" s="14"/>
      <c r="C64" s="647" t="s">
        <v>313</v>
      </c>
      <c r="D64" s="648"/>
      <c r="E64" s="649"/>
      <c r="F64" s="161" t="s">
        <v>314</v>
      </c>
      <c r="G64" s="150" t="s">
        <v>109</v>
      </c>
      <c r="H64" s="635" t="s">
        <v>315</v>
      </c>
      <c r="I64" s="635"/>
      <c r="J64" s="636"/>
      <c r="K64" s="15"/>
    </row>
    <row r="65" spans="2:11" ht="14.45" customHeight="1">
      <c r="B65" s="12"/>
      <c r="C65" s="189" t="s">
        <v>55</v>
      </c>
      <c r="D65" s="606" t="s">
        <v>316</v>
      </c>
      <c r="E65" s="607"/>
      <c r="F65" s="152">
        <f>'Initial Risk'!F20</f>
        <v>4</v>
      </c>
      <c r="G65" s="155">
        <f>'Initial Risk'!G20</f>
        <v>3</v>
      </c>
      <c r="H65" s="637">
        <f>F65*G65</f>
        <v>12</v>
      </c>
      <c r="I65" s="637"/>
      <c r="J65" s="638"/>
      <c r="K65" s="13"/>
    </row>
    <row r="66" spans="2:11" ht="14.45" customHeight="1">
      <c r="B66" s="12"/>
      <c r="C66" s="189" t="s">
        <v>56</v>
      </c>
      <c r="D66" s="606" t="s">
        <v>316</v>
      </c>
      <c r="E66" s="607"/>
      <c r="F66" s="153" t="s">
        <v>317</v>
      </c>
      <c r="G66" s="155" t="s">
        <v>318</v>
      </c>
      <c r="H66" s="639" t="s">
        <v>319</v>
      </c>
      <c r="I66" s="639"/>
      <c r="J66" s="640"/>
      <c r="K66" s="13"/>
    </row>
    <row r="67" spans="2:11" ht="16.5" customHeight="1">
      <c r="B67" s="12"/>
      <c r="C67" s="189" t="s">
        <v>320</v>
      </c>
      <c r="D67" s="606" t="s">
        <v>316</v>
      </c>
      <c r="E67" s="607"/>
      <c r="F67" s="154" t="s">
        <v>321</v>
      </c>
      <c r="G67" s="151" t="s">
        <v>322</v>
      </c>
      <c r="H67" s="641" t="s">
        <v>323</v>
      </c>
      <c r="I67" s="641"/>
      <c r="J67" s="642"/>
      <c r="K67" s="13"/>
    </row>
    <row r="68" spans="2:11" ht="15.95" customHeight="1">
      <c r="B68" s="12"/>
      <c r="C68" s="189" t="s">
        <v>324</v>
      </c>
      <c r="D68" s="606" t="s">
        <v>316</v>
      </c>
      <c r="E68" s="607"/>
      <c r="F68" s="152">
        <v>4</v>
      </c>
      <c r="G68" s="155">
        <v>2</v>
      </c>
      <c r="H68" s="643">
        <f>F68*G68</f>
        <v>8</v>
      </c>
      <c r="I68" s="643"/>
      <c r="J68" s="644"/>
      <c r="K68" s="13"/>
    </row>
    <row r="69" spans="2:11" ht="14.45" customHeight="1" thickBot="1">
      <c r="B69" s="12"/>
      <c r="C69" s="218" t="s">
        <v>60</v>
      </c>
      <c r="D69" s="619" t="s">
        <v>316</v>
      </c>
      <c r="E69" s="620"/>
      <c r="F69" s="213" t="s">
        <v>325</v>
      </c>
      <c r="G69" s="155" t="s">
        <v>349</v>
      </c>
      <c r="H69" s="645" t="s">
        <v>327</v>
      </c>
      <c r="I69" s="645"/>
      <c r="J69" s="646"/>
      <c r="K69" s="13"/>
    </row>
    <row r="70" spans="2:11" ht="23.1" customHeight="1" thickBot="1">
      <c r="B70" s="12"/>
      <c r="C70" s="650" t="s">
        <v>328</v>
      </c>
      <c r="D70" s="628"/>
      <c r="E70" s="628"/>
      <c r="F70" s="628"/>
      <c r="G70" s="628"/>
      <c r="H70" s="628"/>
      <c r="I70" s="628"/>
      <c r="J70" s="629"/>
      <c r="K70" s="13"/>
    </row>
    <row r="71" spans="2:11" ht="17.850000000000001" customHeight="1">
      <c r="B71" s="12"/>
      <c r="C71" s="178" t="s">
        <v>329</v>
      </c>
      <c r="D71" s="157"/>
      <c r="E71" s="157"/>
      <c r="F71" s="157"/>
      <c r="G71" s="157"/>
      <c r="H71" s="157"/>
      <c r="I71" s="157"/>
      <c r="J71" s="179"/>
      <c r="K71" s="13"/>
    </row>
    <row r="72" spans="2:11" ht="18.600000000000001" customHeight="1">
      <c r="B72" s="12"/>
      <c r="C72" s="180" t="s">
        <v>330</v>
      </c>
      <c r="D72" s="176"/>
      <c r="E72" s="176"/>
      <c r="F72" s="176"/>
      <c r="G72" s="177"/>
      <c r="H72" s="177"/>
      <c r="I72" s="177"/>
      <c r="J72" s="181"/>
      <c r="K72" s="13"/>
    </row>
    <row r="73" spans="2:11" ht="14.85" customHeight="1">
      <c r="B73" s="12"/>
      <c r="C73" s="180" t="s">
        <v>331</v>
      </c>
      <c r="D73" s="176"/>
      <c r="E73" s="176"/>
      <c r="F73" s="176"/>
      <c r="G73" s="174"/>
      <c r="H73" s="174"/>
      <c r="I73" s="174"/>
      <c r="J73" s="182"/>
      <c r="K73" s="13"/>
    </row>
    <row r="74" spans="2:11" ht="17.100000000000001" customHeight="1">
      <c r="B74" s="12"/>
      <c r="C74" s="158" t="s">
        <v>332</v>
      </c>
      <c r="D74" s="176"/>
      <c r="E74" s="176"/>
      <c r="F74" s="176"/>
      <c r="G74" s="175"/>
      <c r="H74" s="175"/>
      <c r="I74" s="175"/>
      <c r="J74" s="183"/>
      <c r="K74" s="13"/>
    </row>
    <row r="75" spans="2:11" ht="14.45" customHeight="1" thickBot="1">
      <c r="B75" s="12"/>
      <c r="C75" s="184"/>
      <c r="D75" s="185"/>
      <c r="E75" s="185"/>
      <c r="F75" s="185"/>
      <c r="G75" s="185"/>
      <c r="H75" s="185"/>
      <c r="I75" s="185"/>
      <c r="J75" s="186"/>
      <c r="K75" s="13"/>
    </row>
    <row r="76" spans="2:11" ht="15" customHeight="1" thickBot="1">
      <c r="B76" s="12"/>
      <c r="C76" s="621" t="s">
        <v>333</v>
      </c>
      <c r="D76" s="622"/>
      <c r="E76" s="622"/>
      <c r="F76" s="623"/>
      <c r="G76" s="623"/>
      <c r="H76" s="623"/>
      <c r="I76" s="624"/>
      <c r="J76" s="625"/>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4.45" thickBot="1">
      <c r="B112" s="12"/>
      <c r="C112" s="143"/>
      <c r="D112" s="144"/>
      <c r="E112" s="144"/>
      <c r="F112" s="144"/>
      <c r="G112" s="28"/>
      <c r="H112" s="144"/>
      <c r="I112" s="144"/>
      <c r="J112" s="29"/>
      <c r="K112" s="13"/>
    </row>
    <row r="113" spans="2:11">
      <c r="B113" s="12"/>
      <c r="K113" s="13"/>
    </row>
    <row r="114" spans="2:11" ht="14.45" thickBot="1">
      <c r="B114" s="27"/>
      <c r="C114" s="28"/>
      <c r="D114" s="28"/>
      <c r="E114" s="28"/>
      <c r="F114" s="28"/>
      <c r="G114" s="28"/>
      <c r="H114" s="28"/>
      <c r="I114" s="28"/>
      <c r="J114" s="28"/>
      <c r="K114" s="29"/>
    </row>
  </sheetData>
  <mergeCells count="42">
    <mergeCell ref="D67:E67"/>
    <mergeCell ref="D68:E68"/>
    <mergeCell ref="D69:E69"/>
    <mergeCell ref="C2:J3"/>
    <mergeCell ref="C4:J4"/>
    <mergeCell ref="C5:J5"/>
    <mergeCell ref="H6:J6"/>
    <mergeCell ref="C7:F12"/>
    <mergeCell ref="H7:J7"/>
    <mergeCell ref="G9:G12"/>
    <mergeCell ref="H9:J12"/>
    <mergeCell ref="C46:J46"/>
    <mergeCell ref="C13:F13"/>
    <mergeCell ref="G13:J13"/>
    <mergeCell ref="C14:J14"/>
    <mergeCell ref="C19:J19"/>
    <mergeCell ref="H66:J66"/>
    <mergeCell ref="C64:E64"/>
    <mergeCell ref="D65:E65"/>
    <mergeCell ref="D66:E66"/>
    <mergeCell ref="C26:J26"/>
    <mergeCell ref="C27:J27"/>
    <mergeCell ref="C31:J31"/>
    <mergeCell ref="C33:J33"/>
    <mergeCell ref="C35:F35"/>
    <mergeCell ref="G35:J35"/>
    <mergeCell ref="H68:J68"/>
    <mergeCell ref="H69:J69"/>
    <mergeCell ref="C70:J70"/>
    <mergeCell ref="C76:J76"/>
    <mergeCell ref="C36:J36"/>
    <mergeCell ref="H67:J67"/>
    <mergeCell ref="C52:J52"/>
    <mergeCell ref="C53:J53"/>
    <mergeCell ref="C57:J57"/>
    <mergeCell ref="C58:F58"/>
    <mergeCell ref="G58:J58"/>
    <mergeCell ref="C59:F59"/>
    <mergeCell ref="G59:J59"/>
    <mergeCell ref="C63:J63"/>
    <mergeCell ref="H64:J64"/>
    <mergeCell ref="H65:J65"/>
  </mergeCells>
  <conditionalFormatting sqref="H65:J65 H68:J68">
    <cfRule type="cellIs" dxfId="583" priority="143" operator="between">
      <formula>5</formula>
      <formula>8</formula>
    </cfRule>
    <cfRule type="cellIs" dxfId="582" priority="144" operator="between">
      <formula>10</formula>
      <formula>12</formula>
    </cfRule>
    <cfRule type="cellIs" dxfId="581" priority="145" operator="between">
      <formula>15</formula>
      <formula>25</formula>
    </cfRule>
    <cfRule type="cellIs" dxfId="580" priority="141" operator="between">
      <formula>1</formula>
      <formula>3</formula>
    </cfRule>
    <cfRule type="cellIs" dxfId="579" priority="142" operator="equal">
      <formula>4</formula>
    </cfRule>
  </conditionalFormatting>
  <pageMargins left="0.7" right="0.7" top="0.75" bottom="0.75" header="0.3" footer="0.3"/>
  <pageSetup scale="28"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33" operator="equal" id="{40534705-89C5-4A48-8615-34DA7580AA3C}">
            <xm:f>'Data Vald.'!$A$3</xm:f>
            <x14:dxf/>
          </x14:cfRule>
          <x14:cfRule type="cellIs" priority="132" operator="equal" id="{73B856F3-EFD5-4925-B9F1-65C0DDA38D78}">
            <xm:f>'Data Vald.'!$A$4</xm:f>
            <x14:dxf/>
          </x14:cfRule>
          <x14:cfRule type="cellIs" priority="130" operator="equal" id="{37D56541-F35D-4AA5-887A-0328CDD05D00}">
            <xm:f>'Data Vald.'!$A$6</xm:f>
            <x14:dxf>
              <fill>
                <patternFill>
                  <bgColor rgb="FFFF0000"/>
                </patternFill>
              </fill>
            </x14:dxf>
          </x14:cfRule>
          <x14:cfRule type="cellIs" priority="129" operator="equal" id="{60942EA3-D690-4187-B390-FAE8AFEF4BC5}">
            <xm:f>'Data Vald.'!$A$7</xm:f>
            <x14:dxf>
              <fill>
                <patternFill>
                  <bgColor rgb="FFFFC000"/>
                </patternFill>
              </fill>
            </x14:dxf>
          </x14:cfRule>
          <x14:cfRule type="cellIs" priority="128" operator="equal" id="{C8B6CBB0-12BE-412C-AD9C-377A128B193E}">
            <xm:f>'Data Vald.'!$A$8</xm:f>
            <x14:dxf>
              <fill>
                <patternFill>
                  <bgColor rgb="FFFFFF00"/>
                </patternFill>
              </fill>
            </x14:dxf>
          </x14:cfRule>
          <x14:cfRule type="cellIs" priority="127" operator="equal" id="{66627DCF-9D3A-4666-9DEB-3C5BF91C49A0}">
            <xm:f>'Data Vald.'!$A$9</xm:f>
            <x14:dxf>
              <fill>
                <patternFill>
                  <bgColor rgb="FF00B050"/>
                </patternFill>
              </fill>
            </x14:dxf>
          </x14:cfRule>
          <x14:cfRule type="cellIs" priority="131" operator="equal" id="{40219EBF-7A0D-4271-80E2-954260CD06EF}">
            <xm:f>'Data Vald.'!$A$5</xm:f>
            <x14:dxf>
              <font>
                <color theme="0"/>
              </font>
              <fill>
                <patternFill>
                  <bgColor theme="1"/>
                </patternFill>
              </fill>
            </x14:dxf>
          </x14:cfRule>
          <xm:sqref>E16:E18</xm:sqref>
        </x14:conditionalFormatting>
        <x14:conditionalFormatting xmlns:xm="http://schemas.microsoft.com/office/excel/2006/main">
          <x14:cfRule type="cellIs" priority="120" operator="equal" id="{85809302-2A45-4895-9DA2-C4B314946D1A}">
            <xm:f>'Data Vald.'!$A$9</xm:f>
            <x14:dxf>
              <fill>
                <patternFill>
                  <bgColor rgb="FF00B050"/>
                </patternFill>
              </fill>
            </x14:dxf>
          </x14:cfRule>
          <x14:cfRule type="cellIs" priority="121" operator="equal" id="{BF463D35-B863-4853-B0C6-9438ECD3D736}">
            <xm:f>'Data Vald.'!$A$8</xm:f>
            <x14:dxf>
              <fill>
                <patternFill>
                  <bgColor rgb="FFFFFF00"/>
                </patternFill>
              </fill>
            </x14:dxf>
          </x14:cfRule>
          <x14:cfRule type="cellIs" priority="122" operator="equal" id="{C727C914-B379-4FA9-86D7-F9A4154E0CD9}">
            <xm:f>'Data Vald.'!$A$7</xm:f>
            <x14:dxf>
              <fill>
                <patternFill>
                  <bgColor rgb="FFFFC000"/>
                </patternFill>
              </fill>
            </x14:dxf>
          </x14:cfRule>
          <x14:cfRule type="cellIs" priority="123" operator="equal" id="{E4C83CF6-650A-4416-A525-45C7AAD0A420}">
            <xm:f>'Data Vald.'!$A$6</xm:f>
            <x14:dxf>
              <fill>
                <patternFill>
                  <bgColor rgb="FFFF0000"/>
                </patternFill>
              </fill>
            </x14:dxf>
          </x14:cfRule>
          <x14:cfRule type="cellIs" priority="125" operator="equal" id="{C4E0D8CD-48AE-4530-899B-93BED3C23A26}">
            <xm:f>'Data Vald.'!$A$4</xm:f>
            <x14:dxf/>
          </x14:cfRule>
          <x14:cfRule type="cellIs" priority="126" operator="equal" id="{904B1930-32DB-492A-85CD-C2A6581AFE64}">
            <xm:f>'Data Vald.'!$A$3</xm:f>
            <x14:dxf/>
          </x14:cfRule>
          <x14:cfRule type="cellIs" priority="124" operator="equal" id="{BE22CB8F-0553-4706-B695-F1F718E3C8C1}">
            <xm:f>'Data Vald.'!$A$5</xm:f>
            <x14:dxf>
              <font>
                <color theme="0"/>
              </font>
              <fill>
                <patternFill>
                  <bgColor theme="1"/>
                </patternFill>
              </fill>
            </x14:dxf>
          </x14:cfRule>
          <xm:sqref>I17:I18</xm:sqref>
        </x14:conditionalFormatting>
        <x14:conditionalFormatting xmlns:xm="http://schemas.microsoft.com/office/excel/2006/main">
          <x14:cfRule type="cellIs" priority="107" operator="equal" id="{763B6FAC-3BB5-4277-859C-D1F64EB48427}">
            <xm:f>'Data Vald.'!$A$8</xm:f>
            <x14:dxf>
              <fill>
                <patternFill>
                  <bgColor rgb="FFFFFF00"/>
                </patternFill>
              </fill>
            </x14:dxf>
          </x14:cfRule>
          <x14:cfRule type="cellIs" priority="106" operator="equal" id="{5934244D-9073-4240-8667-11834B4D73DB}">
            <xm:f>'Data Vald.'!$A$9</xm:f>
            <x14:dxf>
              <fill>
                <patternFill>
                  <bgColor rgb="FF00B050"/>
                </patternFill>
              </fill>
            </x14:dxf>
          </x14:cfRule>
          <x14:cfRule type="cellIs" priority="108" operator="equal" id="{15152D64-0AC8-4AE2-B3A2-E96C996F51E2}">
            <xm:f>'Data Vald.'!$A$7</xm:f>
            <x14:dxf>
              <fill>
                <patternFill>
                  <bgColor rgb="FFFFC000"/>
                </patternFill>
              </fill>
            </x14:dxf>
          </x14:cfRule>
          <x14:cfRule type="cellIs" priority="109" operator="equal" id="{DA77406A-768F-47AD-9B17-8346C54F0C7D}">
            <xm:f>'Data Vald.'!$A$6</xm:f>
            <x14:dxf>
              <fill>
                <patternFill>
                  <bgColor rgb="FFFF0000"/>
                </patternFill>
              </fill>
            </x14:dxf>
          </x14:cfRule>
          <x14:cfRule type="cellIs" priority="110" operator="equal" id="{E927534A-D014-4437-B9F5-6036D303FACD}">
            <xm:f>'Data Vald.'!$A$5</xm:f>
            <x14:dxf>
              <font>
                <color theme="0"/>
              </font>
              <fill>
                <patternFill>
                  <bgColor theme="1"/>
                </patternFill>
              </fill>
            </x14:dxf>
          </x14:cfRule>
          <x14:cfRule type="cellIs" priority="111" operator="equal" id="{C49C2A35-0872-414B-AFD8-896D1E09CDA3}">
            <xm:f>'Data Vald.'!$A$4</xm:f>
            <x14:dxf/>
          </x14:cfRule>
          <x14:cfRule type="cellIs" priority="112" operator="equal" id="{7C7D559C-062B-44B7-B8B7-EBD9D7737BFA}">
            <xm:f>'Data Vald.'!$A$3</xm:f>
            <x14:dxf/>
          </x14:cfRule>
          <xm:sqref>I23:I25</xm:sqref>
        </x14:conditionalFormatting>
        <x14:conditionalFormatting xmlns:xm="http://schemas.microsoft.com/office/excel/2006/main">
          <x14:cfRule type="cellIs" priority="79" operator="equal" id="{8A22A16A-CAFB-464A-B84F-4B6D61179EA0}">
            <xm:f>'Data Vald.'!$A$8</xm:f>
            <x14:dxf>
              <fill>
                <patternFill>
                  <bgColor rgb="FFFFFF00"/>
                </patternFill>
              </fill>
            </x14:dxf>
          </x14:cfRule>
          <x14:cfRule type="cellIs" priority="80" operator="equal" id="{9728C7BB-DA67-41D7-A197-05633F9F77B4}">
            <xm:f>'Data Vald.'!$A$7</xm:f>
            <x14:dxf>
              <fill>
                <patternFill>
                  <bgColor rgb="FFFFC000"/>
                </patternFill>
              </fill>
            </x14:dxf>
          </x14:cfRule>
          <x14:cfRule type="cellIs" priority="78" operator="equal" id="{4DA2AFF2-04C2-49B9-83CB-49B3DB14C4F1}">
            <xm:f>'Data Vald.'!$A$9</xm:f>
            <x14:dxf>
              <fill>
                <patternFill>
                  <bgColor rgb="FF00B050"/>
                </patternFill>
              </fill>
            </x14:dxf>
          </x14:cfRule>
          <x14:cfRule type="cellIs" priority="84" operator="equal" id="{4FCD8026-3326-4DDD-8F42-9B0B46BA9DA5}">
            <xm:f>'Data Vald.'!$A$3</xm:f>
            <x14:dxf/>
          </x14:cfRule>
          <x14:cfRule type="cellIs" priority="83" operator="equal" id="{E91BD03E-9768-43BF-BD6B-B393CD210BFC}">
            <xm:f>'Data Vald.'!$A$4</xm:f>
            <x14:dxf/>
          </x14:cfRule>
          <x14:cfRule type="cellIs" priority="82" operator="equal" id="{C8BFA220-0B1A-41F1-9987-1CA39FB5209A}">
            <xm:f>'Data Vald.'!$A$5</xm:f>
            <x14:dxf>
              <font>
                <color theme="0"/>
              </font>
              <fill>
                <patternFill>
                  <bgColor theme="1"/>
                </patternFill>
              </fill>
            </x14:dxf>
          </x14:cfRule>
          <x14:cfRule type="cellIs" priority="81" operator="equal" id="{96EBBBFF-E40B-43AF-BA48-D54457B4598F}">
            <xm:f>'Data Vald.'!$A$6</xm:f>
            <x14:dxf>
              <fill>
                <patternFill>
                  <bgColor rgb="FFFF0000"/>
                </patternFill>
              </fill>
            </x14:dxf>
          </x14:cfRule>
          <xm:sqref>I51</xm:sqref>
        </x14:conditionalFormatting>
        <x14:conditionalFormatting xmlns:xm="http://schemas.microsoft.com/office/excel/2006/main">
          <x14:cfRule type="cellIs" priority="71" operator="equal" id="{1BE656EE-8620-4A9A-A5F6-C470BF71F31C}">
            <xm:f>'Data Vald.'!$A$9</xm:f>
            <x14:dxf>
              <fill>
                <patternFill>
                  <bgColor rgb="FF00B050"/>
                </patternFill>
              </fill>
            </x14:dxf>
          </x14:cfRule>
          <x14:cfRule type="cellIs" priority="72" operator="equal" id="{87571BBC-54C2-434C-85F7-3AE81116E8A4}">
            <xm:f>'Data Vald.'!$A$8</xm:f>
            <x14:dxf>
              <fill>
                <patternFill>
                  <bgColor rgb="FFFFFF00"/>
                </patternFill>
              </fill>
            </x14:dxf>
          </x14:cfRule>
          <x14:cfRule type="cellIs" priority="73" operator="equal" id="{D450BF12-78A0-40BF-89A3-03800C170400}">
            <xm:f>'Data Vald.'!$A$7</xm:f>
            <x14:dxf>
              <fill>
                <patternFill>
                  <bgColor rgb="FFFFC000"/>
                </patternFill>
              </fill>
            </x14:dxf>
          </x14:cfRule>
          <x14:cfRule type="cellIs" priority="74" operator="equal" id="{0CF8D8C3-8C75-4887-8DF3-7D69AA9994E8}">
            <xm:f>'Data Vald.'!$A$6</xm:f>
            <x14:dxf>
              <fill>
                <patternFill>
                  <bgColor rgb="FFFF0000"/>
                </patternFill>
              </fill>
            </x14:dxf>
          </x14:cfRule>
          <x14:cfRule type="cellIs" priority="75" operator="equal" id="{A39AE332-5CAF-4EE9-80F5-D770393DC5F5}">
            <xm:f>'Data Vald.'!$A$5</xm:f>
            <x14:dxf>
              <font>
                <color theme="0"/>
              </font>
              <fill>
                <patternFill>
                  <bgColor theme="1"/>
                </patternFill>
              </fill>
            </x14:dxf>
          </x14:cfRule>
          <x14:cfRule type="cellIs" priority="76" operator="equal" id="{45B8B9D7-ED14-4D09-834F-CFEA239B7343}">
            <xm:f>'Data Vald.'!$A$4</xm:f>
            <x14:dxf/>
          </x14:cfRule>
          <x14:cfRule type="cellIs" priority="77" operator="equal" id="{8AED73B4-915C-4119-AE6C-5CAE60F03EC1}">
            <xm:f>'Data Vald.'!$A$3</xm:f>
            <x14:dxf/>
          </x14:cfRule>
          <xm:sqref>I16</xm:sqref>
        </x14:conditionalFormatting>
        <x14:conditionalFormatting xmlns:xm="http://schemas.microsoft.com/office/excel/2006/main">
          <x14:cfRule type="cellIs" priority="64" operator="equal" id="{16F43F03-6090-4E8B-B16D-BACAD37BF2F1}">
            <xm:f>'Data Vald.'!$A$9</xm:f>
            <x14:dxf>
              <fill>
                <patternFill>
                  <bgColor rgb="FF00B050"/>
                </patternFill>
              </fill>
            </x14:dxf>
          </x14:cfRule>
          <x14:cfRule type="cellIs" priority="65" operator="equal" id="{FEF097A6-0441-4B2F-A4C7-A231EE685152}">
            <xm:f>'Data Vald.'!$A$8</xm:f>
            <x14:dxf>
              <fill>
                <patternFill>
                  <bgColor rgb="FFFFFF00"/>
                </patternFill>
              </fill>
            </x14:dxf>
          </x14:cfRule>
          <x14:cfRule type="cellIs" priority="66" operator="equal" id="{B37B635D-25ED-4390-BDE6-043A6B3D895A}">
            <xm:f>'Data Vald.'!$A$7</xm:f>
            <x14:dxf>
              <fill>
                <patternFill>
                  <bgColor rgb="FFFFC000"/>
                </patternFill>
              </fill>
            </x14:dxf>
          </x14:cfRule>
          <x14:cfRule type="cellIs" priority="67" operator="equal" id="{12E50DF0-743F-4BC8-A468-8BE5F2EE4F40}">
            <xm:f>'Data Vald.'!$A$6</xm:f>
            <x14:dxf>
              <fill>
                <patternFill>
                  <bgColor rgb="FFFF0000"/>
                </patternFill>
              </fill>
            </x14:dxf>
          </x14:cfRule>
          <x14:cfRule type="cellIs" priority="68" operator="equal" id="{19383005-EFBC-40DA-A880-82BA0BCD9B8D}">
            <xm:f>'Data Vald.'!$A$5</xm:f>
            <x14:dxf>
              <font>
                <color theme="0"/>
              </font>
              <fill>
                <patternFill>
                  <bgColor theme="1"/>
                </patternFill>
              </fill>
            </x14:dxf>
          </x14:cfRule>
          <x14:cfRule type="cellIs" priority="69" operator="equal" id="{13E0257A-8FD3-4E4B-9093-51074520701F}">
            <xm:f>'Data Vald.'!$A$4</xm:f>
            <x14:dxf/>
          </x14:cfRule>
          <x14:cfRule type="cellIs" priority="70" operator="equal" id="{154F9B53-DC62-4BA8-BC61-E2B494EF4A29}">
            <xm:f>'Data Vald.'!$A$3</xm:f>
            <x14:dxf/>
          </x14:cfRule>
          <xm:sqref>E21:E25</xm:sqref>
        </x14:conditionalFormatting>
        <x14:conditionalFormatting xmlns:xm="http://schemas.microsoft.com/office/excel/2006/main">
          <x14:cfRule type="cellIs" priority="57" operator="equal" id="{69E622F3-A806-4F7A-831F-A2FCAA5A2B1C}">
            <xm:f>'Data Vald.'!$A$9</xm:f>
            <x14:dxf>
              <fill>
                <patternFill>
                  <bgColor rgb="FF00B050"/>
                </patternFill>
              </fill>
            </x14:dxf>
          </x14:cfRule>
          <x14:cfRule type="cellIs" priority="58" operator="equal" id="{7272CD13-48A7-4B05-BE6C-25E3C4B09C15}">
            <xm:f>'Data Vald.'!$A$8</xm:f>
            <x14:dxf>
              <fill>
                <patternFill>
                  <bgColor rgb="FFFFFF00"/>
                </patternFill>
              </fill>
            </x14:dxf>
          </x14:cfRule>
          <x14:cfRule type="cellIs" priority="59" operator="equal" id="{1207417F-6150-4039-8946-6F701ECE5A49}">
            <xm:f>'Data Vald.'!$A$7</xm:f>
            <x14:dxf>
              <fill>
                <patternFill>
                  <bgColor rgb="FFFFC000"/>
                </patternFill>
              </fill>
            </x14:dxf>
          </x14:cfRule>
          <x14:cfRule type="cellIs" priority="60" operator="equal" id="{A93FC790-6615-41FC-B000-EFE4EDF0F7F2}">
            <xm:f>'Data Vald.'!$A$6</xm:f>
            <x14:dxf>
              <fill>
                <patternFill>
                  <bgColor rgb="FFFF0000"/>
                </patternFill>
              </fill>
            </x14:dxf>
          </x14:cfRule>
          <x14:cfRule type="cellIs" priority="61" operator="equal" id="{FD3BEADF-79C0-415F-9341-7EC279870A1A}">
            <xm:f>'Data Vald.'!$A$5</xm:f>
            <x14:dxf>
              <font>
                <color theme="0"/>
              </font>
              <fill>
                <patternFill>
                  <bgColor theme="1"/>
                </patternFill>
              </fill>
            </x14:dxf>
          </x14:cfRule>
          <x14:cfRule type="cellIs" priority="62" operator="equal" id="{6366019D-2210-4B44-ABC7-9B86F1654C49}">
            <xm:f>'Data Vald.'!$A$4</xm:f>
            <x14:dxf/>
          </x14:cfRule>
          <x14:cfRule type="cellIs" priority="63" operator="equal" id="{140907AC-E7EB-4CD0-9A35-657A5B6B9630}">
            <xm:f>'Data Vald.'!$A$3</xm:f>
            <x14:dxf/>
          </x14:cfRule>
          <xm:sqref>I21:I22</xm:sqref>
        </x14:conditionalFormatting>
        <x14:conditionalFormatting xmlns:xm="http://schemas.microsoft.com/office/excel/2006/main">
          <x14:cfRule type="cellIs" priority="50" operator="equal" id="{D07C4E85-4BE7-400E-BBDF-B19661739FAD}">
            <xm:f>'Data Vald.'!$A$9</xm:f>
            <x14:dxf>
              <fill>
                <patternFill>
                  <bgColor rgb="FF00B050"/>
                </patternFill>
              </fill>
            </x14:dxf>
          </x14:cfRule>
          <x14:cfRule type="cellIs" priority="51" operator="equal" id="{B9EB3B15-D035-4BEF-A9E6-54BA469E2D19}">
            <xm:f>'Data Vald.'!$A$8</xm:f>
            <x14:dxf>
              <fill>
                <patternFill>
                  <bgColor rgb="FFFFFF00"/>
                </patternFill>
              </fill>
            </x14:dxf>
          </x14:cfRule>
          <x14:cfRule type="cellIs" priority="52" operator="equal" id="{A0E19013-D02C-43BC-845D-2501FB46F142}">
            <xm:f>'Data Vald.'!$A$7</xm:f>
            <x14:dxf>
              <fill>
                <patternFill>
                  <bgColor rgb="FFFFC000"/>
                </patternFill>
              </fill>
            </x14:dxf>
          </x14:cfRule>
          <x14:cfRule type="cellIs" priority="53" operator="equal" id="{D9BBA4F7-A29D-4059-91D7-422DE0BBD0F8}">
            <xm:f>'Data Vald.'!$A$6</xm:f>
            <x14:dxf>
              <fill>
                <patternFill>
                  <bgColor rgb="FFFF0000"/>
                </patternFill>
              </fill>
            </x14:dxf>
          </x14:cfRule>
          <x14:cfRule type="cellIs" priority="54" operator="equal" id="{D375E3A4-3851-47DD-A52E-8BD8F1739FEA}">
            <xm:f>'Data Vald.'!$A$5</xm:f>
            <x14:dxf>
              <font>
                <color theme="0"/>
              </font>
              <fill>
                <patternFill>
                  <bgColor theme="1"/>
                </patternFill>
              </fill>
            </x14:dxf>
          </x14:cfRule>
          <x14:cfRule type="cellIs" priority="55" operator="equal" id="{536A1064-D2C8-4AA7-8592-C05E1C734446}">
            <xm:f>'Data Vald.'!$A$4</xm:f>
            <x14:dxf/>
          </x14:cfRule>
          <x14:cfRule type="cellIs" priority="56" operator="equal" id="{F03531DD-B8D7-4832-ADF2-09989174B30E}">
            <xm:f>'Data Vald.'!$A$3</xm:f>
            <x14:dxf/>
          </x14:cfRule>
          <xm:sqref>E38:E41</xm:sqref>
        </x14:conditionalFormatting>
        <x14:conditionalFormatting xmlns:xm="http://schemas.microsoft.com/office/excel/2006/main">
          <x14:cfRule type="cellIs" priority="43" operator="equal" id="{9161CD3B-347B-4804-B4F1-A9B9AD8C73A6}">
            <xm:f>'Data Vald.'!$A$9</xm:f>
            <x14:dxf>
              <fill>
                <patternFill>
                  <bgColor rgb="FF00B050"/>
                </patternFill>
              </fill>
            </x14:dxf>
          </x14:cfRule>
          <x14:cfRule type="cellIs" priority="44" operator="equal" id="{FD60E56A-FFCA-400A-8D10-61A7C94F4999}">
            <xm:f>'Data Vald.'!$A$8</xm:f>
            <x14:dxf>
              <fill>
                <patternFill>
                  <bgColor rgb="FFFFFF00"/>
                </patternFill>
              </fill>
            </x14:dxf>
          </x14:cfRule>
          <x14:cfRule type="cellIs" priority="45" operator="equal" id="{408923E4-CDBB-4D47-A1DF-6F583CC07266}">
            <xm:f>'Data Vald.'!$A$7</xm:f>
            <x14:dxf>
              <fill>
                <patternFill>
                  <bgColor rgb="FFFFC000"/>
                </patternFill>
              </fill>
            </x14:dxf>
          </x14:cfRule>
          <x14:cfRule type="cellIs" priority="46" operator="equal" id="{4BB95573-1E36-46A7-A638-FCB37271E333}">
            <xm:f>'Data Vald.'!$A$6</xm:f>
            <x14:dxf>
              <fill>
                <patternFill>
                  <bgColor rgb="FFFF0000"/>
                </patternFill>
              </fill>
            </x14:dxf>
          </x14:cfRule>
          <x14:cfRule type="cellIs" priority="47" operator="equal" id="{14528D81-DAE2-485E-A47B-C61779DC0B09}">
            <xm:f>'Data Vald.'!$A$5</xm:f>
            <x14:dxf>
              <font>
                <color theme="0"/>
              </font>
              <fill>
                <patternFill>
                  <bgColor theme="1"/>
                </patternFill>
              </fill>
            </x14:dxf>
          </x14:cfRule>
          <x14:cfRule type="cellIs" priority="48" operator="equal" id="{9EF91106-D23A-4D10-8556-0108F5746A59}">
            <xm:f>'Data Vald.'!$A$4</xm:f>
            <x14:dxf/>
          </x14:cfRule>
          <x14:cfRule type="cellIs" priority="49" operator="equal" id="{03416847-56FD-443F-9823-E2C38B3A0184}">
            <xm:f>'Data Vald.'!$A$3</xm:f>
            <x14:dxf/>
          </x14:cfRule>
          <xm:sqref>E42</xm:sqref>
        </x14:conditionalFormatting>
        <x14:conditionalFormatting xmlns:xm="http://schemas.microsoft.com/office/excel/2006/main">
          <x14:cfRule type="cellIs" priority="36" operator="equal" id="{4A30980D-A585-49A2-B71D-6DD452EBF9C5}">
            <xm:f>'Data Vald.'!$A$9</xm:f>
            <x14:dxf>
              <fill>
                <patternFill>
                  <bgColor rgb="FF00B050"/>
                </patternFill>
              </fill>
            </x14:dxf>
          </x14:cfRule>
          <x14:cfRule type="cellIs" priority="37" operator="equal" id="{AF05C9DD-9399-411D-ADF1-5892103F57A5}">
            <xm:f>'Data Vald.'!$A$8</xm:f>
            <x14:dxf>
              <fill>
                <patternFill>
                  <bgColor rgb="FFFFFF00"/>
                </patternFill>
              </fill>
            </x14:dxf>
          </x14:cfRule>
          <x14:cfRule type="cellIs" priority="38" operator="equal" id="{89681E05-C2C0-4BBD-ACD8-9061F0292965}">
            <xm:f>'Data Vald.'!$A$7</xm:f>
            <x14:dxf>
              <fill>
                <patternFill>
                  <bgColor rgb="FFFFC000"/>
                </patternFill>
              </fill>
            </x14:dxf>
          </x14:cfRule>
          <x14:cfRule type="cellIs" priority="39" operator="equal" id="{06DFFB19-847E-4B09-9021-8FB9DB09FA16}">
            <xm:f>'Data Vald.'!$A$6</xm:f>
            <x14:dxf>
              <fill>
                <patternFill>
                  <bgColor rgb="FFFF0000"/>
                </patternFill>
              </fill>
            </x14:dxf>
          </x14:cfRule>
          <x14:cfRule type="cellIs" priority="40" operator="equal" id="{CFB73C92-4EA4-4033-B7FD-BB7A1837E447}">
            <xm:f>'Data Vald.'!$A$5</xm:f>
            <x14:dxf>
              <font>
                <color theme="0"/>
              </font>
              <fill>
                <patternFill>
                  <bgColor theme="1"/>
                </patternFill>
              </fill>
            </x14:dxf>
          </x14:cfRule>
          <x14:cfRule type="cellIs" priority="41" operator="equal" id="{9F75991E-5A9D-4475-98F2-EEA135B8D405}">
            <xm:f>'Data Vald.'!$A$4</xm:f>
            <x14:dxf/>
          </x14:cfRule>
          <x14:cfRule type="cellIs" priority="42" operator="equal" id="{3E552B9F-D66A-4BA1-918B-4FE964EED90A}">
            <xm:f>'Data Vald.'!$A$3</xm:f>
            <x14:dxf/>
          </x14:cfRule>
          <xm:sqref>E43:E45</xm:sqref>
        </x14:conditionalFormatting>
        <x14:conditionalFormatting xmlns:xm="http://schemas.microsoft.com/office/excel/2006/main">
          <x14:cfRule type="cellIs" priority="29" operator="equal" id="{D436F37C-7AC1-4D72-BBD1-3AEA310A98BD}">
            <xm:f>'Data Vald.'!$A$9</xm:f>
            <x14:dxf>
              <fill>
                <patternFill>
                  <bgColor rgb="FF00B050"/>
                </patternFill>
              </fill>
            </x14:dxf>
          </x14:cfRule>
          <x14:cfRule type="cellIs" priority="30" operator="equal" id="{DB27B7EB-D799-4102-B15D-000A197E8CC6}">
            <xm:f>'Data Vald.'!$A$8</xm:f>
            <x14:dxf>
              <fill>
                <patternFill>
                  <bgColor rgb="FFFFFF00"/>
                </patternFill>
              </fill>
            </x14:dxf>
          </x14:cfRule>
          <x14:cfRule type="cellIs" priority="31" operator="equal" id="{C076EC9A-2130-427F-A79B-47683F5EB566}">
            <xm:f>'Data Vald.'!$A$7</xm:f>
            <x14:dxf>
              <fill>
                <patternFill>
                  <bgColor rgb="FFFFC000"/>
                </patternFill>
              </fill>
            </x14:dxf>
          </x14:cfRule>
          <x14:cfRule type="cellIs" priority="32" operator="equal" id="{0D7B2020-DFEB-4BF6-86D0-388929451BD9}">
            <xm:f>'Data Vald.'!$A$6</xm:f>
            <x14:dxf>
              <fill>
                <patternFill>
                  <bgColor rgb="FFFF0000"/>
                </patternFill>
              </fill>
            </x14:dxf>
          </x14:cfRule>
          <x14:cfRule type="cellIs" priority="33" operator="equal" id="{F9933B02-2209-4A1B-B015-888A19682FD1}">
            <xm:f>'Data Vald.'!$A$5</xm:f>
            <x14:dxf>
              <font>
                <color theme="0"/>
              </font>
              <fill>
                <patternFill>
                  <bgColor theme="1"/>
                </patternFill>
              </fill>
            </x14:dxf>
          </x14:cfRule>
          <x14:cfRule type="cellIs" priority="34" operator="equal" id="{85CED0D0-E7AD-4BB3-B093-BF6CD09A9190}">
            <xm:f>'Data Vald.'!$A$4</xm:f>
            <x14:dxf/>
          </x14:cfRule>
          <x14:cfRule type="cellIs" priority="35" operator="equal" id="{5C9CBC97-C73F-4300-91EF-3B779822E4F2}">
            <xm:f>'Data Vald.'!$A$3</xm:f>
            <x14:dxf/>
          </x14:cfRule>
          <xm:sqref>I38:I41</xm:sqref>
        </x14:conditionalFormatting>
        <x14:conditionalFormatting xmlns:xm="http://schemas.microsoft.com/office/excel/2006/main">
          <x14:cfRule type="cellIs" priority="22" operator="equal" id="{6DA14556-90DD-4CBA-A59E-AAC5F8206D39}">
            <xm:f>'Data Vald.'!$A$9</xm:f>
            <x14:dxf>
              <fill>
                <patternFill>
                  <bgColor rgb="FF00B050"/>
                </patternFill>
              </fill>
            </x14:dxf>
          </x14:cfRule>
          <x14:cfRule type="cellIs" priority="23" operator="equal" id="{9A63DB6E-7296-4B3E-97BB-B9A2432160E4}">
            <xm:f>'Data Vald.'!$A$8</xm:f>
            <x14:dxf>
              <fill>
                <patternFill>
                  <bgColor rgb="FFFFFF00"/>
                </patternFill>
              </fill>
            </x14:dxf>
          </x14:cfRule>
          <x14:cfRule type="cellIs" priority="24" operator="equal" id="{7AE0D946-63F0-48C8-96AF-791D3E9EC512}">
            <xm:f>'Data Vald.'!$A$7</xm:f>
            <x14:dxf>
              <fill>
                <patternFill>
                  <bgColor rgb="FFFFC000"/>
                </patternFill>
              </fill>
            </x14:dxf>
          </x14:cfRule>
          <x14:cfRule type="cellIs" priority="25" operator="equal" id="{9E9EC2C4-D54C-4DDD-90E5-882B6C3A0424}">
            <xm:f>'Data Vald.'!$A$6</xm:f>
            <x14:dxf>
              <fill>
                <patternFill>
                  <bgColor rgb="FFFF0000"/>
                </patternFill>
              </fill>
            </x14:dxf>
          </x14:cfRule>
          <x14:cfRule type="cellIs" priority="26" operator="equal" id="{82F27F6C-065B-4FF3-8A18-FF36B4311187}">
            <xm:f>'Data Vald.'!$A$5</xm:f>
            <x14:dxf>
              <font>
                <color theme="0"/>
              </font>
              <fill>
                <patternFill>
                  <bgColor theme="1"/>
                </patternFill>
              </fill>
            </x14:dxf>
          </x14:cfRule>
          <x14:cfRule type="cellIs" priority="27" operator="equal" id="{FFD9C9CE-72BA-4C6F-9362-219CD22F0361}">
            <xm:f>'Data Vald.'!$A$4</xm:f>
            <x14:dxf/>
          </x14:cfRule>
          <x14:cfRule type="cellIs" priority="28" operator="equal" id="{BC7CD7B1-5191-44EE-82B9-A9ABB27CDCDF}">
            <xm:f>'Data Vald.'!$A$3</xm:f>
            <x14:dxf/>
          </x14:cfRule>
          <xm:sqref>I42:I44</xm:sqref>
        </x14:conditionalFormatting>
        <x14:conditionalFormatting xmlns:xm="http://schemas.microsoft.com/office/excel/2006/main">
          <x14:cfRule type="cellIs" priority="15" operator="equal" id="{D826BA11-C529-461D-A5DB-E0202F4DAC29}">
            <xm:f>'Data Vald.'!$A$9</xm:f>
            <x14:dxf>
              <fill>
                <patternFill>
                  <bgColor rgb="FF00B050"/>
                </patternFill>
              </fill>
            </x14:dxf>
          </x14:cfRule>
          <x14:cfRule type="cellIs" priority="16" operator="equal" id="{5FFE6E3C-F8FA-46D6-862C-8DDA68C92D5A}">
            <xm:f>'Data Vald.'!$A$8</xm:f>
            <x14:dxf>
              <fill>
                <patternFill>
                  <bgColor rgb="FFFFFF00"/>
                </patternFill>
              </fill>
            </x14:dxf>
          </x14:cfRule>
          <x14:cfRule type="cellIs" priority="17" operator="equal" id="{EE79E2A6-C21C-4D33-9280-2A901712ED4A}">
            <xm:f>'Data Vald.'!$A$7</xm:f>
            <x14:dxf>
              <fill>
                <patternFill>
                  <bgColor rgb="FFFFC000"/>
                </patternFill>
              </fill>
            </x14:dxf>
          </x14:cfRule>
          <x14:cfRule type="cellIs" priority="18" operator="equal" id="{0BF8E0A9-F345-4657-96AC-3A0261BAA3D8}">
            <xm:f>'Data Vald.'!$A$6</xm:f>
            <x14:dxf>
              <fill>
                <patternFill>
                  <bgColor rgb="FFFF0000"/>
                </patternFill>
              </fill>
            </x14:dxf>
          </x14:cfRule>
          <x14:cfRule type="cellIs" priority="19" operator="equal" id="{7D0D0022-563A-4EED-89DF-0A7F5BF663B2}">
            <xm:f>'Data Vald.'!$A$5</xm:f>
            <x14:dxf>
              <font>
                <color theme="0"/>
              </font>
              <fill>
                <patternFill>
                  <bgColor theme="1"/>
                </patternFill>
              </fill>
            </x14:dxf>
          </x14:cfRule>
          <x14:cfRule type="cellIs" priority="20" operator="equal" id="{509221AC-0775-43BD-9699-DA1EB8F7B7A3}">
            <xm:f>'Data Vald.'!$A$4</xm:f>
            <x14:dxf/>
          </x14:cfRule>
          <x14:cfRule type="cellIs" priority="21" operator="equal" id="{E626282D-3CC7-4B69-BB45-4E84C18BE4CA}">
            <xm:f>'Data Vald.'!$A$3</xm:f>
            <x14:dxf/>
          </x14:cfRule>
          <xm:sqref>I45</xm:sqref>
        </x14:conditionalFormatting>
        <x14:conditionalFormatting xmlns:xm="http://schemas.microsoft.com/office/excel/2006/main">
          <x14:cfRule type="cellIs" priority="8" operator="equal" id="{3621BA48-1755-4967-9046-6C9859131CFA}">
            <xm:f>'Data Vald.'!$A$9</xm:f>
            <x14:dxf>
              <fill>
                <patternFill>
                  <bgColor rgb="FF00B050"/>
                </patternFill>
              </fill>
            </x14:dxf>
          </x14:cfRule>
          <x14:cfRule type="cellIs" priority="9" operator="equal" id="{6044EB40-039B-4357-AD95-267334D67845}">
            <xm:f>'Data Vald.'!$A$8</xm:f>
            <x14:dxf>
              <fill>
                <patternFill>
                  <bgColor rgb="FFFFFF00"/>
                </patternFill>
              </fill>
            </x14:dxf>
          </x14:cfRule>
          <x14:cfRule type="cellIs" priority="10" operator="equal" id="{8D09DFEE-7B51-46B2-A67B-CA5E8D8C2E7F}">
            <xm:f>'Data Vald.'!$A$7</xm:f>
            <x14:dxf>
              <fill>
                <patternFill>
                  <bgColor rgb="FFFFC000"/>
                </patternFill>
              </fill>
            </x14:dxf>
          </x14:cfRule>
          <x14:cfRule type="cellIs" priority="11" operator="equal" id="{4992F28C-246B-4781-9F21-9EC59ADD58B8}">
            <xm:f>'Data Vald.'!$A$6</xm:f>
            <x14:dxf>
              <fill>
                <patternFill>
                  <bgColor rgb="FFFF0000"/>
                </patternFill>
              </fill>
            </x14:dxf>
          </x14:cfRule>
          <x14:cfRule type="cellIs" priority="12" operator="equal" id="{E4CB4D14-DCFE-419D-9903-B3476627EDE4}">
            <xm:f>'Data Vald.'!$A$5</xm:f>
            <x14:dxf>
              <font>
                <color theme="0"/>
              </font>
              <fill>
                <patternFill>
                  <bgColor theme="1"/>
                </patternFill>
              </fill>
            </x14:dxf>
          </x14:cfRule>
          <x14:cfRule type="cellIs" priority="13" operator="equal" id="{4B58683F-FD87-4728-99D4-9BC6ED4BBE57}">
            <xm:f>'Data Vald.'!$A$4</xm:f>
            <x14:dxf/>
          </x14:cfRule>
          <x14:cfRule type="cellIs" priority="14" operator="equal" id="{833700D7-F9E3-4E39-9FB6-C198CB1D8E95}">
            <xm:f>'Data Vald.'!$A$3</xm:f>
            <x14:dxf/>
          </x14:cfRule>
          <xm:sqref>E48:E51</xm:sqref>
        </x14:conditionalFormatting>
        <x14:conditionalFormatting xmlns:xm="http://schemas.microsoft.com/office/excel/2006/main">
          <x14:cfRule type="cellIs" priority="1" operator="equal" id="{80196B3E-7CB9-47E5-BFAD-D2931E091522}">
            <xm:f>'Data Vald.'!$A$9</xm:f>
            <x14:dxf>
              <fill>
                <patternFill>
                  <bgColor rgb="FF00B050"/>
                </patternFill>
              </fill>
            </x14:dxf>
          </x14:cfRule>
          <x14:cfRule type="cellIs" priority="2" operator="equal" id="{4C304ED3-CE8C-4C50-B7EA-689B6B750006}">
            <xm:f>'Data Vald.'!$A$8</xm:f>
            <x14:dxf>
              <fill>
                <patternFill>
                  <bgColor rgb="FFFFFF00"/>
                </patternFill>
              </fill>
            </x14:dxf>
          </x14:cfRule>
          <x14:cfRule type="cellIs" priority="3" operator="equal" id="{F10D7E75-7901-4B55-BF88-F1965811B42A}">
            <xm:f>'Data Vald.'!$A$7</xm:f>
            <x14:dxf>
              <fill>
                <patternFill>
                  <bgColor rgb="FFFFC000"/>
                </patternFill>
              </fill>
            </x14:dxf>
          </x14:cfRule>
          <x14:cfRule type="cellIs" priority="4" operator="equal" id="{D5904992-2F46-44FD-8C1F-576B0A12F8A1}">
            <xm:f>'Data Vald.'!$A$6</xm:f>
            <x14:dxf>
              <fill>
                <patternFill>
                  <bgColor rgb="FFFF0000"/>
                </patternFill>
              </fill>
            </x14:dxf>
          </x14:cfRule>
          <x14:cfRule type="cellIs" priority="5" operator="equal" id="{4AB75AA5-969D-4F97-87B6-C63B1CB027CD}">
            <xm:f>'Data Vald.'!$A$5</xm:f>
            <x14:dxf>
              <font>
                <color theme="0"/>
              </font>
              <fill>
                <patternFill>
                  <bgColor theme="1"/>
                </patternFill>
              </fill>
            </x14:dxf>
          </x14:cfRule>
          <x14:cfRule type="cellIs" priority="6" operator="equal" id="{2D59998C-490F-4A99-9A76-846968A0495D}">
            <xm:f>'Data Vald.'!$A$4</xm:f>
            <x14:dxf/>
          </x14:cfRule>
          <x14:cfRule type="cellIs" priority="7" operator="equal" id="{E8776FB8-699D-45D0-8D09-BEDAB368C2B2}">
            <xm:f>'Data Vald.'!$A$3</xm:f>
            <x14:dxf/>
          </x14:cfRule>
          <xm:sqref>I48:I50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11242E1-2570-43D8-9ED7-A572D164EB25}">
          <x14:formula1>
            <xm:f>'Data Vald.'!$A$3:$A$9</xm:f>
          </x14:formula1>
          <xm:sqref>E16:E18 E48:E51 I16:I18 E21:E25 I21:I25 E38:E45 I38:I45 I48:I51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FB9B-3A5E-4588-A056-67D95987E41F}">
  <sheetPr>
    <tabColor theme="9" tint="0.79998168889431442"/>
    <pageSetUpPr fitToPage="1"/>
  </sheetPr>
  <dimension ref="B1:K115"/>
  <sheetViews>
    <sheetView showGridLines="0" topLeftCell="A73" zoomScale="60" zoomScaleNormal="60" workbookViewId="0">
      <selection activeCell="F73" sqref="F73"/>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588</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350</v>
      </c>
      <c r="D5" s="567"/>
      <c r="E5" s="567"/>
      <c r="F5" s="567"/>
      <c r="G5" s="567"/>
      <c r="H5" s="567"/>
      <c r="I5" s="567"/>
      <c r="J5" s="568"/>
      <c r="K5" s="13"/>
    </row>
    <row r="6" spans="2:11" ht="14.45" customHeight="1">
      <c r="B6" s="12"/>
      <c r="C6" s="159" t="s">
        <v>589</v>
      </c>
      <c r="D6" s="117"/>
      <c r="E6" s="117"/>
      <c r="F6" s="11"/>
      <c r="G6" s="118" t="s">
        <v>210</v>
      </c>
      <c r="H6" s="569" t="s">
        <v>211</v>
      </c>
      <c r="I6" s="570"/>
      <c r="J6" s="571"/>
      <c r="K6" s="13"/>
    </row>
    <row r="7" spans="2:11" ht="14.25" customHeight="1" thickBot="1">
      <c r="B7" s="12"/>
      <c r="C7" s="651" t="s">
        <v>590</v>
      </c>
      <c r="D7" s="652"/>
      <c r="E7" s="652"/>
      <c r="F7" s="653"/>
      <c r="G7" s="377" t="s">
        <v>605</v>
      </c>
      <c r="H7" s="654" t="s">
        <v>545</v>
      </c>
      <c r="I7" s="655"/>
      <c r="J7" s="656"/>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582" t="s">
        <v>522</v>
      </c>
      <c r="H9" s="587" t="s">
        <v>352</v>
      </c>
      <c r="I9" s="585"/>
      <c r="J9" s="586"/>
      <c r="K9" s="13"/>
    </row>
    <row r="10" spans="2:11" ht="15.75" customHeight="1">
      <c r="B10" s="12"/>
      <c r="C10" s="651"/>
      <c r="D10" s="652"/>
      <c r="E10" s="652"/>
      <c r="F10" s="653"/>
      <c r="G10" s="582"/>
      <c r="H10" s="587"/>
      <c r="I10" s="585"/>
      <c r="J10" s="586"/>
      <c r="K10" s="13"/>
    </row>
    <row r="11" spans="2:11" ht="31.7" customHeight="1">
      <c r="B11" s="12"/>
      <c r="C11" s="651"/>
      <c r="D11" s="652"/>
      <c r="E11" s="652"/>
      <c r="F11" s="653"/>
      <c r="G11" s="582"/>
      <c r="H11" s="587"/>
      <c r="I11" s="585"/>
      <c r="J11" s="586"/>
      <c r="K11" s="13"/>
    </row>
    <row r="12" spans="2:11" ht="36.950000000000003" customHeight="1" thickBot="1">
      <c r="B12" s="12"/>
      <c r="C12" s="654"/>
      <c r="D12" s="655"/>
      <c r="E12" s="655"/>
      <c r="F12" s="656"/>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29" t="s">
        <v>226</v>
      </c>
      <c r="D16" s="130" t="s">
        <v>227</v>
      </c>
      <c r="E16" s="219">
        <v>1</v>
      </c>
      <c r="F16" s="388" t="s">
        <v>228</v>
      </c>
      <c r="G16" s="134" t="s">
        <v>229</v>
      </c>
      <c r="H16" s="130" t="s">
        <v>227</v>
      </c>
      <c r="I16" s="219">
        <v>0.5</v>
      </c>
      <c r="J16" s="197" t="s">
        <v>452</v>
      </c>
      <c r="K16" s="13"/>
    </row>
    <row r="17" spans="2:11" ht="45" customHeight="1">
      <c r="B17" s="12"/>
      <c r="C17" s="121" t="s">
        <v>231</v>
      </c>
      <c r="D17" s="20" t="s">
        <v>227</v>
      </c>
      <c r="E17" s="219">
        <v>1</v>
      </c>
      <c r="F17" s="388" t="s">
        <v>232</v>
      </c>
      <c r="G17" s="173" t="s">
        <v>606</v>
      </c>
      <c r="H17" s="113" t="s">
        <v>227</v>
      </c>
      <c r="I17" s="237" t="s">
        <v>50</v>
      </c>
      <c r="J17" s="192" t="s">
        <v>355</v>
      </c>
      <c r="K17" s="13"/>
    </row>
    <row r="18" spans="2:11" ht="38.450000000000003" customHeight="1">
      <c r="B18" s="12"/>
      <c r="C18" s="173" t="s">
        <v>26</v>
      </c>
      <c r="D18" s="30" t="s">
        <v>26</v>
      </c>
      <c r="E18" s="219" t="s">
        <v>26</v>
      </c>
      <c r="F18" s="193" t="s">
        <v>26</v>
      </c>
      <c r="G18" s="173" t="s">
        <v>356</v>
      </c>
      <c r="H18" s="113" t="s">
        <v>227</v>
      </c>
      <c r="I18" s="237">
        <v>1</v>
      </c>
      <c r="J18" s="192" t="s">
        <v>357</v>
      </c>
      <c r="K18" s="13"/>
    </row>
    <row r="19" spans="2:11" ht="38.450000000000003" customHeight="1" thickBot="1">
      <c r="B19" s="12"/>
      <c r="C19" s="173" t="s">
        <v>26</v>
      </c>
      <c r="D19" s="30" t="s">
        <v>26</v>
      </c>
      <c r="E19" s="219" t="s">
        <v>26</v>
      </c>
      <c r="F19" s="193" t="s">
        <v>26</v>
      </c>
      <c r="G19" s="173" t="s">
        <v>358</v>
      </c>
      <c r="H19" s="113" t="s">
        <v>266</v>
      </c>
      <c r="I19" s="237" t="s">
        <v>50</v>
      </c>
      <c r="J19" s="192" t="s">
        <v>359</v>
      </c>
      <c r="K19" s="13"/>
    </row>
    <row r="20" spans="2:11" ht="27" customHeight="1" thickBot="1">
      <c r="B20" s="12"/>
      <c r="C20" s="603" t="s">
        <v>239</v>
      </c>
      <c r="D20" s="604"/>
      <c r="E20" s="604"/>
      <c r="F20" s="604"/>
      <c r="G20" s="604"/>
      <c r="H20" s="604"/>
      <c r="I20" s="604"/>
      <c r="J20" s="605"/>
      <c r="K20" s="13"/>
    </row>
    <row r="21" spans="2:11" ht="27" customHeight="1" thickBot="1">
      <c r="B21" s="12"/>
      <c r="C21" s="160" t="s">
        <v>222</v>
      </c>
      <c r="D21" s="132" t="s">
        <v>223</v>
      </c>
      <c r="E21" s="211" t="s">
        <v>224</v>
      </c>
      <c r="F21" s="133" t="s">
        <v>225</v>
      </c>
      <c r="G21" s="160" t="s">
        <v>222</v>
      </c>
      <c r="H21" s="132" t="s">
        <v>223</v>
      </c>
      <c r="I21" s="211" t="s">
        <v>224</v>
      </c>
      <c r="J21" s="133" t="s">
        <v>225</v>
      </c>
      <c r="K21" s="13"/>
    </row>
    <row r="22" spans="2:11" ht="43.5">
      <c r="B22" s="12"/>
      <c r="C22" s="135" t="s">
        <v>240</v>
      </c>
      <c r="D22" s="136" t="s">
        <v>227</v>
      </c>
      <c r="E22" s="219">
        <v>1</v>
      </c>
      <c r="F22" s="379" t="s">
        <v>593</v>
      </c>
      <c r="G22" s="137" t="s">
        <v>242</v>
      </c>
      <c r="H22" s="136" t="s">
        <v>227</v>
      </c>
      <c r="I22" s="219" t="s">
        <v>50</v>
      </c>
      <c r="J22" s="376" t="s">
        <v>360</v>
      </c>
      <c r="K22" s="13"/>
    </row>
    <row r="23" spans="2:11" ht="29.1">
      <c r="B23" s="12"/>
      <c r="C23" s="24" t="s">
        <v>244</v>
      </c>
      <c r="D23" s="20" t="s">
        <v>227</v>
      </c>
      <c r="E23" s="219" t="s">
        <v>50</v>
      </c>
      <c r="F23" s="373" t="s">
        <v>341</v>
      </c>
      <c r="G23" s="24" t="s">
        <v>246</v>
      </c>
      <c r="H23" s="20" t="s">
        <v>227</v>
      </c>
      <c r="I23" s="219">
        <v>1</v>
      </c>
      <c r="J23" s="193" t="s">
        <v>594</v>
      </c>
      <c r="K23" s="13"/>
    </row>
    <row r="24" spans="2:11" ht="29.1">
      <c r="B24" s="12"/>
      <c r="C24" s="24" t="s">
        <v>607</v>
      </c>
      <c r="D24" s="20" t="s">
        <v>227</v>
      </c>
      <c r="E24" s="219" t="s">
        <v>50</v>
      </c>
      <c r="F24" s="373" t="s">
        <v>595</v>
      </c>
      <c r="G24" s="24" t="s">
        <v>26</v>
      </c>
      <c r="H24" s="114" t="s">
        <v>26</v>
      </c>
      <c r="I24" s="219" t="s">
        <v>26</v>
      </c>
      <c r="J24" s="125" t="s">
        <v>26</v>
      </c>
      <c r="K24" s="13"/>
    </row>
    <row r="25" spans="2:11" ht="29.1">
      <c r="B25" s="12"/>
      <c r="C25" s="24" t="s">
        <v>250</v>
      </c>
      <c r="D25" s="20" t="s">
        <v>227</v>
      </c>
      <c r="E25" s="219" t="s">
        <v>50</v>
      </c>
      <c r="F25" s="373" t="s">
        <v>596</v>
      </c>
      <c r="G25" s="124" t="s">
        <v>26</v>
      </c>
      <c r="H25" s="30" t="s">
        <v>26</v>
      </c>
      <c r="I25" s="219" t="s">
        <v>26</v>
      </c>
      <c r="J25" s="125" t="s">
        <v>26</v>
      </c>
      <c r="K25" s="13"/>
    </row>
    <row r="26" spans="2:11" ht="21.95" customHeight="1" thickBot="1">
      <c r="B26" s="12"/>
      <c r="C26" s="25" t="s">
        <v>252</v>
      </c>
      <c r="D26" s="123" t="s">
        <v>227</v>
      </c>
      <c r="E26" s="219" t="s">
        <v>26</v>
      </c>
      <c r="F26" s="374" t="s">
        <v>252</v>
      </c>
      <c r="G26" s="126" t="s">
        <v>26</v>
      </c>
      <c r="H26" s="127" t="s">
        <v>26</v>
      </c>
      <c r="I26" s="219" t="s">
        <v>26</v>
      </c>
      <c r="J26" s="128" t="s">
        <v>26</v>
      </c>
      <c r="K26" s="13"/>
    </row>
    <row r="27" spans="2:11" ht="21" customHeight="1" thickBot="1">
      <c r="B27" s="12"/>
      <c r="C27" s="591" t="s">
        <v>254</v>
      </c>
      <c r="D27" s="592"/>
      <c r="E27" s="592"/>
      <c r="F27" s="592"/>
      <c r="G27" s="592"/>
      <c r="H27" s="592"/>
      <c r="I27" s="592"/>
      <c r="J27" s="593"/>
      <c r="K27" s="13"/>
    </row>
    <row r="28" spans="2:11" ht="23.45" customHeight="1" thickBot="1">
      <c r="B28" s="12"/>
      <c r="C28" s="594" t="s">
        <v>255</v>
      </c>
      <c r="D28" s="595"/>
      <c r="E28" s="595"/>
      <c r="F28" s="595"/>
      <c r="G28" s="595"/>
      <c r="H28" s="595"/>
      <c r="I28" s="595"/>
      <c r="J28" s="596"/>
      <c r="K28" s="13"/>
    </row>
    <row r="29" spans="2:11">
      <c r="B29" s="12"/>
      <c r="C29" s="10"/>
      <c r="D29" s="138"/>
      <c r="E29" s="138"/>
      <c r="F29" s="138"/>
      <c r="G29" s="138"/>
      <c r="H29" s="138"/>
      <c r="I29" s="138"/>
      <c r="J29" s="11"/>
      <c r="K29" s="13"/>
    </row>
    <row r="30" spans="2:11">
      <c r="B30" s="12"/>
      <c r="C30" s="12"/>
      <c r="J30" s="13"/>
      <c r="K30" s="13"/>
    </row>
    <row r="31" spans="2:11" ht="14.45" thickBot="1">
      <c r="B31" s="12"/>
      <c r="C31" s="27"/>
      <c r="D31" s="28"/>
      <c r="E31" s="28"/>
      <c r="F31" s="28"/>
      <c r="G31" s="28"/>
      <c r="H31" s="28"/>
      <c r="I31" s="28"/>
      <c r="J31" s="29"/>
      <c r="K31" s="13"/>
    </row>
    <row r="32" spans="2:11" ht="18.600000000000001" thickBot="1">
      <c r="B32" s="12"/>
      <c r="C32" s="563" t="s">
        <v>256</v>
      </c>
      <c r="D32" s="564"/>
      <c r="E32" s="564"/>
      <c r="F32" s="564"/>
      <c r="G32" s="564"/>
      <c r="H32" s="564"/>
      <c r="I32" s="564"/>
      <c r="J32" s="565"/>
      <c r="K32" s="13"/>
    </row>
    <row r="33" spans="2:11" ht="15" customHeight="1">
      <c r="B33" s="12"/>
      <c r="C33" s="140"/>
      <c r="D33" s="141"/>
      <c r="E33" s="141"/>
      <c r="F33" s="141"/>
      <c r="G33" s="141"/>
      <c r="H33" s="141"/>
      <c r="I33" s="141"/>
      <c r="J33" s="142"/>
      <c r="K33" s="13"/>
    </row>
    <row r="34" spans="2:11" ht="15" customHeight="1">
      <c r="B34" s="12"/>
      <c r="C34" s="560" t="s">
        <v>257</v>
      </c>
      <c r="D34" s="561"/>
      <c r="E34" s="561"/>
      <c r="F34" s="561"/>
      <c r="G34" s="561"/>
      <c r="H34" s="561"/>
      <c r="I34" s="561"/>
      <c r="J34" s="562"/>
      <c r="K34" s="13"/>
    </row>
    <row r="35" spans="2:11" ht="15" customHeight="1" thickBot="1">
      <c r="B35" s="12"/>
      <c r="C35" s="143"/>
      <c r="D35" s="144"/>
      <c r="E35" s="144"/>
      <c r="F35" s="144"/>
      <c r="G35" s="144"/>
      <c r="H35" s="144"/>
      <c r="I35" s="144"/>
      <c r="J35" s="145"/>
      <c r="K35" s="13"/>
    </row>
    <row r="36" spans="2:11" s="16" customFormat="1" ht="26.85" customHeight="1" thickBot="1">
      <c r="B36" s="14"/>
      <c r="C36" s="597" t="s">
        <v>258</v>
      </c>
      <c r="D36" s="598"/>
      <c r="E36" s="598"/>
      <c r="F36" s="599"/>
      <c r="G36" s="597" t="s">
        <v>259</v>
      </c>
      <c r="H36" s="598"/>
      <c r="I36" s="598"/>
      <c r="J36" s="599"/>
      <c r="K36" s="15"/>
    </row>
    <row r="37" spans="2:11" ht="27.75" customHeight="1" thickBot="1">
      <c r="B37" s="12"/>
      <c r="C37" s="600" t="str">
        <f>C14</f>
        <v>HARDWARE (PLANT)</v>
      </c>
      <c r="D37" s="601"/>
      <c r="E37" s="601"/>
      <c r="F37" s="601"/>
      <c r="G37" s="601"/>
      <c r="H37" s="601"/>
      <c r="I37" s="601"/>
      <c r="J37" s="602"/>
      <c r="K37" s="13"/>
    </row>
    <row r="38" spans="2:11" ht="21.2" customHeight="1" thickBot="1">
      <c r="B38" s="12"/>
      <c r="C38" s="131" t="s">
        <v>222</v>
      </c>
      <c r="D38" s="132" t="s">
        <v>223</v>
      </c>
      <c r="E38" s="211" t="s">
        <v>224</v>
      </c>
      <c r="F38" s="133" t="s">
        <v>225</v>
      </c>
      <c r="G38" s="131" t="s">
        <v>222</v>
      </c>
      <c r="H38" s="132" t="s">
        <v>223</v>
      </c>
      <c r="I38" s="211" t="s">
        <v>224</v>
      </c>
      <c r="J38" s="133" t="s">
        <v>225</v>
      </c>
      <c r="K38" s="13"/>
    </row>
    <row r="39" spans="2:11" s="19" customFormat="1" ht="54.95" customHeight="1">
      <c r="B39" s="17"/>
      <c r="C39" s="137" t="s">
        <v>260</v>
      </c>
      <c r="D39" s="146" t="s">
        <v>261</v>
      </c>
      <c r="E39" s="219">
        <v>1</v>
      </c>
      <c r="F39" s="376" t="s">
        <v>597</v>
      </c>
      <c r="G39" s="137" t="s">
        <v>263</v>
      </c>
      <c r="H39" s="136" t="s">
        <v>227</v>
      </c>
      <c r="I39" s="219">
        <v>1</v>
      </c>
      <c r="J39" s="376" t="s">
        <v>598</v>
      </c>
      <c r="K39" s="18"/>
    </row>
    <row r="40" spans="2:11" s="19" customFormat="1" ht="52.5" customHeight="1">
      <c r="B40" s="17"/>
      <c r="C40" s="24" t="s">
        <v>265</v>
      </c>
      <c r="D40" s="20" t="s">
        <v>266</v>
      </c>
      <c r="E40" s="219">
        <v>1</v>
      </c>
      <c r="F40" s="193" t="s">
        <v>408</v>
      </c>
      <c r="G40" s="24" t="s">
        <v>268</v>
      </c>
      <c r="H40" s="20" t="s">
        <v>227</v>
      </c>
      <c r="I40" s="219">
        <v>1</v>
      </c>
      <c r="J40" s="193" t="s">
        <v>269</v>
      </c>
      <c r="K40" s="18"/>
    </row>
    <row r="41" spans="2:11" s="19" customFormat="1" ht="43.5">
      <c r="B41" s="17"/>
      <c r="C41" s="24" t="s">
        <v>270</v>
      </c>
      <c r="D41" s="23" t="s">
        <v>266</v>
      </c>
      <c r="E41" s="219" t="s">
        <v>50</v>
      </c>
      <c r="F41" s="193" t="s">
        <v>409</v>
      </c>
      <c r="G41" s="24" t="s">
        <v>272</v>
      </c>
      <c r="H41" s="20" t="s">
        <v>227</v>
      </c>
      <c r="I41" s="219">
        <v>1</v>
      </c>
      <c r="J41" s="193" t="s">
        <v>273</v>
      </c>
      <c r="K41" s="18"/>
    </row>
    <row r="42" spans="2:11" s="19" customFormat="1" ht="39" customHeight="1">
      <c r="B42" s="17"/>
      <c r="C42" s="24" t="s">
        <v>274</v>
      </c>
      <c r="D42" s="20" t="s">
        <v>266</v>
      </c>
      <c r="E42" s="219">
        <v>1</v>
      </c>
      <c r="F42" s="193" t="s">
        <v>410</v>
      </c>
      <c r="G42" s="24" t="s">
        <v>276</v>
      </c>
      <c r="H42" s="23" t="s">
        <v>261</v>
      </c>
      <c r="I42" s="219">
        <v>1</v>
      </c>
      <c r="J42" s="193" t="s">
        <v>411</v>
      </c>
      <c r="K42" s="18"/>
    </row>
    <row r="43" spans="2:11" s="19" customFormat="1" ht="29.1">
      <c r="B43" s="17"/>
      <c r="C43" s="173" t="s">
        <v>278</v>
      </c>
      <c r="D43" s="23" t="s">
        <v>227</v>
      </c>
      <c r="E43" s="237" t="s">
        <v>50</v>
      </c>
      <c r="F43" s="193" t="s">
        <v>412</v>
      </c>
      <c r="G43" s="24" t="s">
        <v>280</v>
      </c>
      <c r="H43" s="23" t="s">
        <v>261</v>
      </c>
      <c r="I43" s="237">
        <v>1</v>
      </c>
      <c r="J43" s="193" t="s">
        <v>413</v>
      </c>
      <c r="K43" s="18"/>
    </row>
    <row r="44" spans="2:11" s="19" customFormat="1" ht="43.5">
      <c r="B44" s="17"/>
      <c r="C44" s="173" t="s">
        <v>282</v>
      </c>
      <c r="D44" s="23" t="s">
        <v>283</v>
      </c>
      <c r="E44" s="237">
        <v>1</v>
      </c>
      <c r="F44" s="193" t="s">
        <v>536</v>
      </c>
      <c r="G44" s="24" t="s">
        <v>285</v>
      </c>
      <c r="H44" s="23" t="s">
        <v>283</v>
      </c>
      <c r="I44" s="237">
        <v>1</v>
      </c>
      <c r="J44" s="193" t="s">
        <v>414</v>
      </c>
      <c r="K44" s="18"/>
    </row>
    <row r="45" spans="2:11" s="19" customFormat="1" ht="43.5">
      <c r="B45" s="17"/>
      <c r="C45" s="173" t="s">
        <v>287</v>
      </c>
      <c r="D45" s="23" t="s">
        <v>283</v>
      </c>
      <c r="E45" s="237">
        <v>1</v>
      </c>
      <c r="F45" s="193" t="s">
        <v>447</v>
      </c>
      <c r="G45" s="24" t="s">
        <v>288</v>
      </c>
      <c r="H45" s="20" t="s">
        <v>227</v>
      </c>
      <c r="I45" s="237">
        <v>1</v>
      </c>
      <c r="J45" s="193" t="s">
        <v>599</v>
      </c>
      <c r="K45" s="18"/>
    </row>
    <row r="46" spans="2:11" s="19" customFormat="1" ht="29.45" thickBot="1">
      <c r="B46" s="17"/>
      <c r="C46" s="148" t="s">
        <v>290</v>
      </c>
      <c r="D46" s="26" t="s">
        <v>266</v>
      </c>
      <c r="E46" s="237">
        <v>1</v>
      </c>
      <c r="F46" s="380" t="s">
        <v>291</v>
      </c>
      <c r="G46" s="25" t="s">
        <v>292</v>
      </c>
      <c r="H46" s="26" t="s">
        <v>283</v>
      </c>
      <c r="I46" s="237">
        <v>1</v>
      </c>
      <c r="J46" s="380" t="s">
        <v>417</v>
      </c>
      <c r="K46" s="18"/>
    </row>
    <row r="47" spans="2:11" s="19" customFormat="1" ht="27.75" customHeight="1" thickBot="1">
      <c r="B47" s="17"/>
      <c r="C47" s="608" t="str">
        <f>C20</f>
        <v>PEOPLE + PROCESS</v>
      </c>
      <c r="D47" s="609"/>
      <c r="E47" s="609"/>
      <c r="F47" s="609"/>
      <c r="G47" s="609"/>
      <c r="H47" s="609"/>
      <c r="I47" s="609"/>
      <c r="J47" s="610"/>
      <c r="K47" s="18"/>
    </row>
    <row r="48" spans="2:11" ht="24.6" customHeight="1" thickBot="1">
      <c r="B48" s="12"/>
      <c r="C48" s="131" t="s">
        <v>222</v>
      </c>
      <c r="D48" s="132" t="s">
        <v>223</v>
      </c>
      <c r="E48" s="211" t="s">
        <v>224</v>
      </c>
      <c r="F48" s="133" t="s">
        <v>225</v>
      </c>
      <c r="G48" s="131" t="s">
        <v>222</v>
      </c>
      <c r="H48" s="132" t="s">
        <v>223</v>
      </c>
      <c r="I48" s="211" t="s">
        <v>224</v>
      </c>
      <c r="J48" s="133" t="s">
        <v>225</v>
      </c>
      <c r="K48" s="13"/>
    </row>
    <row r="49" spans="2:11" s="19" customFormat="1" ht="43.5">
      <c r="B49" s="17"/>
      <c r="C49" s="188" t="s">
        <v>294</v>
      </c>
      <c r="D49" s="146" t="s">
        <v>227</v>
      </c>
      <c r="E49" s="219" t="s">
        <v>50</v>
      </c>
      <c r="F49" s="376" t="s">
        <v>295</v>
      </c>
      <c r="G49" s="137" t="s">
        <v>296</v>
      </c>
      <c r="H49" s="146" t="s">
        <v>227</v>
      </c>
      <c r="I49" s="237">
        <v>1</v>
      </c>
      <c r="J49" s="376" t="s">
        <v>297</v>
      </c>
      <c r="K49" s="18"/>
    </row>
    <row r="50" spans="2:11" s="19" customFormat="1" ht="43.5">
      <c r="B50" s="17"/>
      <c r="C50" s="189" t="s">
        <v>298</v>
      </c>
      <c r="D50" s="162" t="s">
        <v>227</v>
      </c>
      <c r="E50" s="219">
        <v>1</v>
      </c>
      <c r="F50" s="193" t="s">
        <v>600</v>
      </c>
      <c r="G50" s="24" t="s">
        <v>300</v>
      </c>
      <c r="H50" s="23" t="s">
        <v>266</v>
      </c>
      <c r="I50" s="237">
        <v>1</v>
      </c>
      <c r="J50" s="193" t="s">
        <v>301</v>
      </c>
      <c r="K50" s="18"/>
    </row>
    <row r="51" spans="2:11" s="19" customFormat="1" ht="43.5">
      <c r="B51" s="17"/>
      <c r="C51" s="173" t="s">
        <v>601</v>
      </c>
      <c r="D51" s="23" t="s">
        <v>227</v>
      </c>
      <c r="E51" s="219">
        <v>1</v>
      </c>
      <c r="F51" s="193" t="s">
        <v>303</v>
      </c>
      <c r="G51" s="24" t="s">
        <v>304</v>
      </c>
      <c r="H51" s="23" t="s">
        <v>227</v>
      </c>
      <c r="I51" s="237">
        <v>1</v>
      </c>
      <c r="J51" s="193" t="s">
        <v>305</v>
      </c>
      <c r="K51" s="18"/>
    </row>
    <row r="52" spans="2:11" s="19" customFormat="1" ht="58.5" thickBot="1">
      <c r="B52" s="17"/>
      <c r="C52" s="148" t="s">
        <v>306</v>
      </c>
      <c r="D52" s="163" t="s">
        <v>283</v>
      </c>
      <c r="E52" s="219">
        <v>1</v>
      </c>
      <c r="F52" s="375" t="s">
        <v>602</v>
      </c>
      <c r="G52" s="25" t="s">
        <v>26</v>
      </c>
      <c r="H52" s="172" t="s">
        <v>26</v>
      </c>
      <c r="I52" s="219" t="s">
        <v>26</v>
      </c>
      <c r="J52" s="187" t="s">
        <v>26</v>
      </c>
      <c r="K52" s="18"/>
    </row>
    <row r="53" spans="2:11" s="16" customFormat="1" ht="22.7" customHeight="1" thickBot="1">
      <c r="B53" s="14"/>
      <c r="C53" s="591" t="s">
        <v>254</v>
      </c>
      <c r="D53" s="592"/>
      <c r="E53" s="592"/>
      <c r="F53" s="592"/>
      <c r="G53" s="592"/>
      <c r="H53" s="592"/>
      <c r="I53" s="592"/>
      <c r="J53" s="593"/>
      <c r="K53" s="15"/>
    </row>
    <row r="54" spans="2:11" ht="22.7" customHeight="1" thickBot="1">
      <c r="B54" s="12"/>
      <c r="C54" s="611" t="s">
        <v>308</v>
      </c>
      <c r="D54" s="612"/>
      <c r="E54" s="612"/>
      <c r="F54" s="612"/>
      <c r="G54" s="612"/>
      <c r="H54" s="612"/>
      <c r="I54" s="612"/>
      <c r="J54" s="613"/>
      <c r="K54" s="13"/>
    </row>
    <row r="55" spans="2:11" ht="15.95" customHeight="1">
      <c r="B55" s="12"/>
      <c r="C55" s="10"/>
      <c r="D55" s="138"/>
      <c r="E55" s="138"/>
      <c r="F55" s="138"/>
      <c r="G55" s="138"/>
      <c r="H55" s="138"/>
      <c r="I55" s="138"/>
      <c r="J55" s="11"/>
      <c r="K55" s="13"/>
    </row>
    <row r="56" spans="2:11" ht="15.95" customHeight="1">
      <c r="B56" s="12"/>
      <c r="C56" s="12"/>
      <c r="J56" s="13"/>
      <c r="K56" s="13"/>
    </row>
    <row r="57" spans="2:11" ht="15.95" customHeight="1" thickBot="1">
      <c r="B57" s="12"/>
      <c r="C57" s="27"/>
      <c r="D57" s="28"/>
      <c r="E57" s="28"/>
      <c r="F57" s="28"/>
      <c r="G57" s="28"/>
      <c r="H57" s="28"/>
      <c r="I57" s="28"/>
      <c r="J57" s="29"/>
      <c r="K57" s="13"/>
    </row>
    <row r="58" spans="2:11" ht="15.95" customHeight="1" thickBot="1">
      <c r="B58" s="12"/>
      <c r="C58" s="563" t="s">
        <v>309</v>
      </c>
      <c r="D58" s="564"/>
      <c r="E58" s="564"/>
      <c r="F58" s="564"/>
      <c r="G58" s="564"/>
      <c r="H58" s="564"/>
      <c r="I58" s="564"/>
      <c r="J58" s="565"/>
      <c r="K58" s="13"/>
    </row>
    <row r="59" spans="2:11" ht="20.85" customHeight="1" thickBot="1">
      <c r="B59" s="12"/>
      <c r="C59" s="630" t="s">
        <v>266</v>
      </c>
      <c r="D59" s="631"/>
      <c r="E59" s="632"/>
      <c r="F59" s="633"/>
      <c r="G59" s="630" t="s">
        <v>283</v>
      </c>
      <c r="H59" s="631"/>
      <c r="I59" s="632"/>
      <c r="J59" s="633"/>
      <c r="K59" s="13"/>
    </row>
    <row r="60" spans="2:11" ht="25.7" customHeight="1" thickBot="1">
      <c r="B60" s="12"/>
      <c r="C60" s="614" t="s">
        <v>310</v>
      </c>
      <c r="D60" s="615"/>
      <c r="E60" s="615"/>
      <c r="F60" s="616"/>
      <c r="G60" s="617" t="s">
        <v>311</v>
      </c>
      <c r="H60" s="615"/>
      <c r="I60" s="615"/>
      <c r="J60" s="618"/>
      <c r="K60" s="13"/>
    </row>
    <row r="61" spans="2:11" ht="15.95" customHeight="1">
      <c r="B61" s="12"/>
      <c r="C61" s="10"/>
      <c r="D61" s="138"/>
      <c r="E61" s="138"/>
      <c r="F61" s="138"/>
      <c r="G61" s="138"/>
      <c r="H61" s="138"/>
      <c r="I61" s="138"/>
      <c r="J61" s="11"/>
      <c r="K61" s="13"/>
    </row>
    <row r="62" spans="2:11">
      <c r="B62" s="12"/>
      <c r="C62" s="12"/>
      <c r="J62" s="13"/>
      <c r="K62" s="13"/>
    </row>
    <row r="63" spans="2:11" ht="14.45" thickBot="1">
      <c r="B63" s="12"/>
      <c r="C63" s="27"/>
      <c r="D63" s="28"/>
      <c r="E63" s="28"/>
      <c r="F63" s="28"/>
      <c r="G63" s="28"/>
      <c r="H63" s="28"/>
      <c r="I63" s="28"/>
      <c r="J63" s="29"/>
      <c r="K63" s="13"/>
    </row>
    <row r="64" spans="2:11" ht="18.600000000000001" thickBot="1">
      <c r="B64" s="12"/>
      <c r="C64" s="563" t="s">
        <v>312</v>
      </c>
      <c r="D64" s="564"/>
      <c r="E64" s="564"/>
      <c r="F64" s="564"/>
      <c r="G64" s="634"/>
      <c r="H64" s="564"/>
      <c r="I64" s="564"/>
      <c r="J64" s="565"/>
      <c r="K64" s="13"/>
    </row>
    <row r="65" spans="2:11" s="16" customFormat="1" ht="13.35" customHeight="1">
      <c r="B65" s="14"/>
      <c r="C65" s="647" t="s">
        <v>313</v>
      </c>
      <c r="D65" s="648"/>
      <c r="E65" s="649"/>
      <c r="F65" s="161" t="s">
        <v>314</v>
      </c>
      <c r="G65" s="150" t="s">
        <v>109</v>
      </c>
      <c r="H65" s="635" t="s">
        <v>315</v>
      </c>
      <c r="I65" s="635"/>
      <c r="J65" s="636"/>
      <c r="K65" s="15"/>
    </row>
    <row r="66" spans="2:11" ht="14.45" customHeight="1">
      <c r="B66" s="12"/>
      <c r="C66" s="189" t="s">
        <v>55</v>
      </c>
      <c r="D66" s="606" t="s">
        <v>316</v>
      </c>
      <c r="E66" s="607"/>
      <c r="F66" s="152">
        <f>'Initial Risk'!F23</f>
        <v>4</v>
      </c>
      <c r="G66" s="155">
        <f>'Initial Risk'!G21</f>
        <v>2</v>
      </c>
      <c r="H66" s="637">
        <f>F66*G66</f>
        <v>8</v>
      </c>
      <c r="I66" s="637"/>
      <c r="J66" s="638"/>
      <c r="K66" s="13"/>
    </row>
    <row r="67" spans="2:11" ht="14.45" customHeight="1">
      <c r="B67" s="12"/>
      <c r="C67" s="189" t="s">
        <v>56</v>
      </c>
      <c r="D67" s="606" t="s">
        <v>316</v>
      </c>
      <c r="E67" s="607"/>
      <c r="F67" s="153" t="s">
        <v>317</v>
      </c>
      <c r="G67" s="155" t="s">
        <v>577</v>
      </c>
      <c r="H67" s="639" t="s">
        <v>319</v>
      </c>
      <c r="I67" s="639"/>
      <c r="J67" s="640"/>
      <c r="K67" s="13"/>
    </row>
    <row r="68" spans="2:11" ht="16.5" customHeight="1">
      <c r="B68" s="12"/>
      <c r="C68" s="189" t="s">
        <v>320</v>
      </c>
      <c r="D68" s="606" t="s">
        <v>316</v>
      </c>
      <c r="E68" s="607"/>
      <c r="F68" s="154" t="s">
        <v>321</v>
      </c>
      <c r="G68" s="151" t="s">
        <v>322</v>
      </c>
      <c r="H68" s="641" t="s">
        <v>323</v>
      </c>
      <c r="I68" s="641"/>
      <c r="J68" s="642"/>
      <c r="K68" s="13"/>
    </row>
    <row r="69" spans="2:11" ht="15.95" customHeight="1">
      <c r="B69" s="12"/>
      <c r="C69" s="189" t="s">
        <v>324</v>
      </c>
      <c r="D69" s="606" t="s">
        <v>316</v>
      </c>
      <c r="E69" s="607"/>
      <c r="F69" s="152">
        <v>3</v>
      </c>
      <c r="G69" s="155">
        <v>2</v>
      </c>
      <c r="H69" s="643">
        <f>F69*G69</f>
        <v>6</v>
      </c>
      <c r="I69" s="643"/>
      <c r="J69" s="644"/>
      <c r="K69" s="13"/>
    </row>
    <row r="70" spans="2:11" ht="14.45" customHeight="1" thickBot="1">
      <c r="B70" s="12"/>
      <c r="C70" s="218" t="s">
        <v>60</v>
      </c>
      <c r="D70" s="619" t="s">
        <v>316</v>
      </c>
      <c r="E70" s="620"/>
      <c r="F70" s="156" t="s">
        <v>348</v>
      </c>
      <c r="G70" s="155" t="s">
        <v>326</v>
      </c>
      <c r="H70" s="645" t="s">
        <v>327</v>
      </c>
      <c r="I70" s="645"/>
      <c r="J70" s="646"/>
      <c r="K70" s="13"/>
    </row>
    <row r="71" spans="2:11" ht="23.1" customHeight="1" thickBot="1">
      <c r="B71" s="12"/>
      <c r="C71" s="650" t="s">
        <v>328</v>
      </c>
      <c r="D71" s="628"/>
      <c r="E71" s="628"/>
      <c r="F71" s="628"/>
      <c r="G71" s="628"/>
      <c r="H71" s="628"/>
      <c r="I71" s="628"/>
      <c r="J71" s="629"/>
      <c r="K71" s="13"/>
    </row>
    <row r="72" spans="2:11" ht="17.850000000000001" customHeight="1">
      <c r="B72" s="12"/>
      <c r="C72" s="178" t="s">
        <v>329</v>
      </c>
      <c r="D72" s="157"/>
      <c r="E72" s="157"/>
      <c r="F72" s="157"/>
      <c r="G72" s="157"/>
      <c r="H72" s="157"/>
      <c r="I72" s="157"/>
      <c r="J72" s="179"/>
      <c r="K72" s="13"/>
    </row>
    <row r="73" spans="2:11" ht="18.600000000000001" customHeight="1">
      <c r="B73" s="12"/>
      <c r="C73" s="180" t="s">
        <v>330</v>
      </c>
      <c r="D73" s="176"/>
      <c r="E73" s="176"/>
      <c r="F73" s="176"/>
      <c r="G73" s="177"/>
      <c r="H73" s="177"/>
      <c r="I73" s="177"/>
      <c r="J73" s="181"/>
      <c r="K73" s="13"/>
    </row>
    <row r="74" spans="2:11" ht="14.85" customHeight="1">
      <c r="B74" s="12"/>
      <c r="C74" s="180" t="s">
        <v>331</v>
      </c>
      <c r="D74" s="176"/>
      <c r="E74" s="176"/>
      <c r="F74" s="176"/>
      <c r="G74" s="174"/>
      <c r="H74" s="174"/>
      <c r="I74" s="174"/>
      <c r="J74" s="182"/>
      <c r="K74" s="13"/>
    </row>
    <row r="75" spans="2:11" ht="17.100000000000001" customHeight="1">
      <c r="B75" s="12"/>
      <c r="C75" s="158" t="s">
        <v>332</v>
      </c>
      <c r="D75" s="176"/>
      <c r="E75" s="176"/>
      <c r="F75" s="176"/>
      <c r="G75" s="175"/>
      <c r="H75" s="175"/>
      <c r="I75" s="175"/>
      <c r="J75" s="183"/>
      <c r="K75" s="13"/>
    </row>
    <row r="76" spans="2:11" ht="14.45" customHeight="1" thickBot="1">
      <c r="B76" s="12"/>
      <c r="C76" s="184"/>
      <c r="D76" s="185"/>
      <c r="E76" s="185"/>
      <c r="F76" s="185"/>
      <c r="G76" s="185"/>
      <c r="H76" s="185"/>
      <c r="I76" s="185"/>
      <c r="J76" s="186"/>
      <c r="K76" s="13"/>
    </row>
    <row r="77" spans="2:11" ht="15" customHeight="1" thickBot="1">
      <c r="B77" s="12"/>
      <c r="C77" s="621" t="s">
        <v>333</v>
      </c>
      <c r="D77" s="622"/>
      <c r="E77" s="622"/>
      <c r="F77" s="623"/>
      <c r="G77" s="623"/>
      <c r="H77" s="623"/>
      <c r="I77" s="624"/>
      <c r="J77" s="625"/>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4.45" thickBot="1">
      <c r="B113" s="12"/>
      <c r="C113" s="143"/>
      <c r="D113" s="144"/>
      <c r="E113" s="144"/>
      <c r="F113" s="144"/>
      <c r="G113" s="28"/>
      <c r="H113" s="144"/>
      <c r="I113" s="144"/>
      <c r="J113" s="29"/>
      <c r="K113" s="13"/>
    </row>
    <row r="114" spans="2:11">
      <c r="B114" s="12"/>
      <c r="K114" s="13"/>
    </row>
    <row r="115" spans="2:11" ht="14.45" thickBot="1">
      <c r="B115" s="27"/>
      <c r="C115" s="28"/>
      <c r="D115" s="28"/>
      <c r="E115" s="28"/>
      <c r="F115" s="28"/>
      <c r="G115" s="28"/>
      <c r="H115" s="28"/>
      <c r="I115" s="28"/>
      <c r="J115" s="28"/>
      <c r="K115" s="29"/>
    </row>
  </sheetData>
  <mergeCells count="42">
    <mergeCell ref="D68:E68"/>
    <mergeCell ref="D69:E69"/>
    <mergeCell ref="D70:E70"/>
    <mergeCell ref="C2:J3"/>
    <mergeCell ref="C4:J4"/>
    <mergeCell ref="C5:J5"/>
    <mergeCell ref="H6:J6"/>
    <mergeCell ref="C7:F12"/>
    <mergeCell ref="H7:J7"/>
    <mergeCell ref="G9:G12"/>
    <mergeCell ref="H9:J12"/>
    <mergeCell ref="C47:J47"/>
    <mergeCell ref="C13:F13"/>
    <mergeCell ref="G13:J13"/>
    <mergeCell ref="C14:J14"/>
    <mergeCell ref="C20:J20"/>
    <mergeCell ref="H67:J67"/>
    <mergeCell ref="C65:E65"/>
    <mergeCell ref="D66:E66"/>
    <mergeCell ref="D67:E67"/>
    <mergeCell ref="C27:J27"/>
    <mergeCell ref="C28:J28"/>
    <mergeCell ref="C32:J32"/>
    <mergeCell ref="C34:J34"/>
    <mergeCell ref="C36:F36"/>
    <mergeCell ref="G36:J36"/>
    <mergeCell ref="H69:J69"/>
    <mergeCell ref="H70:J70"/>
    <mergeCell ref="C71:J71"/>
    <mergeCell ref="C77:J77"/>
    <mergeCell ref="C37:J37"/>
    <mergeCell ref="H68:J68"/>
    <mergeCell ref="C53:J53"/>
    <mergeCell ref="C54:J54"/>
    <mergeCell ref="C58:J58"/>
    <mergeCell ref="C59:F59"/>
    <mergeCell ref="G59:J59"/>
    <mergeCell ref="C60:F60"/>
    <mergeCell ref="G60:J60"/>
    <mergeCell ref="C64:J64"/>
    <mergeCell ref="H65:J65"/>
    <mergeCell ref="H66:J66"/>
  </mergeCells>
  <conditionalFormatting sqref="H66:J66 H69:J69">
    <cfRule type="cellIs" dxfId="503" priority="151" operator="between">
      <formula>5</formula>
      <formula>8</formula>
    </cfRule>
    <cfRule type="cellIs" dxfId="502" priority="152" operator="between">
      <formula>10</formula>
      <formula>12</formula>
    </cfRule>
    <cfRule type="cellIs" dxfId="501" priority="153" operator="between">
      <formula>15</formula>
      <formula>25</formula>
    </cfRule>
    <cfRule type="cellIs" dxfId="500" priority="149" operator="between">
      <formula>1</formula>
      <formula>3</formula>
    </cfRule>
    <cfRule type="cellIs" dxfId="499" priority="150" operator="equal">
      <formula>4</formula>
    </cfRule>
  </conditionalFormatting>
  <pageMargins left="0.7" right="0.7" top="0.75" bottom="0.75" header="0.3" footer="0.3"/>
  <pageSetup scale="27"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40" operator="equal" id="{8683A35D-6BF3-479D-912F-E09DEB0DF06F}">
            <xm:f>'Data Vald.'!$A$3</xm:f>
            <x14:dxf/>
          </x14:cfRule>
          <x14:cfRule type="cellIs" priority="139" operator="equal" id="{388943A3-9876-42BF-B1AF-7ADC6E29E7F3}">
            <xm:f>'Data Vald.'!$A$4</xm:f>
            <x14:dxf/>
          </x14:cfRule>
          <x14:cfRule type="cellIs" priority="137" operator="equal" id="{748C9E1B-D690-46A4-9746-7B98B7330A22}">
            <xm:f>'Data Vald.'!$A$6</xm:f>
            <x14:dxf>
              <fill>
                <patternFill>
                  <bgColor rgb="FFFF0000"/>
                </patternFill>
              </fill>
            </x14:dxf>
          </x14:cfRule>
          <x14:cfRule type="cellIs" priority="136" operator="equal" id="{D64B8ABB-ECB2-4FB4-A1FB-01156FE5631F}">
            <xm:f>'Data Vald.'!$A$7</xm:f>
            <x14:dxf>
              <fill>
                <patternFill>
                  <bgColor rgb="FFFFC000"/>
                </patternFill>
              </fill>
            </x14:dxf>
          </x14:cfRule>
          <x14:cfRule type="cellIs" priority="135" operator="equal" id="{B2BDF28B-053F-458C-8172-79992E2F7501}">
            <xm:f>'Data Vald.'!$A$8</xm:f>
            <x14:dxf>
              <fill>
                <patternFill>
                  <bgColor rgb="FFFFFF00"/>
                </patternFill>
              </fill>
            </x14:dxf>
          </x14:cfRule>
          <x14:cfRule type="cellIs" priority="134" operator="equal" id="{8CD4A8DC-20DA-4E48-B023-B9AA82B50D27}">
            <xm:f>'Data Vald.'!$A$9</xm:f>
            <x14:dxf>
              <fill>
                <patternFill>
                  <bgColor rgb="FF00B050"/>
                </patternFill>
              </fill>
            </x14:dxf>
          </x14:cfRule>
          <x14:cfRule type="cellIs" priority="138" operator="equal" id="{A8D3893E-0C6B-4E25-BEC7-0384D4A8323F}">
            <xm:f>'Data Vald.'!$A$5</xm:f>
            <x14:dxf>
              <font>
                <color theme="0"/>
              </font>
              <fill>
                <patternFill>
                  <bgColor theme="1"/>
                </patternFill>
              </fill>
            </x14:dxf>
          </x14:cfRule>
          <xm:sqref>E18:E19</xm:sqref>
        </x14:conditionalFormatting>
        <x14:conditionalFormatting xmlns:xm="http://schemas.microsoft.com/office/excel/2006/main">
          <x14:cfRule type="cellIs" priority="127" operator="equal" id="{45723A56-7FCE-4D8A-A4DF-8A3E69D3FA61}">
            <xm:f>'Data Vald.'!$A$9</xm:f>
            <x14:dxf>
              <fill>
                <patternFill>
                  <bgColor rgb="FF00B050"/>
                </patternFill>
              </fill>
            </x14:dxf>
          </x14:cfRule>
          <x14:cfRule type="cellIs" priority="128" operator="equal" id="{9829D9D2-41CB-49F5-A972-B611F0B3D9D5}">
            <xm:f>'Data Vald.'!$A$8</xm:f>
            <x14:dxf>
              <fill>
                <patternFill>
                  <bgColor rgb="FFFFFF00"/>
                </patternFill>
              </fill>
            </x14:dxf>
          </x14:cfRule>
          <x14:cfRule type="cellIs" priority="129" operator="equal" id="{26F5D6C7-02E3-41BA-B482-F4CACAF48ADC}">
            <xm:f>'Data Vald.'!$A$7</xm:f>
            <x14:dxf>
              <fill>
                <patternFill>
                  <bgColor rgb="FFFFC000"/>
                </patternFill>
              </fill>
            </x14:dxf>
          </x14:cfRule>
          <x14:cfRule type="cellIs" priority="130" operator="equal" id="{4FCD058E-3E8A-4132-A15B-68ADBD29DF07}">
            <xm:f>'Data Vald.'!$A$6</xm:f>
            <x14:dxf>
              <fill>
                <patternFill>
                  <bgColor rgb="FFFF0000"/>
                </patternFill>
              </fill>
            </x14:dxf>
          </x14:cfRule>
          <x14:cfRule type="cellIs" priority="132" operator="equal" id="{FF9FF589-BACE-4C04-850D-E9E548EEA1EC}">
            <xm:f>'Data Vald.'!$A$4</xm:f>
            <x14:dxf/>
          </x14:cfRule>
          <x14:cfRule type="cellIs" priority="133" operator="equal" id="{6AB70B8D-284E-4966-B43A-0B3164DD8D23}">
            <xm:f>'Data Vald.'!$A$3</xm:f>
            <x14:dxf/>
          </x14:cfRule>
          <x14:cfRule type="cellIs" priority="131" operator="equal" id="{8E41B1AC-1773-45DD-A624-2F0B00890659}">
            <xm:f>'Data Vald.'!$A$5</xm:f>
            <x14:dxf>
              <font>
                <color theme="0"/>
              </font>
              <fill>
                <patternFill>
                  <bgColor theme="1"/>
                </patternFill>
              </fill>
            </x14:dxf>
          </x14:cfRule>
          <xm:sqref>I17:I19</xm:sqref>
        </x14:conditionalFormatting>
        <x14:conditionalFormatting xmlns:xm="http://schemas.microsoft.com/office/excel/2006/main">
          <x14:cfRule type="cellIs" priority="114" operator="equal" id="{6DA691CA-6B7D-4017-B8EC-A1CFAFD1CB1D}">
            <xm:f>'Data Vald.'!$A$8</xm:f>
            <x14:dxf>
              <fill>
                <patternFill>
                  <bgColor rgb="FFFFFF00"/>
                </patternFill>
              </fill>
            </x14:dxf>
          </x14:cfRule>
          <x14:cfRule type="cellIs" priority="113" operator="equal" id="{7746AA36-FE95-424D-B069-A420C7C178E8}">
            <xm:f>'Data Vald.'!$A$9</xm:f>
            <x14:dxf>
              <fill>
                <patternFill>
                  <bgColor rgb="FF00B050"/>
                </patternFill>
              </fill>
            </x14:dxf>
          </x14:cfRule>
          <x14:cfRule type="cellIs" priority="115" operator="equal" id="{A4FCFF02-0C82-4433-80D6-989D1F26F96F}">
            <xm:f>'Data Vald.'!$A$7</xm:f>
            <x14:dxf>
              <fill>
                <patternFill>
                  <bgColor rgb="FFFFC000"/>
                </patternFill>
              </fill>
            </x14:dxf>
          </x14:cfRule>
          <x14:cfRule type="cellIs" priority="116" operator="equal" id="{8D546631-8712-4FAE-95F4-E475AF1BABD2}">
            <xm:f>'Data Vald.'!$A$6</xm:f>
            <x14:dxf>
              <fill>
                <patternFill>
                  <bgColor rgb="FFFF0000"/>
                </patternFill>
              </fill>
            </x14:dxf>
          </x14:cfRule>
          <x14:cfRule type="cellIs" priority="117" operator="equal" id="{4B94A7E3-76BD-4023-A9E0-634E56A6081E}">
            <xm:f>'Data Vald.'!$A$5</xm:f>
            <x14:dxf>
              <font>
                <color theme="0"/>
              </font>
              <fill>
                <patternFill>
                  <bgColor theme="1"/>
                </patternFill>
              </fill>
            </x14:dxf>
          </x14:cfRule>
          <x14:cfRule type="cellIs" priority="118" operator="equal" id="{E2328265-FF78-4313-BCC6-DB82128574A8}">
            <xm:f>'Data Vald.'!$A$4</xm:f>
            <x14:dxf/>
          </x14:cfRule>
          <x14:cfRule type="cellIs" priority="119" operator="equal" id="{DA22D9E1-2DDF-45F0-B9E9-9236CD0B3C38}">
            <xm:f>'Data Vald.'!$A$3</xm:f>
            <x14:dxf/>
          </x14:cfRule>
          <xm:sqref>I24:I26</xm:sqref>
        </x14:conditionalFormatting>
        <x14:conditionalFormatting xmlns:xm="http://schemas.microsoft.com/office/excel/2006/main">
          <x14:cfRule type="cellIs" priority="86" operator="equal" id="{2FDC899E-9E90-4EA1-B9F7-A5CDDE2BEBE9}">
            <xm:f>'Data Vald.'!$A$8</xm:f>
            <x14:dxf>
              <fill>
                <patternFill>
                  <bgColor rgb="FFFFFF00"/>
                </patternFill>
              </fill>
            </x14:dxf>
          </x14:cfRule>
          <x14:cfRule type="cellIs" priority="87" operator="equal" id="{F7A99BA2-A5E5-4BD4-A6DA-64B8269F78DD}">
            <xm:f>'Data Vald.'!$A$7</xm:f>
            <x14:dxf>
              <fill>
                <patternFill>
                  <bgColor rgb="FFFFC000"/>
                </patternFill>
              </fill>
            </x14:dxf>
          </x14:cfRule>
          <x14:cfRule type="cellIs" priority="85" operator="equal" id="{8EEF1E75-8E85-419F-A480-0A4F86F1B3D7}">
            <xm:f>'Data Vald.'!$A$9</xm:f>
            <x14:dxf>
              <fill>
                <patternFill>
                  <bgColor rgb="FF00B050"/>
                </patternFill>
              </fill>
            </x14:dxf>
          </x14:cfRule>
          <x14:cfRule type="cellIs" priority="91" operator="equal" id="{3E9D7D25-B9B3-47A7-9C46-7B96D6BC4496}">
            <xm:f>'Data Vald.'!$A$3</xm:f>
            <x14:dxf/>
          </x14:cfRule>
          <x14:cfRule type="cellIs" priority="90" operator="equal" id="{8A447126-F09D-410D-89C1-AE2B240F54DC}">
            <xm:f>'Data Vald.'!$A$4</xm:f>
            <x14:dxf/>
          </x14:cfRule>
          <x14:cfRule type="cellIs" priority="89" operator="equal" id="{7BBB7FCD-E3BA-41EA-813A-3AEDFA1C3AF8}">
            <xm:f>'Data Vald.'!$A$5</xm:f>
            <x14:dxf>
              <font>
                <color theme="0"/>
              </font>
              <fill>
                <patternFill>
                  <bgColor theme="1"/>
                </patternFill>
              </fill>
            </x14:dxf>
          </x14:cfRule>
          <x14:cfRule type="cellIs" priority="88" operator="equal" id="{A0799C93-C1C9-4648-862C-7AE7D6B347AE}">
            <xm:f>'Data Vald.'!$A$6</xm:f>
            <x14:dxf>
              <fill>
                <patternFill>
                  <bgColor rgb="FFFF0000"/>
                </patternFill>
              </fill>
            </x14:dxf>
          </x14:cfRule>
          <xm:sqref>I52</xm:sqref>
        </x14:conditionalFormatting>
        <x14:conditionalFormatting xmlns:xm="http://schemas.microsoft.com/office/excel/2006/main">
          <x14:cfRule type="cellIs" priority="78" operator="equal" id="{DD52936C-8C29-4B77-BD20-512B7805A04F}">
            <xm:f>'Data Vald.'!$A$9</xm:f>
            <x14:dxf>
              <fill>
                <patternFill>
                  <bgColor rgb="FF00B050"/>
                </patternFill>
              </fill>
            </x14:dxf>
          </x14:cfRule>
          <x14:cfRule type="cellIs" priority="79" operator="equal" id="{CD548B5D-35B0-4F0E-9A44-6F1A3B93EE80}">
            <xm:f>'Data Vald.'!$A$8</xm:f>
            <x14:dxf>
              <fill>
                <patternFill>
                  <bgColor rgb="FFFFFF00"/>
                </patternFill>
              </fill>
            </x14:dxf>
          </x14:cfRule>
          <x14:cfRule type="cellIs" priority="80" operator="equal" id="{F8E3CA2B-5AD9-4822-B7A2-FD5079D74524}">
            <xm:f>'Data Vald.'!$A$7</xm:f>
            <x14:dxf>
              <fill>
                <patternFill>
                  <bgColor rgb="FFFFC000"/>
                </patternFill>
              </fill>
            </x14:dxf>
          </x14:cfRule>
          <x14:cfRule type="cellIs" priority="81" operator="equal" id="{70D7535C-9C1B-43AD-8104-454F02CB63E9}">
            <xm:f>'Data Vald.'!$A$6</xm:f>
            <x14:dxf>
              <fill>
                <patternFill>
                  <bgColor rgb="FFFF0000"/>
                </patternFill>
              </fill>
            </x14:dxf>
          </x14:cfRule>
          <x14:cfRule type="cellIs" priority="82" operator="equal" id="{F656E1E7-F594-49E3-8A09-5351514AF5A9}">
            <xm:f>'Data Vald.'!$A$5</xm:f>
            <x14:dxf>
              <font>
                <color theme="0"/>
              </font>
              <fill>
                <patternFill>
                  <bgColor theme="1"/>
                </patternFill>
              </fill>
            </x14:dxf>
          </x14:cfRule>
          <x14:cfRule type="cellIs" priority="83" operator="equal" id="{ACD5A8D3-CF9A-4CCB-B9FD-ABC04349DD92}">
            <xm:f>'Data Vald.'!$A$4</xm:f>
            <x14:dxf/>
          </x14:cfRule>
          <x14:cfRule type="cellIs" priority="84" operator="equal" id="{F6C10C7D-A2E1-44EA-B32E-6AF52425E6D0}">
            <xm:f>'Data Vald.'!$A$3</xm:f>
            <x14:dxf/>
          </x14:cfRule>
          <xm:sqref>E16:E17</xm:sqref>
        </x14:conditionalFormatting>
        <x14:conditionalFormatting xmlns:xm="http://schemas.microsoft.com/office/excel/2006/main">
          <x14:cfRule type="cellIs" priority="71" operator="equal" id="{6C5F2DDA-CE5C-4EAF-A598-154A2FCB9D78}">
            <xm:f>'Data Vald.'!$A$9</xm:f>
            <x14:dxf>
              <fill>
                <patternFill>
                  <bgColor rgb="FF00B050"/>
                </patternFill>
              </fill>
            </x14:dxf>
          </x14:cfRule>
          <x14:cfRule type="cellIs" priority="72" operator="equal" id="{45A28460-9818-4966-94CD-D95EE9438D63}">
            <xm:f>'Data Vald.'!$A$8</xm:f>
            <x14:dxf>
              <fill>
                <patternFill>
                  <bgColor rgb="FFFFFF00"/>
                </patternFill>
              </fill>
            </x14:dxf>
          </x14:cfRule>
          <x14:cfRule type="cellIs" priority="73" operator="equal" id="{E4283CD2-7BC1-4DA5-8620-91A05C04D1E3}">
            <xm:f>'Data Vald.'!$A$7</xm:f>
            <x14:dxf>
              <fill>
                <patternFill>
                  <bgColor rgb="FFFFC000"/>
                </patternFill>
              </fill>
            </x14:dxf>
          </x14:cfRule>
          <x14:cfRule type="cellIs" priority="74" operator="equal" id="{6E549E16-D3DF-4CAC-9142-830C0FE42A70}">
            <xm:f>'Data Vald.'!$A$6</xm:f>
            <x14:dxf>
              <fill>
                <patternFill>
                  <bgColor rgb="FFFF0000"/>
                </patternFill>
              </fill>
            </x14:dxf>
          </x14:cfRule>
          <x14:cfRule type="cellIs" priority="75" operator="equal" id="{3F5F159C-33D0-4C26-B9C9-F4F32B18DD38}">
            <xm:f>'Data Vald.'!$A$5</xm:f>
            <x14:dxf>
              <font>
                <color theme="0"/>
              </font>
              <fill>
                <patternFill>
                  <bgColor theme="1"/>
                </patternFill>
              </fill>
            </x14:dxf>
          </x14:cfRule>
          <x14:cfRule type="cellIs" priority="76" operator="equal" id="{6BD678F2-4DC0-4FED-9C3B-DD4D59992181}">
            <xm:f>'Data Vald.'!$A$4</xm:f>
            <x14:dxf/>
          </x14:cfRule>
          <x14:cfRule type="cellIs" priority="77" operator="equal" id="{FD2F425B-31B4-4FF4-ACE4-3C6BE791313A}">
            <xm:f>'Data Vald.'!$A$3</xm:f>
            <x14:dxf/>
          </x14:cfRule>
          <xm:sqref>E22:E26</xm:sqref>
        </x14:conditionalFormatting>
        <x14:conditionalFormatting xmlns:xm="http://schemas.microsoft.com/office/excel/2006/main">
          <x14:cfRule type="cellIs" priority="64" operator="equal" id="{02BB84F2-1C1B-4705-BC97-5D7DF44C6CA2}">
            <xm:f>'Data Vald.'!$A$9</xm:f>
            <x14:dxf>
              <fill>
                <patternFill>
                  <bgColor rgb="FF00B050"/>
                </patternFill>
              </fill>
            </x14:dxf>
          </x14:cfRule>
          <x14:cfRule type="cellIs" priority="65" operator="equal" id="{82FF1603-D6E8-406A-85E1-C1185DF61A5C}">
            <xm:f>'Data Vald.'!$A$8</xm:f>
            <x14:dxf>
              <fill>
                <patternFill>
                  <bgColor rgb="FFFFFF00"/>
                </patternFill>
              </fill>
            </x14:dxf>
          </x14:cfRule>
          <x14:cfRule type="cellIs" priority="66" operator="equal" id="{6FA11C0E-B689-4EE7-A169-02BB5619ECCB}">
            <xm:f>'Data Vald.'!$A$7</xm:f>
            <x14:dxf>
              <fill>
                <patternFill>
                  <bgColor rgb="FFFFC000"/>
                </patternFill>
              </fill>
            </x14:dxf>
          </x14:cfRule>
          <x14:cfRule type="cellIs" priority="67" operator="equal" id="{31864542-907D-4188-8D7B-2966468E6ED6}">
            <xm:f>'Data Vald.'!$A$6</xm:f>
            <x14:dxf>
              <fill>
                <patternFill>
                  <bgColor rgb="FFFF0000"/>
                </patternFill>
              </fill>
            </x14:dxf>
          </x14:cfRule>
          <x14:cfRule type="cellIs" priority="68" operator="equal" id="{2583578E-E23E-4F7A-9D19-E957E9FD2CF2}">
            <xm:f>'Data Vald.'!$A$5</xm:f>
            <x14:dxf>
              <font>
                <color theme="0"/>
              </font>
              <fill>
                <patternFill>
                  <bgColor theme="1"/>
                </patternFill>
              </fill>
            </x14:dxf>
          </x14:cfRule>
          <x14:cfRule type="cellIs" priority="69" operator="equal" id="{21A5F633-C236-44C3-AADE-7CD6B349098D}">
            <xm:f>'Data Vald.'!$A$4</xm:f>
            <x14:dxf/>
          </x14:cfRule>
          <x14:cfRule type="cellIs" priority="70" operator="equal" id="{AD9FA5C2-F01F-4FE3-881B-4114109B1D8A}">
            <xm:f>'Data Vald.'!$A$3</xm:f>
            <x14:dxf/>
          </x14:cfRule>
          <xm:sqref>I22:I23</xm:sqref>
        </x14:conditionalFormatting>
        <x14:conditionalFormatting xmlns:xm="http://schemas.microsoft.com/office/excel/2006/main">
          <x14:cfRule type="cellIs" priority="57" operator="equal" id="{6494903C-3395-43A9-8349-1000BBD655D6}">
            <xm:f>'Data Vald.'!$A$9</xm:f>
            <x14:dxf>
              <fill>
                <patternFill>
                  <bgColor rgb="FF00B050"/>
                </patternFill>
              </fill>
            </x14:dxf>
          </x14:cfRule>
          <x14:cfRule type="cellIs" priority="58" operator="equal" id="{66E47AFE-77F8-4914-8960-79F957F786A2}">
            <xm:f>'Data Vald.'!$A$8</xm:f>
            <x14:dxf>
              <fill>
                <patternFill>
                  <bgColor rgb="FFFFFF00"/>
                </patternFill>
              </fill>
            </x14:dxf>
          </x14:cfRule>
          <x14:cfRule type="cellIs" priority="59" operator="equal" id="{0978EED8-1B01-40D3-A866-685DB0300070}">
            <xm:f>'Data Vald.'!$A$7</xm:f>
            <x14:dxf>
              <fill>
                <patternFill>
                  <bgColor rgb="FFFFC000"/>
                </patternFill>
              </fill>
            </x14:dxf>
          </x14:cfRule>
          <x14:cfRule type="cellIs" priority="60" operator="equal" id="{AD6EFB53-0DD8-4476-A964-DBAF5205C4D1}">
            <xm:f>'Data Vald.'!$A$6</xm:f>
            <x14:dxf>
              <fill>
                <patternFill>
                  <bgColor rgb="FFFF0000"/>
                </patternFill>
              </fill>
            </x14:dxf>
          </x14:cfRule>
          <x14:cfRule type="cellIs" priority="61" operator="equal" id="{1F5E8880-96CE-40E0-8252-7CBF65A41B81}">
            <xm:f>'Data Vald.'!$A$5</xm:f>
            <x14:dxf>
              <font>
                <color theme="0"/>
              </font>
              <fill>
                <patternFill>
                  <bgColor theme="1"/>
                </patternFill>
              </fill>
            </x14:dxf>
          </x14:cfRule>
          <x14:cfRule type="cellIs" priority="62" operator="equal" id="{A5FF1CD9-1186-4EAF-8EA9-8D1758EFE4C4}">
            <xm:f>'Data Vald.'!$A$4</xm:f>
            <x14:dxf/>
          </x14:cfRule>
          <x14:cfRule type="cellIs" priority="63" operator="equal" id="{9BA47E39-C367-4211-9464-60DCA47DF20C}">
            <xm:f>'Data Vald.'!$A$3</xm:f>
            <x14:dxf/>
          </x14:cfRule>
          <xm:sqref>E39:E42</xm:sqref>
        </x14:conditionalFormatting>
        <x14:conditionalFormatting xmlns:xm="http://schemas.microsoft.com/office/excel/2006/main">
          <x14:cfRule type="cellIs" priority="50" operator="equal" id="{59230325-8F3F-4A0B-89C3-595604C316B5}">
            <xm:f>'Data Vald.'!$A$9</xm:f>
            <x14:dxf>
              <fill>
                <patternFill>
                  <bgColor rgb="FF00B050"/>
                </patternFill>
              </fill>
            </x14:dxf>
          </x14:cfRule>
          <x14:cfRule type="cellIs" priority="51" operator="equal" id="{30EE0278-A364-433A-87D5-E83A913E0B69}">
            <xm:f>'Data Vald.'!$A$8</xm:f>
            <x14:dxf>
              <fill>
                <patternFill>
                  <bgColor rgb="FFFFFF00"/>
                </patternFill>
              </fill>
            </x14:dxf>
          </x14:cfRule>
          <x14:cfRule type="cellIs" priority="52" operator="equal" id="{1873F93C-11A0-4726-A1FB-23389CA7BE21}">
            <xm:f>'Data Vald.'!$A$7</xm:f>
            <x14:dxf>
              <fill>
                <patternFill>
                  <bgColor rgb="FFFFC000"/>
                </patternFill>
              </fill>
            </x14:dxf>
          </x14:cfRule>
          <x14:cfRule type="cellIs" priority="53" operator="equal" id="{31C099C4-07E4-44A9-8F65-4BDDBBB738B2}">
            <xm:f>'Data Vald.'!$A$6</xm:f>
            <x14:dxf>
              <fill>
                <patternFill>
                  <bgColor rgb="FFFF0000"/>
                </patternFill>
              </fill>
            </x14:dxf>
          </x14:cfRule>
          <x14:cfRule type="cellIs" priority="54" operator="equal" id="{B2F58AC8-5F63-4479-91D8-55983AC35472}">
            <xm:f>'Data Vald.'!$A$5</xm:f>
            <x14:dxf>
              <font>
                <color theme="0"/>
              </font>
              <fill>
                <patternFill>
                  <bgColor theme="1"/>
                </patternFill>
              </fill>
            </x14:dxf>
          </x14:cfRule>
          <x14:cfRule type="cellIs" priority="55" operator="equal" id="{0FC062E8-7C8E-4014-9753-D9D28434601D}">
            <xm:f>'Data Vald.'!$A$4</xm:f>
            <x14:dxf/>
          </x14:cfRule>
          <x14:cfRule type="cellIs" priority="56" operator="equal" id="{C67F958F-EE14-4BA5-87A2-9A2F5A57C507}">
            <xm:f>'Data Vald.'!$A$3</xm:f>
            <x14:dxf/>
          </x14:cfRule>
          <xm:sqref>E43</xm:sqref>
        </x14:conditionalFormatting>
        <x14:conditionalFormatting xmlns:xm="http://schemas.microsoft.com/office/excel/2006/main">
          <x14:cfRule type="cellIs" priority="43" operator="equal" id="{0D98F69C-2795-49FF-A460-4AD23F6580AE}">
            <xm:f>'Data Vald.'!$A$9</xm:f>
            <x14:dxf>
              <fill>
                <patternFill>
                  <bgColor rgb="FF00B050"/>
                </patternFill>
              </fill>
            </x14:dxf>
          </x14:cfRule>
          <x14:cfRule type="cellIs" priority="44" operator="equal" id="{13E036C4-269D-425D-8FFF-00F828E1ED37}">
            <xm:f>'Data Vald.'!$A$8</xm:f>
            <x14:dxf>
              <fill>
                <patternFill>
                  <bgColor rgb="FFFFFF00"/>
                </patternFill>
              </fill>
            </x14:dxf>
          </x14:cfRule>
          <x14:cfRule type="cellIs" priority="45" operator="equal" id="{0BBFBBD6-A881-4ECC-B30B-C83BDB0DCEE0}">
            <xm:f>'Data Vald.'!$A$7</xm:f>
            <x14:dxf>
              <fill>
                <patternFill>
                  <bgColor rgb="FFFFC000"/>
                </patternFill>
              </fill>
            </x14:dxf>
          </x14:cfRule>
          <x14:cfRule type="cellIs" priority="46" operator="equal" id="{DF630EC9-797D-40EF-850F-00EB69CFB152}">
            <xm:f>'Data Vald.'!$A$6</xm:f>
            <x14:dxf>
              <fill>
                <patternFill>
                  <bgColor rgb="FFFF0000"/>
                </patternFill>
              </fill>
            </x14:dxf>
          </x14:cfRule>
          <x14:cfRule type="cellIs" priority="47" operator="equal" id="{01FC0437-8184-4DC0-815F-AD4F912495D5}">
            <xm:f>'Data Vald.'!$A$5</xm:f>
            <x14:dxf>
              <font>
                <color theme="0"/>
              </font>
              <fill>
                <patternFill>
                  <bgColor theme="1"/>
                </patternFill>
              </fill>
            </x14:dxf>
          </x14:cfRule>
          <x14:cfRule type="cellIs" priority="48" operator="equal" id="{07E7A5B8-6630-4129-A70D-B4527ECDAD9F}">
            <xm:f>'Data Vald.'!$A$4</xm:f>
            <x14:dxf/>
          </x14:cfRule>
          <x14:cfRule type="cellIs" priority="49" operator="equal" id="{90B3CD25-2B10-4079-BAD2-B2E59011D00C}">
            <xm:f>'Data Vald.'!$A$3</xm:f>
            <x14:dxf/>
          </x14:cfRule>
          <xm:sqref>E44:E46</xm:sqref>
        </x14:conditionalFormatting>
        <x14:conditionalFormatting xmlns:xm="http://schemas.microsoft.com/office/excel/2006/main">
          <x14:cfRule type="cellIs" priority="36" operator="equal" id="{9C28B5D0-4EEE-44A6-A5C1-F23787BE299E}">
            <xm:f>'Data Vald.'!$A$9</xm:f>
            <x14:dxf>
              <fill>
                <patternFill>
                  <bgColor rgb="FF00B050"/>
                </patternFill>
              </fill>
            </x14:dxf>
          </x14:cfRule>
          <x14:cfRule type="cellIs" priority="37" operator="equal" id="{38C87A86-F281-4F59-B382-3F801CE12933}">
            <xm:f>'Data Vald.'!$A$8</xm:f>
            <x14:dxf>
              <fill>
                <patternFill>
                  <bgColor rgb="FFFFFF00"/>
                </patternFill>
              </fill>
            </x14:dxf>
          </x14:cfRule>
          <x14:cfRule type="cellIs" priority="38" operator="equal" id="{91487175-0034-4F1F-8576-4CFC89C73F6C}">
            <xm:f>'Data Vald.'!$A$7</xm:f>
            <x14:dxf>
              <fill>
                <patternFill>
                  <bgColor rgb="FFFFC000"/>
                </patternFill>
              </fill>
            </x14:dxf>
          </x14:cfRule>
          <x14:cfRule type="cellIs" priority="39" operator="equal" id="{62360D0E-18EF-4900-BA32-C3A5E9B8D961}">
            <xm:f>'Data Vald.'!$A$6</xm:f>
            <x14:dxf>
              <fill>
                <patternFill>
                  <bgColor rgb="FFFF0000"/>
                </patternFill>
              </fill>
            </x14:dxf>
          </x14:cfRule>
          <x14:cfRule type="cellIs" priority="40" operator="equal" id="{C194B343-8DDD-46E1-AA9E-F5CEECE389A0}">
            <xm:f>'Data Vald.'!$A$5</xm:f>
            <x14:dxf>
              <font>
                <color theme="0"/>
              </font>
              <fill>
                <patternFill>
                  <bgColor theme="1"/>
                </patternFill>
              </fill>
            </x14:dxf>
          </x14:cfRule>
          <x14:cfRule type="cellIs" priority="41" operator="equal" id="{4E67A57D-9681-4379-836A-E02BFB25E217}">
            <xm:f>'Data Vald.'!$A$4</xm:f>
            <x14:dxf/>
          </x14:cfRule>
          <x14:cfRule type="cellIs" priority="42" operator="equal" id="{D63F3FD0-16E2-4C87-942F-27B24446E132}">
            <xm:f>'Data Vald.'!$A$3</xm:f>
            <x14:dxf/>
          </x14:cfRule>
          <xm:sqref>I39:I42</xm:sqref>
        </x14:conditionalFormatting>
        <x14:conditionalFormatting xmlns:xm="http://schemas.microsoft.com/office/excel/2006/main">
          <x14:cfRule type="cellIs" priority="29" operator="equal" id="{D5A7E510-73F6-4E3B-9A00-DCBC0A0CFCE5}">
            <xm:f>'Data Vald.'!$A$9</xm:f>
            <x14:dxf>
              <fill>
                <patternFill>
                  <bgColor rgb="FF00B050"/>
                </patternFill>
              </fill>
            </x14:dxf>
          </x14:cfRule>
          <x14:cfRule type="cellIs" priority="30" operator="equal" id="{AE2E9D95-96EB-4DCE-959C-025F6174635E}">
            <xm:f>'Data Vald.'!$A$8</xm:f>
            <x14:dxf>
              <fill>
                <patternFill>
                  <bgColor rgb="FFFFFF00"/>
                </patternFill>
              </fill>
            </x14:dxf>
          </x14:cfRule>
          <x14:cfRule type="cellIs" priority="31" operator="equal" id="{18FE6350-3E5E-4082-8E63-2DD8F9AF86FB}">
            <xm:f>'Data Vald.'!$A$7</xm:f>
            <x14:dxf>
              <fill>
                <patternFill>
                  <bgColor rgb="FFFFC000"/>
                </patternFill>
              </fill>
            </x14:dxf>
          </x14:cfRule>
          <x14:cfRule type="cellIs" priority="32" operator="equal" id="{9A7048FC-2DA7-42CB-850D-7535D34671B4}">
            <xm:f>'Data Vald.'!$A$6</xm:f>
            <x14:dxf>
              <fill>
                <patternFill>
                  <bgColor rgb="FFFF0000"/>
                </patternFill>
              </fill>
            </x14:dxf>
          </x14:cfRule>
          <x14:cfRule type="cellIs" priority="33" operator="equal" id="{4B24473C-08EB-4549-9DEE-565545E8E314}">
            <xm:f>'Data Vald.'!$A$5</xm:f>
            <x14:dxf>
              <font>
                <color theme="0"/>
              </font>
              <fill>
                <patternFill>
                  <bgColor theme="1"/>
                </patternFill>
              </fill>
            </x14:dxf>
          </x14:cfRule>
          <x14:cfRule type="cellIs" priority="34" operator="equal" id="{C3147776-800E-4016-A9BC-0F92EDBA3F56}">
            <xm:f>'Data Vald.'!$A$4</xm:f>
            <x14:dxf/>
          </x14:cfRule>
          <x14:cfRule type="cellIs" priority="35" operator="equal" id="{D556F502-FCF5-442B-90DA-AE116DAA401B}">
            <xm:f>'Data Vald.'!$A$3</xm:f>
            <x14:dxf/>
          </x14:cfRule>
          <xm:sqref>I43:I45</xm:sqref>
        </x14:conditionalFormatting>
        <x14:conditionalFormatting xmlns:xm="http://schemas.microsoft.com/office/excel/2006/main">
          <x14:cfRule type="cellIs" priority="22" operator="equal" id="{F4E33761-E5D4-4F0B-AFCA-7A654A395756}">
            <xm:f>'Data Vald.'!$A$9</xm:f>
            <x14:dxf>
              <fill>
                <patternFill>
                  <bgColor rgb="FF00B050"/>
                </patternFill>
              </fill>
            </x14:dxf>
          </x14:cfRule>
          <x14:cfRule type="cellIs" priority="23" operator="equal" id="{5357361B-D7EF-4195-A82D-8D8A926E09C5}">
            <xm:f>'Data Vald.'!$A$8</xm:f>
            <x14:dxf>
              <fill>
                <patternFill>
                  <bgColor rgb="FFFFFF00"/>
                </patternFill>
              </fill>
            </x14:dxf>
          </x14:cfRule>
          <x14:cfRule type="cellIs" priority="24" operator="equal" id="{2B3D11DE-D90E-4989-9CAF-783B1508176B}">
            <xm:f>'Data Vald.'!$A$7</xm:f>
            <x14:dxf>
              <fill>
                <patternFill>
                  <bgColor rgb="FFFFC000"/>
                </patternFill>
              </fill>
            </x14:dxf>
          </x14:cfRule>
          <x14:cfRule type="cellIs" priority="25" operator="equal" id="{E3937EA3-5A0D-41F5-9EED-142027B40D1F}">
            <xm:f>'Data Vald.'!$A$6</xm:f>
            <x14:dxf>
              <fill>
                <patternFill>
                  <bgColor rgb="FFFF0000"/>
                </patternFill>
              </fill>
            </x14:dxf>
          </x14:cfRule>
          <x14:cfRule type="cellIs" priority="26" operator="equal" id="{7D4318D8-2815-4BFA-A193-0433D0AB5D0D}">
            <xm:f>'Data Vald.'!$A$5</xm:f>
            <x14:dxf>
              <font>
                <color theme="0"/>
              </font>
              <fill>
                <patternFill>
                  <bgColor theme="1"/>
                </patternFill>
              </fill>
            </x14:dxf>
          </x14:cfRule>
          <x14:cfRule type="cellIs" priority="27" operator="equal" id="{CFDF1A16-B61E-4944-86C9-2F9018C4B65D}">
            <xm:f>'Data Vald.'!$A$4</xm:f>
            <x14:dxf/>
          </x14:cfRule>
          <x14:cfRule type="cellIs" priority="28" operator="equal" id="{A37F5188-CDF9-453E-8712-FF3F4F494325}">
            <xm:f>'Data Vald.'!$A$3</xm:f>
            <x14:dxf/>
          </x14:cfRule>
          <xm:sqref>I46</xm:sqref>
        </x14:conditionalFormatting>
        <x14:conditionalFormatting xmlns:xm="http://schemas.microsoft.com/office/excel/2006/main">
          <x14:cfRule type="cellIs" priority="15" operator="equal" id="{9F84798D-C443-4DBE-8364-BF4000312D6D}">
            <xm:f>'Data Vald.'!$A$9</xm:f>
            <x14:dxf>
              <fill>
                <patternFill>
                  <bgColor rgb="FF00B050"/>
                </patternFill>
              </fill>
            </x14:dxf>
          </x14:cfRule>
          <x14:cfRule type="cellIs" priority="16" operator="equal" id="{01296845-F6C7-4476-BC30-D72DCA367F2E}">
            <xm:f>'Data Vald.'!$A$8</xm:f>
            <x14:dxf>
              <fill>
                <patternFill>
                  <bgColor rgb="FFFFFF00"/>
                </patternFill>
              </fill>
            </x14:dxf>
          </x14:cfRule>
          <x14:cfRule type="cellIs" priority="17" operator="equal" id="{9357936B-82AA-42DD-AF9D-F026F3B0DC5D}">
            <xm:f>'Data Vald.'!$A$7</xm:f>
            <x14:dxf>
              <fill>
                <patternFill>
                  <bgColor rgb="FFFFC000"/>
                </patternFill>
              </fill>
            </x14:dxf>
          </x14:cfRule>
          <x14:cfRule type="cellIs" priority="18" operator="equal" id="{190D0AD4-3AC0-43CB-A4CF-3D68E94D5309}">
            <xm:f>'Data Vald.'!$A$6</xm:f>
            <x14:dxf>
              <fill>
                <patternFill>
                  <bgColor rgb="FFFF0000"/>
                </patternFill>
              </fill>
            </x14:dxf>
          </x14:cfRule>
          <x14:cfRule type="cellIs" priority="19" operator="equal" id="{1BF3E95D-11BF-476B-BC08-A51FC4C0C6CA}">
            <xm:f>'Data Vald.'!$A$5</xm:f>
            <x14:dxf>
              <font>
                <color theme="0"/>
              </font>
              <fill>
                <patternFill>
                  <bgColor theme="1"/>
                </patternFill>
              </fill>
            </x14:dxf>
          </x14:cfRule>
          <x14:cfRule type="cellIs" priority="20" operator="equal" id="{F2362C2E-551E-4C70-8360-0BE9B005DA35}">
            <xm:f>'Data Vald.'!$A$4</xm:f>
            <x14:dxf/>
          </x14:cfRule>
          <x14:cfRule type="cellIs" priority="21" operator="equal" id="{71F576E4-881A-4C92-B45E-0BC0990C96DE}">
            <xm:f>'Data Vald.'!$A$3</xm:f>
            <x14:dxf/>
          </x14:cfRule>
          <xm:sqref>E49:E52</xm:sqref>
        </x14:conditionalFormatting>
        <x14:conditionalFormatting xmlns:xm="http://schemas.microsoft.com/office/excel/2006/main">
          <x14:cfRule type="cellIs" priority="8" operator="equal" id="{FDFAC336-FA1E-4389-91C6-84643A74B0F6}">
            <xm:f>'Data Vald.'!$A$9</xm:f>
            <x14:dxf>
              <fill>
                <patternFill>
                  <bgColor rgb="FF00B050"/>
                </patternFill>
              </fill>
            </x14:dxf>
          </x14:cfRule>
          <x14:cfRule type="cellIs" priority="9" operator="equal" id="{69C9291C-38A1-4E40-B250-48C22EFC8C9D}">
            <xm:f>'Data Vald.'!$A$8</xm:f>
            <x14:dxf>
              <fill>
                <patternFill>
                  <bgColor rgb="FFFFFF00"/>
                </patternFill>
              </fill>
            </x14:dxf>
          </x14:cfRule>
          <x14:cfRule type="cellIs" priority="10" operator="equal" id="{2E1F8D44-7CC9-43B1-A4CD-F221A6F86A22}">
            <xm:f>'Data Vald.'!$A$7</xm:f>
            <x14:dxf>
              <fill>
                <patternFill>
                  <bgColor rgb="FFFFC000"/>
                </patternFill>
              </fill>
            </x14:dxf>
          </x14:cfRule>
          <x14:cfRule type="cellIs" priority="11" operator="equal" id="{BBA29C55-1CB9-4A4D-BE38-0DA31EE0F890}">
            <xm:f>'Data Vald.'!$A$6</xm:f>
            <x14:dxf>
              <fill>
                <patternFill>
                  <bgColor rgb="FFFF0000"/>
                </patternFill>
              </fill>
            </x14:dxf>
          </x14:cfRule>
          <x14:cfRule type="cellIs" priority="12" operator="equal" id="{02B15ACF-81FF-4D70-B1A4-F5743449108A}">
            <xm:f>'Data Vald.'!$A$5</xm:f>
            <x14:dxf>
              <font>
                <color theme="0"/>
              </font>
              <fill>
                <patternFill>
                  <bgColor theme="1"/>
                </patternFill>
              </fill>
            </x14:dxf>
          </x14:cfRule>
          <x14:cfRule type="cellIs" priority="13" operator="equal" id="{954D64B2-24C9-4D23-B70D-52E2B792057D}">
            <xm:f>'Data Vald.'!$A$4</xm:f>
            <x14:dxf/>
          </x14:cfRule>
          <x14:cfRule type="cellIs" priority="14" operator="equal" id="{028983F7-DABC-455B-B97C-A8031287F4FC}">
            <xm:f>'Data Vald.'!$A$3</xm:f>
            <x14:dxf/>
          </x14:cfRule>
          <xm:sqref>I49:I51</xm:sqref>
        </x14:conditionalFormatting>
        <x14:conditionalFormatting xmlns:xm="http://schemas.microsoft.com/office/excel/2006/main">
          <x14:cfRule type="cellIs" priority="1" operator="equal" id="{7FABEB9D-4D46-4252-8174-4CDAD204357A}">
            <xm:f>'Data Vald.'!$A$9</xm:f>
            <x14:dxf>
              <fill>
                <patternFill>
                  <bgColor rgb="FF00B050"/>
                </patternFill>
              </fill>
            </x14:dxf>
          </x14:cfRule>
          <x14:cfRule type="cellIs" priority="2" operator="equal" id="{A699C9D2-CA68-4C1A-A923-EFF74107AF79}">
            <xm:f>'Data Vald.'!$A$8</xm:f>
            <x14:dxf>
              <fill>
                <patternFill>
                  <bgColor rgb="FFFFFF00"/>
                </patternFill>
              </fill>
            </x14:dxf>
          </x14:cfRule>
          <x14:cfRule type="cellIs" priority="3" operator="equal" id="{0E303517-491B-476A-ADC8-8C4EFFB0A072}">
            <xm:f>'Data Vald.'!$A$7</xm:f>
            <x14:dxf>
              <fill>
                <patternFill>
                  <bgColor rgb="FFFFC000"/>
                </patternFill>
              </fill>
            </x14:dxf>
          </x14:cfRule>
          <x14:cfRule type="cellIs" priority="4" operator="equal" id="{C168A04F-3FE2-4725-BB1A-5513D8C37B91}">
            <xm:f>'Data Vald.'!$A$6</xm:f>
            <x14:dxf>
              <fill>
                <patternFill>
                  <bgColor rgb="FFFF0000"/>
                </patternFill>
              </fill>
            </x14:dxf>
          </x14:cfRule>
          <x14:cfRule type="cellIs" priority="5" operator="equal" id="{E352A19E-6B92-4859-82AF-E8DF20FF2C76}">
            <xm:f>'Data Vald.'!$A$5</xm:f>
            <x14:dxf>
              <font>
                <color theme="0"/>
              </font>
              <fill>
                <patternFill>
                  <bgColor theme="1"/>
                </patternFill>
              </fill>
            </x14:dxf>
          </x14:cfRule>
          <x14:cfRule type="cellIs" priority="6" operator="equal" id="{2FA089DB-A697-44B4-AD86-6A5402AAACE9}">
            <xm:f>'Data Vald.'!$A$4</xm:f>
            <x14:dxf/>
          </x14:cfRule>
          <x14:cfRule type="cellIs" priority="7" operator="equal" id="{BEE6D8FB-2136-4E97-B6EB-60CD7AB1C273}">
            <xm:f>'Data Vald.'!$A$3</xm:f>
            <x14:dxf/>
          </x14:cfRule>
          <xm:sqref>I16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B51F309-EE7F-47D5-B287-0113E9BACEE4}">
          <x14:formula1>
            <xm:f>'Data Vald.'!$A$3:$A$9</xm:f>
          </x14:formula1>
          <xm:sqref>E49:E52 I49:I52 E16:E19 E22:E26 I22:I26 E39:E46 I39:I46 I16:I19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FCFF8-48C5-417D-93D4-69802E129CF4}">
  <sheetPr>
    <tabColor theme="9" tint="0.79998168889431442"/>
    <pageSetUpPr fitToPage="1"/>
  </sheetPr>
  <dimension ref="B1:K113"/>
  <sheetViews>
    <sheetView showGridLines="0" topLeftCell="A40" zoomScale="60" zoomScaleNormal="60" workbookViewId="0">
      <selection activeCell="I47" sqref="I47:J49"/>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588</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367</v>
      </c>
      <c r="D5" s="567"/>
      <c r="E5" s="567"/>
      <c r="F5" s="567"/>
      <c r="G5" s="567"/>
      <c r="H5" s="567"/>
      <c r="I5" s="567"/>
      <c r="J5" s="568"/>
      <c r="K5" s="13"/>
    </row>
    <row r="6" spans="2:11" ht="14.45" customHeight="1">
      <c r="B6" s="12"/>
      <c r="C6" s="159" t="s">
        <v>589</v>
      </c>
      <c r="D6" s="117"/>
      <c r="E6" s="117"/>
      <c r="F6" s="11"/>
      <c r="G6" s="118" t="s">
        <v>210</v>
      </c>
      <c r="H6" s="569" t="s">
        <v>211</v>
      </c>
      <c r="I6" s="570"/>
      <c r="J6" s="571"/>
      <c r="K6" s="13"/>
    </row>
    <row r="7" spans="2:11" ht="14.25" customHeight="1" thickBot="1">
      <c r="B7" s="12"/>
      <c r="C7" s="651" t="s">
        <v>590</v>
      </c>
      <c r="D7" s="652"/>
      <c r="E7" s="652"/>
      <c r="F7" s="653"/>
      <c r="G7" s="377" t="s">
        <v>608</v>
      </c>
      <c r="H7" s="654" t="s">
        <v>545</v>
      </c>
      <c r="I7" s="655"/>
      <c r="J7" s="656"/>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582" t="s">
        <v>522</v>
      </c>
      <c r="H9" s="587" t="s">
        <v>369</v>
      </c>
      <c r="I9" s="585"/>
      <c r="J9" s="586"/>
      <c r="K9" s="13"/>
    </row>
    <row r="10" spans="2:11" ht="15.75" customHeight="1">
      <c r="B10" s="12"/>
      <c r="C10" s="651"/>
      <c r="D10" s="652"/>
      <c r="E10" s="652"/>
      <c r="F10" s="653"/>
      <c r="G10" s="582"/>
      <c r="H10" s="587"/>
      <c r="I10" s="585"/>
      <c r="J10" s="586"/>
      <c r="K10" s="13"/>
    </row>
    <row r="11" spans="2:11" ht="31.7" customHeight="1">
      <c r="B11" s="12"/>
      <c r="C11" s="651"/>
      <c r="D11" s="652"/>
      <c r="E11" s="652"/>
      <c r="F11" s="653"/>
      <c r="G11" s="582"/>
      <c r="H11" s="587"/>
      <c r="I11" s="585"/>
      <c r="J11" s="586"/>
      <c r="K11" s="13"/>
    </row>
    <row r="12" spans="2:11" ht="18.600000000000001" customHeight="1" thickBot="1">
      <c r="B12" s="12"/>
      <c r="C12" s="654"/>
      <c r="D12" s="655"/>
      <c r="E12" s="655"/>
      <c r="F12" s="656"/>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14.45">
      <c r="B16" s="12"/>
      <c r="C16" s="195" t="s">
        <v>26</v>
      </c>
      <c r="D16" s="196" t="s">
        <v>26</v>
      </c>
      <c r="E16" s="219" t="s">
        <v>26</v>
      </c>
      <c r="F16" s="197" t="s">
        <v>26</v>
      </c>
      <c r="G16" s="134" t="s">
        <v>229</v>
      </c>
      <c r="H16" s="130" t="s">
        <v>227</v>
      </c>
      <c r="I16" s="219">
        <v>0.5</v>
      </c>
      <c r="J16" s="197" t="s">
        <v>452</v>
      </c>
      <c r="K16" s="13"/>
    </row>
    <row r="17" spans="2:11" ht="38.450000000000003" customHeight="1" thickBot="1">
      <c r="B17" s="12"/>
      <c r="C17" s="173" t="s">
        <v>26</v>
      </c>
      <c r="D17" s="30" t="s">
        <v>26</v>
      </c>
      <c r="E17" s="219" t="s">
        <v>26</v>
      </c>
      <c r="F17" s="193" t="s">
        <v>26</v>
      </c>
      <c r="G17" s="173" t="s">
        <v>26</v>
      </c>
      <c r="H17" s="113" t="s">
        <v>26</v>
      </c>
      <c r="I17" s="219" t="s">
        <v>26</v>
      </c>
      <c r="J17" s="192" t="s">
        <v>26</v>
      </c>
      <c r="K17" s="13"/>
    </row>
    <row r="18" spans="2:11" ht="27" customHeight="1" thickBot="1">
      <c r="B18" s="12"/>
      <c r="C18" s="603" t="s">
        <v>239</v>
      </c>
      <c r="D18" s="604"/>
      <c r="E18" s="604"/>
      <c r="F18" s="604"/>
      <c r="G18" s="604"/>
      <c r="H18" s="604"/>
      <c r="I18" s="604"/>
      <c r="J18" s="605"/>
      <c r="K18" s="13"/>
    </row>
    <row r="19" spans="2:11" ht="27" customHeight="1" thickBot="1">
      <c r="B19" s="12"/>
      <c r="C19" s="160" t="s">
        <v>222</v>
      </c>
      <c r="D19" s="132" t="s">
        <v>223</v>
      </c>
      <c r="E19" s="211" t="s">
        <v>224</v>
      </c>
      <c r="F19" s="133" t="s">
        <v>225</v>
      </c>
      <c r="G19" s="160" t="s">
        <v>222</v>
      </c>
      <c r="H19" s="132" t="s">
        <v>223</v>
      </c>
      <c r="I19" s="211" t="s">
        <v>224</v>
      </c>
      <c r="J19" s="133" t="s">
        <v>225</v>
      </c>
      <c r="K19" s="13"/>
    </row>
    <row r="20" spans="2:11" ht="29.1">
      <c r="B20" s="12"/>
      <c r="C20" s="135" t="s">
        <v>371</v>
      </c>
      <c r="D20" s="136" t="s">
        <v>227</v>
      </c>
      <c r="E20" s="237">
        <v>1</v>
      </c>
      <c r="F20" s="379" t="s">
        <v>566</v>
      </c>
      <c r="G20" s="137" t="s">
        <v>246</v>
      </c>
      <c r="H20" s="136" t="s">
        <v>227</v>
      </c>
      <c r="I20" s="237">
        <v>1</v>
      </c>
      <c r="J20" s="376" t="s">
        <v>560</v>
      </c>
      <c r="K20" s="13"/>
    </row>
    <row r="21" spans="2:11" ht="27.95">
      <c r="B21" s="12"/>
      <c r="C21" s="24" t="s">
        <v>374</v>
      </c>
      <c r="D21" s="20" t="s">
        <v>227</v>
      </c>
      <c r="E21" s="237">
        <v>1</v>
      </c>
      <c r="F21" s="373" t="s">
        <v>567</v>
      </c>
      <c r="G21" s="24" t="s">
        <v>26</v>
      </c>
      <c r="H21" s="114" t="s">
        <v>26</v>
      </c>
      <c r="I21" s="219" t="s">
        <v>26</v>
      </c>
      <c r="J21" s="125" t="s">
        <v>26</v>
      </c>
      <c r="K21" s="13"/>
    </row>
    <row r="22" spans="2:11" ht="27.95">
      <c r="B22" s="12"/>
      <c r="C22" s="24" t="s">
        <v>376</v>
      </c>
      <c r="D22" s="20" t="s">
        <v>227</v>
      </c>
      <c r="E22" s="237">
        <v>1</v>
      </c>
      <c r="F22" s="378" t="s">
        <v>568</v>
      </c>
      <c r="G22" s="24" t="s">
        <v>26</v>
      </c>
      <c r="H22" s="114" t="s">
        <v>26</v>
      </c>
      <c r="I22" s="219" t="s">
        <v>26</v>
      </c>
      <c r="J22" s="125" t="s">
        <v>26</v>
      </c>
      <c r="K22" s="13"/>
    </row>
    <row r="23" spans="2:11" ht="43.5">
      <c r="B23" s="12"/>
      <c r="C23" s="24" t="s">
        <v>378</v>
      </c>
      <c r="D23" s="20" t="s">
        <v>227</v>
      </c>
      <c r="E23" s="237">
        <v>1</v>
      </c>
      <c r="F23" s="373" t="s">
        <v>569</v>
      </c>
      <c r="G23" s="124" t="s">
        <v>26</v>
      </c>
      <c r="H23" s="30" t="s">
        <v>26</v>
      </c>
      <c r="I23" s="219" t="s">
        <v>26</v>
      </c>
      <c r="J23" s="125" t="s">
        <v>26</v>
      </c>
      <c r="K23" s="13"/>
    </row>
    <row r="24" spans="2:11" ht="29.45" thickBot="1">
      <c r="B24" s="12"/>
      <c r="C24" s="25" t="s">
        <v>380</v>
      </c>
      <c r="D24" s="123" t="s">
        <v>227</v>
      </c>
      <c r="E24" s="237">
        <v>1</v>
      </c>
      <c r="F24" s="374" t="s">
        <v>570</v>
      </c>
      <c r="G24" s="126" t="s">
        <v>26</v>
      </c>
      <c r="H24" s="127" t="s">
        <v>26</v>
      </c>
      <c r="I24" s="219" t="s">
        <v>26</v>
      </c>
      <c r="J24" s="128" t="s">
        <v>26</v>
      </c>
      <c r="K24" s="13"/>
    </row>
    <row r="25" spans="2:11" ht="21" customHeight="1" thickBot="1">
      <c r="B25" s="12"/>
      <c r="C25" s="591" t="s">
        <v>254</v>
      </c>
      <c r="D25" s="592"/>
      <c r="E25" s="592"/>
      <c r="F25" s="592"/>
      <c r="G25" s="592"/>
      <c r="H25" s="592"/>
      <c r="I25" s="592"/>
      <c r="J25" s="593"/>
      <c r="K25" s="13"/>
    </row>
    <row r="26" spans="2:11" ht="23.45" customHeight="1" thickBot="1">
      <c r="B26" s="12"/>
      <c r="C26" s="594" t="s">
        <v>255</v>
      </c>
      <c r="D26" s="595"/>
      <c r="E26" s="595"/>
      <c r="F26" s="595"/>
      <c r="G26" s="595"/>
      <c r="H26" s="595"/>
      <c r="I26" s="595"/>
      <c r="J26" s="596"/>
      <c r="K26" s="13"/>
    </row>
    <row r="27" spans="2:11">
      <c r="B27" s="12"/>
      <c r="C27" s="10"/>
      <c r="D27" s="138"/>
      <c r="E27" s="138"/>
      <c r="F27" s="138"/>
      <c r="G27" s="138"/>
      <c r="H27" s="138"/>
      <c r="I27" s="138"/>
      <c r="J27" s="11"/>
      <c r="K27" s="13"/>
    </row>
    <row r="28" spans="2:11">
      <c r="B28" s="12"/>
      <c r="C28" s="12"/>
      <c r="J28" s="13"/>
      <c r="K28" s="13"/>
    </row>
    <row r="29" spans="2:11" ht="14.45" thickBot="1">
      <c r="B29" s="12"/>
      <c r="C29" s="27"/>
      <c r="D29" s="28"/>
      <c r="E29" s="28"/>
      <c r="F29" s="28"/>
      <c r="G29" s="28"/>
      <c r="H29" s="28"/>
      <c r="I29" s="28"/>
      <c r="J29" s="29"/>
      <c r="K29" s="13"/>
    </row>
    <row r="30" spans="2:11" ht="18.600000000000001" thickBot="1">
      <c r="B30" s="12"/>
      <c r="C30" s="563" t="s">
        <v>256</v>
      </c>
      <c r="D30" s="564"/>
      <c r="E30" s="564"/>
      <c r="F30" s="564"/>
      <c r="G30" s="564"/>
      <c r="H30" s="564"/>
      <c r="I30" s="564"/>
      <c r="J30" s="565"/>
      <c r="K30" s="13"/>
    </row>
    <row r="31" spans="2:11" ht="15" customHeight="1">
      <c r="B31" s="12"/>
      <c r="C31" s="140"/>
      <c r="D31" s="141"/>
      <c r="E31" s="141"/>
      <c r="F31" s="141"/>
      <c r="G31" s="141"/>
      <c r="H31" s="141"/>
      <c r="I31" s="141"/>
      <c r="J31" s="142"/>
      <c r="K31" s="13"/>
    </row>
    <row r="32" spans="2:11" ht="15" customHeight="1">
      <c r="B32" s="12"/>
      <c r="C32" s="560" t="s">
        <v>257</v>
      </c>
      <c r="D32" s="561"/>
      <c r="E32" s="561"/>
      <c r="F32" s="561"/>
      <c r="G32" s="561"/>
      <c r="H32" s="561"/>
      <c r="I32" s="561"/>
      <c r="J32" s="562"/>
      <c r="K32" s="13"/>
    </row>
    <row r="33" spans="2:11" ht="15" customHeight="1" thickBot="1">
      <c r="B33" s="12"/>
      <c r="C33" s="143"/>
      <c r="D33" s="144"/>
      <c r="E33" s="144"/>
      <c r="F33" s="144"/>
      <c r="G33" s="144"/>
      <c r="H33" s="144"/>
      <c r="I33" s="144"/>
      <c r="J33" s="145"/>
      <c r="K33" s="13"/>
    </row>
    <row r="34" spans="2:11" s="16" customFormat="1" ht="26.85" customHeight="1" thickBot="1">
      <c r="B34" s="14"/>
      <c r="C34" s="597" t="s">
        <v>258</v>
      </c>
      <c r="D34" s="598"/>
      <c r="E34" s="598"/>
      <c r="F34" s="599"/>
      <c r="G34" s="597" t="s">
        <v>259</v>
      </c>
      <c r="H34" s="598"/>
      <c r="I34" s="598"/>
      <c r="J34" s="599"/>
      <c r="K34" s="15"/>
    </row>
    <row r="35" spans="2:11" ht="27.75" customHeight="1" thickBot="1">
      <c r="B35" s="12"/>
      <c r="C35" s="600" t="str">
        <f>C14</f>
        <v>HARDWARE (PLANT)</v>
      </c>
      <c r="D35" s="601"/>
      <c r="E35" s="601"/>
      <c r="F35" s="601"/>
      <c r="G35" s="601"/>
      <c r="H35" s="601"/>
      <c r="I35" s="601"/>
      <c r="J35" s="602"/>
      <c r="K35" s="13"/>
    </row>
    <row r="36" spans="2:11" ht="21.2" customHeight="1" thickBot="1">
      <c r="B36" s="12"/>
      <c r="C36" s="131" t="s">
        <v>222</v>
      </c>
      <c r="D36" s="132" t="s">
        <v>223</v>
      </c>
      <c r="E36" s="211" t="s">
        <v>224</v>
      </c>
      <c r="F36" s="133" t="s">
        <v>225</v>
      </c>
      <c r="G36" s="131" t="s">
        <v>222</v>
      </c>
      <c r="H36" s="132" t="s">
        <v>223</v>
      </c>
      <c r="I36" s="211" t="s">
        <v>224</v>
      </c>
      <c r="J36" s="133" t="s">
        <v>225</v>
      </c>
      <c r="K36" s="13"/>
    </row>
    <row r="37" spans="2:11" s="19" customFormat="1" ht="54.95" customHeight="1">
      <c r="B37" s="17"/>
      <c r="C37" s="137" t="s">
        <v>260</v>
      </c>
      <c r="D37" s="146" t="s">
        <v>261</v>
      </c>
      <c r="E37" s="219">
        <v>1</v>
      </c>
      <c r="F37" s="376" t="s">
        <v>597</v>
      </c>
      <c r="G37" s="137" t="s">
        <v>263</v>
      </c>
      <c r="H37" s="136" t="s">
        <v>227</v>
      </c>
      <c r="I37" s="219">
        <v>1</v>
      </c>
      <c r="J37" s="376" t="s">
        <v>598</v>
      </c>
      <c r="K37" s="18"/>
    </row>
    <row r="38" spans="2:11" s="19" customFormat="1" ht="52.5" customHeight="1">
      <c r="B38" s="17"/>
      <c r="C38" s="24" t="s">
        <v>265</v>
      </c>
      <c r="D38" s="20" t="s">
        <v>266</v>
      </c>
      <c r="E38" s="219">
        <v>1</v>
      </c>
      <c r="F38" s="193" t="s">
        <v>408</v>
      </c>
      <c r="G38" s="24" t="s">
        <v>268</v>
      </c>
      <c r="H38" s="20" t="s">
        <v>227</v>
      </c>
      <c r="I38" s="219">
        <v>1</v>
      </c>
      <c r="J38" s="193" t="s">
        <v>269</v>
      </c>
      <c r="K38" s="18"/>
    </row>
    <row r="39" spans="2:11" s="19" customFormat="1" ht="43.5">
      <c r="B39" s="17"/>
      <c r="C39" s="24" t="s">
        <v>270</v>
      </c>
      <c r="D39" s="23" t="s">
        <v>266</v>
      </c>
      <c r="E39" s="219" t="s">
        <v>50</v>
      </c>
      <c r="F39" s="193" t="s">
        <v>409</v>
      </c>
      <c r="G39" s="24" t="s">
        <v>272</v>
      </c>
      <c r="H39" s="20" t="s">
        <v>227</v>
      </c>
      <c r="I39" s="219">
        <v>1</v>
      </c>
      <c r="J39" s="193" t="s">
        <v>273</v>
      </c>
      <c r="K39" s="18"/>
    </row>
    <row r="40" spans="2:11" s="19" customFormat="1" ht="39" customHeight="1">
      <c r="B40" s="17"/>
      <c r="C40" s="24" t="s">
        <v>274</v>
      </c>
      <c r="D40" s="20" t="s">
        <v>266</v>
      </c>
      <c r="E40" s="219">
        <v>1</v>
      </c>
      <c r="F40" s="193" t="s">
        <v>410</v>
      </c>
      <c r="G40" s="24" t="s">
        <v>276</v>
      </c>
      <c r="H40" s="23" t="s">
        <v>261</v>
      </c>
      <c r="I40" s="219">
        <v>1</v>
      </c>
      <c r="J40" s="193" t="s">
        <v>411</v>
      </c>
      <c r="K40" s="18"/>
    </row>
    <row r="41" spans="2:11" s="19" customFormat="1" ht="29.1">
      <c r="B41" s="17"/>
      <c r="C41" s="173" t="s">
        <v>278</v>
      </c>
      <c r="D41" s="23" t="s">
        <v>227</v>
      </c>
      <c r="E41" s="237" t="s">
        <v>50</v>
      </c>
      <c r="F41" s="193" t="s">
        <v>412</v>
      </c>
      <c r="G41" s="24" t="s">
        <v>280</v>
      </c>
      <c r="H41" s="23" t="s">
        <v>261</v>
      </c>
      <c r="I41" s="237">
        <v>1</v>
      </c>
      <c r="J41" s="193" t="s">
        <v>413</v>
      </c>
      <c r="K41" s="18"/>
    </row>
    <row r="42" spans="2:11" s="19" customFormat="1" ht="43.5">
      <c r="B42" s="17"/>
      <c r="C42" s="173" t="s">
        <v>282</v>
      </c>
      <c r="D42" s="23" t="s">
        <v>283</v>
      </c>
      <c r="E42" s="237">
        <v>1</v>
      </c>
      <c r="F42" s="193" t="s">
        <v>536</v>
      </c>
      <c r="G42" s="24" t="s">
        <v>285</v>
      </c>
      <c r="H42" s="23" t="s">
        <v>283</v>
      </c>
      <c r="I42" s="237">
        <v>1</v>
      </c>
      <c r="J42" s="193" t="s">
        <v>414</v>
      </c>
      <c r="K42" s="18"/>
    </row>
    <row r="43" spans="2:11" s="19" customFormat="1" ht="43.5">
      <c r="B43" s="17"/>
      <c r="C43" s="173" t="s">
        <v>287</v>
      </c>
      <c r="D43" s="23" t="s">
        <v>283</v>
      </c>
      <c r="E43" s="237">
        <v>1</v>
      </c>
      <c r="F43" s="193" t="s">
        <v>447</v>
      </c>
      <c r="G43" s="24" t="s">
        <v>288</v>
      </c>
      <c r="H43" s="20" t="s">
        <v>227</v>
      </c>
      <c r="I43" s="237">
        <v>1</v>
      </c>
      <c r="J43" s="193" t="s">
        <v>599</v>
      </c>
      <c r="K43" s="18"/>
    </row>
    <row r="44" spans="2:11" s="19" customFormat="1" ht="29.45" thickBot="1">
      <c r="B44" s="17"/>
      <c r="C44" s="148" t="s">
        <v>290</v>
      </c>
      <c r="D44" s="26" t="s">
        <v>266</v>
      </c>
      <c r="E44" s="237">
        <v>1</v>
      </c>
      <c r="F44" s="380" t="s">
        <v>291</v>
      </c>
      <c r="G44" s="25" t="s">
        <v>292</v>
      </c>
      <c r="H44" s="26" t="s">
        <v>283</v>
      </c>
      <c r="I44" s="237">
        <v>1</v>
      </c>
      <c r="J44" s="380" t="s">
        <v>417</v>
      </c>
      <c r="K44" s="18"/>
    </row>
    <row r="45" spans="2:11" s="19" customFormat="1" ht="27.75" customHeight="1" thickBot="1">
      <c r="B45" s="17"/>
      <c r="C45" s="608" t="str">
        <f>C18</f>
        <v>PEOPLE + PROCESS</v>
      </c>
      <c r="D45" s="609"/>
      <c r="E45" s="609"/>
      <c r="F45" s="609"/>
      <c r="G45" s="609"/>
      <c r="H45" s="609"/>
      <c r="I45" s="609"/>
      <c r="J45" s="610"/>
      <c r="K45" s="18"/>
    </row>
    <row r="46" spans="2:11" ht="24.6" customHeight="1" thickBot="1">
      <c r="B46" s="12"/>
      <c r="C46" s="131" t="s">
        <v>222</v>
      </c>
      <c r="D46" s="132" t="s">
        <v>223</v>
      </c>
      <c r="E46" s="211" t="s">
        <v>224</v>
      </c>
      <c r="F46" s="133" t="s">
        <v>225</v>
      </c>
      <c r="G46" s="131" t="s">
        <v>222</v>
      </c>
      <c r="H46" s="132" t="s">
        <v>223</v>
      </c>
      <c r="I46" s="211" t="s">
        <v>224</v>
      </c>
      <c r="J46" s="133" t="s">
        <v>225</v>
      </c>
      <c r="K46" s="13"/>
    </row>
    <row r="47" spans="2:11" s="19" customFormat="1" ht="43.5">
      <c r="B47" s="17"/>
      <c r="C47" s="188" t="s">
        <v>294</v>
      </c>
      <c r="D47" s="146" t="s">
        <v>227</v>
      </c>
      <c r="E47" s="219" t="s">
        <v>50</v>
      </c>
      <c r="F47" s="376" t="s">
        <v>295</v>
      </c>
      <c r="G47" s="137" t="s">
        <v>296</v>
      </c>
      <c r="H47" s="146" t="s">
        <v>227</v>
      </c>
      <c r="I47" s="237">
        <v>1</v>
      </c>
      <c r="J47" s="376" t="s">
        <v>297</v>
      </c>
      <c r="K47" s="18"/>
    </row>
    <row r="48" spans="2:11" s="19" customFormat="1" ht="43.5">
      <c r="B48" s="17"/>
      <c r="C48" s="189" t="s">
        <v>298</v>
      </c>
      <c r="D48" s="162" t="s">
        <v>227</v>
      </c>
      <c r="E48" s="219">
        <v>1</v>
      </c>
      <c r="F48" s="193" t="s">
        <v>600</v>
      </c>
      <c r="G48" s="24" t="s">
        <v>300</v>
      </c>
      <c r="H48" s="23" t="s">
        <v>266</v>
      </c>
      <c r="I48" s="237">
        <v>1</v>
      </c>
      <c r="J48" s="193" t="s">
        <v>301</v>
      </c>
      <c r="K48" s="18"/>
    </row>
    <row r="49" spans="2:11" s="19" customFormat="1" ht="43.5">
      <c r="B49" s="17"/>
      <c r="C49" s="173" t="s">
        <v>601</v>
      </c>
      <c r="D49" s="23" t="s">
        <v>227</v>
      </c>
      <c r="E49" s="219">
        <v>1</v>
      </c>
      <c r="F49" s="193" t="s">
        <v>303</v>
      </c>
      <c r="G49" s="24" t="s">
        <v>304</v>
      </c>
      <c r="H49" s="23" t="s">
        <v>227</v>
      </c>
      <c r="I49" s="237">
        <v>1</v>
      </c>
      <c r="J49" s="193" t="s">
        <v>305</v>
      </c>
      <c r="K49" s="18"/>
    </row>
    <row r="50" spans="2:11" s="19" customFormat="1" ht="58.5" thickBot="1">
      <c r="B50" s="17"/>
      <c r="C50" s="148" t="s">
        <v>306</v>
      </c>
      <c r="D50" s="163" t="s">
        <v>283</v>
      </c>
      <c r="E50" s="219">
        <v>1</v>
      </c>
      <c r="F50" s="375" t="s">
        <v>602</v>
      </c>
      <c r="G50" s="25" t="s">
        <v>26</v>
      </c>
      <c r="H50" s="172" t="s">
        <v>26</v>
      </c>
      <c r="I50" s="219" t="s">
        <v>26</v>
      </c>
      <c r="J50" s="187" t="s">
        <v>26</v>
      </c>
      <c r="K50" s="18"/>
    </row>
    <row r="51" spans="2:11" s="16" customFormat="1" ht="22.7" customHeight="1" thickBot="1">
      <c r="B51" s="14"/>
      <c r="C51" s="591" t="s">
        <v>254</v>
      </c>
      <c r="D51" s="592"/>
      <c r="E51" s="592"/>
      <c r="F51" s="592"/>
      <c r="G51" s="592"/>
      <c r="H51" s="592"/>
      <c r="I51" s="592"/>
      <c r="J51" s="593"/>
      <c r="K51" s="15"/>
    </row>
    <row r="52" spans="2:11" ht="22.7" customHeight="1" thickBot="1">
      <c r="B52" s="12"/>
      <c r="C52" s="611" t="s">
        <v>308</v>
      </c>
      <c r="D52" s="612"/>
      <c r="E52" s="612"/>
      <c r="F52" s="612"/>
      <c r="G52" s="612"/>
      <c r="H52" s="612"/>
      <c r="I52" s="612"/>
      <c r="J52" s="613"/>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3" t="s">
        <v>309</v>
      </c>
      <c r="D56" s="564"/>
      <c r="E56" s="564"/>
      <c r="F56" s="564"/>
      <c r="G56" s="564"/>
      <c r="H56" s="564"/>
      <c r="I56" s="564"/>
      <c r="J56" s="565"/>
      <c r="K56" s="13"/>
    </row>
    <row r="57" spans="2:11" ht="20.85" customHeight="1" thickBot="1">
      <c r="B57" s="12"/>
      <c r="C57" s="630" t="s">
        <v>266</v>
      </c>
      <c r="D57" s="631"/>
      <c r="E57" s="632"/>
      <c r="F57" s="633"/>
      <c r="G57" s="630" t="s">
        <v>283</v>
      </c>
      <c r="H57" s="631"/>
      <c r="I57" s="632"/>
      <c r="J57" s="633"/>
      <c r="K57" s="13"/>
    </row>
    <row r="58" spans="2:11" ht="25.7" customHeight="1" thickBot="1">
      <c r="B58" s="12"/>
      <c r="C58" s="614" t="s">
        <v>310</v>
      </c>
      <c r="D58" s="615"/>
      <c r="E58" s="615"/>
      <c r="F58" s="616"/>
      <c r="G58" s="617" t="s">
        <v>311</v>
      </c>
      <c r="H58" s="615"/>
      <c r="I58" s="615"/>
      <c r="J58" s="618"/>
      <c r="K58" s="13"/>
    </row>
    <row r="59" spans="2:11" ht="15.95" customHeight="1">
      <c r="B59" s="12"/>
      <c r="C59" s="10"/>
      <c r="D59" s="138"/>
      <c r="E59" s="138"/>
      <c r="F59" s="138"/>
      <c r="G59" s="138"/>
      <c r="H59" s="138"/>
      <c r="I59" s="138"/>
      <c r="J59" s="11"/>
      <c r="K59" s="13"/>
    </row>
    <row r="60" spans="2:11">
      <c r="B60" s="12"/>
      <c r="C60" s="12"/>
      <c r="J60" s="13"/>
      <c r="K60" s="13"/>
    </row>
    <row r="61" spans="2:11" ht="14.45" thickBot="1">
      <c r="B61" s="12"/>
      <c r="C61" s="27"/>
      <c r="D61" s="28"/>
      <c r="E61" s="28"/>
      <c r="F61" s="28"/>
      <c r="G61" s="28"/>
      <c r="H61" s="28"/>
      <c r="I61" s="28"/>
      <c r="J61" s="29"/>
      <c r="K61" s="13"/>
    </row>
    <row r="62" spans="2:11" ht="18.600000000000001" thickBot="1">
      <c r="B62" s="12"/>
      <c r="C62" s="563" t="s">
        <v>312</v>
      </c>
      <c r="D62" s="564"/>
      <c r="E62" s="564"/>
      <c r="F62" s="564"/>
      <c r="G62" s="634"/>
      <c r="H62" s="564"/>
      <c r="I62" s="564"/>
      <c r="J62" s="565"/>
      <c r="K62" s="13"/>
    </row>
    <row r="63" spans="2:11" s="16" customFormat="1" ht="13.35" customHeight="1">
      <c r="B63" s="14"/>
      <c r="C63" s="647" t="s">
        <v>313</v>
      </c>
      <c r="D63" s="648"/>
      <c r="E63" s="649"/>
      <c r="F63" s="161" t="s">
        <v>314</v>
      </c>
      <c r="G63" s="150" t="s">
        <v>109</v>
      </c>
      <c r="H63" s="635" t="s">
        <v>315</v>
      </c>
      <c r="I63" s="635"/>
      <c r="J63" s="636"/>
      <c r="K63" s="15"/>
    </row>
    <row r="64" spans="2:11" ht="14.45" customHeight="1">
      <c r="B64" s="12"/>
      <c r="C64" s="189" t="s">
        <v>55</v>
      </c>
      <c r="D64" s="606" t="s">
        <v>316</v>
      </c>
      <c r="E64" s="607"/>
      <c r="F64" s="152">
        <f>'Initial Risk'!F22</f>
        <v>4</v>
      </c>
      <c r="G64" s="155">
        <f>'Initial Risk'!G22</f>
        <v>3</v>
      </c>
      <c r="H64" s="637">
        <f>F64*G64</f>
        <v>12</v>
      </c>
      <c r="I64" s="637"/>
      <c r="J64" s="638"/>
      <c r="K64" s="13"/>
    </row>
    <row r="65" spans="2:11" ht="14.45" customHeight="1">
      <c r="B65" s="12"/>
      <c r="C65" s="189" t="s">
        <v>56</v>
      </c>
      <c r="D65" s="606" t="s">
        <v>316</v>
      </c>
      <c r="E65" s="607"/>
      <c r="F65" s="153" t="s">
        <v>317</v>
      </c>
      <c r="G65" s="155" t="s">
        <v>318</v>
      </c>
      <c r="H65" s="639" t="s">
        <v>319</v>
      </c>
      <c r="I65" s="639"/>
      <c r="J65" s="640"/>
      <c r="K65" s="13"/>
    </row>
    <row r="66" spans="2:11" ht="16.5" customHeight="1">
      <c r="B66" s="12"/>
      <c r="C66" s="189" t="s">
        <v>320</v>
      </c>
      <c r="D66" s="606" t="s">
        <v>316</v>
      </c>
      <c r="E66" s="607"/>
      <c r="F66" s="154" t="s">
        <v>321</v>
      </c>
      <c r="G66" s="151" t="s">
        <v>322</v>
      </c>
      <c r="H66" s="641" t="s">
        <v>323</v>
      </c>
      <c r="I66" s="641"/>
      <c r="J66" s="642"/>
      <c r="K66" s="13"/>
    </row>
    <row r="67" spans="2:11" ht="15.95" customHeight="1">
      <c r="B67" s="12"/>
      <c r="C67" s="189" t="s">
        <v>324</v>
      </c>
      <c r="D67" s="606" t="s">
        <v>316</v>
      </c>
      <c r="E67" s="607"/>
      <c r="F67" s="152">
        <v>3</v>
      </c>
      <c r="G67" s="155">
        <v>2</v>
      </c>
      <c r="H67" s="643">
        <f>F67*G67</f>
        <v>6</v>
      </c>
      <c r="I67" s="643"/>
      <c r="J67" s="644"/>
      <c r="K67" s="13"/>
    </row>
    <row r="68" spans="2:11" ht="14.45" customHeight="1" thickBot="1">
      <c r="B68" s="12"/>
      <c r="C68" s="218" t="s">
        <v>60</v>
      </c>
      <c r="D68" s="619" t="s">
        <v>316</v>
      </c>
      <c r="E68" s="620"/>
      <c r="F68" s="213" t="s">
        <v>325</v>
      </c>
      <c r="G68" s="155" t="s">
        <v>349</v>
      </c>
      <c r="H68" s="645" t="s">
        <v>327</v>
      </c>
      <c r="I68" s="645"/>
      <c r="J68" s="646"/>
      <c r="K68" s="13"/>
    </row>
    <row r="69" spans="2:11" ht="23.1" customHeight="1" thickBot="1">
      <c r="B69" s="12"/>
      <c r="C69" s="650" t="s">
        <v>328</v>
      </c>
      <c r="D69" s="628"/>
      <c r="E69" s="628"/>
      <c r="F69" s="628"/>
      <c r="G69" s="628"/>
      <c r="H69" s="628"/>
      <c r="I69" s="628"/>
      <c r="J69" s="629"/>
      <c r="K69" s="13"/>
    </row>
    <row r="70" spans="2:11" ht="17.850000000000001" customHeight="1">
      <c r="B70" s="12"/>
      <c r="C70" s="178" t="s">
        <v>329</v>
      </c>
      <c r="D70" s="157"/>
      <c r="E70" s="157"/>
      <c r="F70" s="157"/>
      <c r="G70" s="157"/>
      <c r="H70" s="157"/>
      <c r="I70" s="157"/>
      <c r="J70" s="179"/>
      <c r="K70" s="13"/>
    </row>
    <row r="71" spans="2:11" ht="18.600000000000001" customHeight="1">
      <c r="B71" s="12"/>
      <c r="C71" s="180" t="s">
        <v>330</v>
      </c>
      <c r="D71" s="176"/>
      <c r="E71" s="176"/>
      <c r="F71" s="176"/>
      <c r="G71" s="177"/>
      <c r="H71" s="177"/>
      <c r="I71" s="177"/>
      <c r="J71" s="181"/>
      <c r="K71" s="13"/>
    </row>
    <row r="72" spans="2:11" ht="14.85" customHeight="1">
      <c r="B72" s="12"/>
      <c r="C72" s="180" t="s">
        <v>331</v>
      </c>
      <c r="D72" s="176"/>
      <c r="E72" s="176"/>
      <c r="F72" s="176"/>
      <c r="G72" s="174"/>
      <c r="H72" s="174"/>
      <c r="I72" s="174"/>
      <c r="J72" s="182"/>
      <c r="K72" s="13"/>
    </row>
    <row r="73" spans="2:11" ht="17.100000000000001" customHeight="1">
      <c r="B73" s="12"/>
      <c r="C73" s="158" t="s">
        <v>332</v>
      </c>
      <c r="D73" s="176"/>
      <c r="E73" s="176"/>
      <c r="F73" s="176"/>
      <c r="G73" s="175"/>
      <c r="H73" s="175"/>
      <c r="I73" s="175"/>
      <c r="J73" s="183"/>
      <c r="K73" s="13"/>
    </row>
    <row r="74" spans="2:11" ht="14.45" customHeight="1" thickBot="1">
      <c r="B74" s="12"/>
      <c r="C74" s="184"/>
      <c r="D74" s="185"/>
      <c r="E74" s="185"/>
      <c r="F74" s="185"/>
      <c r="G74" s="185"/>
      <c r="H74" s="185"/>
      <c r="I74" s="185"/>
      <c r="J74" s="186"/>
      <c r="K74" s="13"/>
    </row>
    <row r="75" spans="2:11" ht="15" customHeight="1" thickBot="1">
      <c r="B75" s="12"/>
      <c r="C75" s="621" t="s">
        <v>333</v>
      </c>
      <c r="D75" s="622"/>
      <c r="E75" s="622"/>
      <c r="F75" s="623"/>
      <c r="G75" s="623"/>
      <c r="H75" s="623"/>
      <c r="I75" s="624"/>
      <c r="J75" s="625"/>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4.45" thickBot="1">
      <c r="B111" s="12"/>
      <c r="C111" s="143"/>
      <c r="D111" s="144"/>
      <c r="E111" s="144"/>
      <c r="F111" s="144"/>
      <c r="G111" s="28"/>
      <c r="H111" s="144"/>
      <c r="I111" s="144"/>
      <c r="J111" s="29"/>
      <c r="K111" s="13"/>
    </row>
    <row r="112" spans="2:11">
      <c r="B112" s="12"/>
      <c r="K112" s="13"/>
    </row>
    <row r="113" spans="2:11" ht="14.4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18:J18"/>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418" priority="136" operator="equal">
      <formula>4</formula>
    </cfRule>
    <cfRule type="cellIs" dxfId="417" priority="135" operator="between">
      <formula>1</formula>
      <formula>3</formula>
    </cfRule>
    <cfRule type="cellIs" dxfId="416" priority="137" operator="between">
      <formula>5</formula>
      <formula>8</formula>
    </cfRule>
    <cfRule type="cellIs" dxfId="415" priority="138" operator="between">
      <formula>10</formula>
      <formula>12</formula>
    </cfRule>
    <cfRule type="cellIs" dxfId="414" priority="139" operator="between">
      <formula>15</formula>
      <formula>25</formula>
    </cfRule>
  </conditionalFormatting>
  <pageMargins left="0.7" right="0.7" top="0.75" bottom="0.75" header="0.3" footer="0.3"/>
  <pageSetup scale="29"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24" operator="equal" id="{1B6A07D0-A846-47E6-AFA2-BB26A3D15685}">
            <xm:f>'Data Vald.'!$A$5</xm:f>
            <x14:dxf>
              <font>
                <color theme="0"/>
              </font>
              <fill>
                <patternFill>
                  <bgColor theme="1"/>
                </patternFill>
              </fill>
            </x14:dxf>
          </x14:cfRule>
          <x14:cfRule type="cellIs" priority="126" operator="equal" id="{C83210E1-9E04-4A09-95BA-68E669213B60}">
            <xm:f>'Data Vald.'!$A$3</xm:f>
            <x14:dxf/>
          </x14:cfRule>
          <x14:cfRule type="cellIs" priority="125" operator="equal" id="{E765470A-27DA-4D6F-8308-4884D3566700}">
            <xm:f>'Data Vald.'!$A$4</xm:f>
            <x14:dxf/>
          </x14:cfRule>
          <x14:cfRule type="cellIs" priority="123" operator="equal" id="{98042414-31CD-498D-A2C9-9DB5C34BBE1E}">
            <xm:f>'Data Vald.'!$A$6</xm:f>
            <x14:dxf>
              <fill>
                <patternFill>
                  <bgColor rgb="FFFF0000"/>
                </patternFill>
              </fill>
            </x14:dxf>
          </x14:cfRule>
          <x14:cfRule type="cellIs" priority="122" operator="equal" id="{5E263791-A62D-46CB-9DC7-EE42550C132F}">
            <xm:f>'Data Vald.'!$A$7</xm:f>
            <x14:dxf>
              <fill>
                <patternFill>
                  <bgColor rgb="FFFFC000"/>
                </patternFill>
              </fill>
            </x14:dxf>
          </x14:cfRule>
          <x14:cfRule type="cellIs" priority="121" operator="equal" id="{0EC21B19-D897-49CF-9566-FBACC89FF135}">
            <xm:f>'Data Vald.'!$A$8</xm:f>
            <x14:dxf>
              <fill>
                <patternFill>
                  <bgColor rgb="FFFFFF00"/>
                </patternFill>
              </fill>
            </x14:dxf>
          </x14:cfRule>
          <x14:cfRule type="cellIs" priority="120" operator="equal" id="{6C55CFF4-00A1-4CE2-8B5D-67717241284B}">
            <xm:f>'Data Vald.'!$A$9</xm:f>
            <x14:dxf>
              <fill>
                <patternFill>
                  <bgColor rgb="FF00B050"/>
                </patternFill>
              </fill>
            </x14:dxf>
          </x14:cfRule>
          <xm:sqref>E16:E17</xm:sqref>
        </x14:conditionalFormatting>
        <x14:conditionalFormatting xmlns:xm="http://schemas.microsoft.com/office/excel/2006/main">
          <x14:cfRule type="cellIs" priority="119" operator="equal" id="{5339F952-492F-4C62-9064-E8459C2E6DD4}">
            <xm:f>'Data Vald.'!$A$3</xm:f>
            <x14:dxf/>
          </x14:cfRule>
          <x14:cfRule type="cellIs" priority="118" operator="equal" id="{6F61A356-07A3-4221-AE81-963707DE7ABC}">
            <xm:f>'Data Vald.'!$A$4</xm:f>
            <x14:dxf/>
          </x14:cfRule>
          <x14:cfRule type="cellIs" priority="117" operator="equal" id="{9D8F8EC3-74ED-46C0-88A0-5829F16597B5}">
            <xm:f>'Data Vald.'!$A$5</xm:f>
            <x14:dxf>
              <font>
                <color theme="0"/>
              </font>
              <fill>
                <patternFill>
                  <bgColor theme="1"/>
                </patternFill>
              </fill>
            </x14:dxf>
          </x14:cfRule>
          <x14:cfRule type="cellIs" priority="116" operator="equal" id="{84E663AC-F034-4612-9C3F-4C555A7BB51E}">
            <xm:f>'Data Vald.'!$A$6</xm:f>
            <x14:dxf>
              <fill>
                <patternFill>
                  <bgColor rgb="FFFF0000"/>
                </patternFill>
              </fill>
            </x14:dxf>
          </x14:cfRule>
          <x14:cfRule type="cellIs" priority="115" operator="equal" id="{F8F51084-A54B-45DF-A339-41D4344EBF1B}">
            <xm:f>'Data Vald.'!$A$7</xm:f>
            <x14:dxf>
              <fill>
                <patternFill>
                  <bgColor rgb="FFFFC000"/>
                </patternFill>
              </fill>
            </x14:dxf>
          </x14:cfRule>
          <x14:cfRule type="cellIs" priority="114" operator="equal" id="{B3C961AE-F092-45C6-B135-CD6FA1C905E8}">
            <xm:f>'Data Vald.'!$A$8</xm:f>
            <x14:dxf>
              <fill>
                <patternFill>
                  <bgColor rgb="FFFFFF00"/>
                </patternFill>
              </fill>
            </x14:dxf>
          </x14:cfRule>
          <x14:cfRule type="cellIs" priority="113" operator="equal" id="{4E4A0501-7441-4A59-93FD-122181095F4A}">
            <xm:f>'Data Vald.'!$A$9</xm:f>
            <x14:dxf>
              <fill>
                <patternFill>
                  <bgColor rgb="FF00B050"/>
                </patternFill>
              </fill>
            </x14:dxf>
          </x14:cfRule>
          <xm:sqref>E20:E24</xm:sqref>
        </x14:conditionalFormatting>
        <x14:conditionalFormatting xmlns:xm="http://schemas.microsoft.com/office/excel/2006/main">
          <x14:cfRule type="cellIs" priority="109" operator="equal" id="{B10B8F17-4D2A-4902-85E2-18749A69F273}">
            <xm:f>'Data Vald.'!$A$6</xm:f>
            <x14:dxf>
              <fill>
                <patternFill>
                  <bgColor rgb="FFFF0000"/>
                </patternFill>
              </fill>
            </x14:dxf>
          </x14:cfRule>
          <x14:cfRule type="cellIs" priority="110" operator="equal" id="{4F2BED81-FA24-4FF8-A63D-036353B2F2C4}">
            <xm:f>'Data Vald.'!$A$5</xm:f>
            <x14:dxf>
              <font>
                <color theme="0"/>
              </font>
              <fill>
                <patternFill>
                  <bgColor theme="1"/>
                </patternFill>
              </fill>
            </x14:dxf>
          </x14:cfRule>
          <x14:cfRule type="cellIs" priority="111" operator="equal" id="{FF090264-888B-49ED-8353-581F0C6C4CA1}">
            <xm:f>'Data Vald.'!$A$4</xm:f>
            <x14:dxf/>
          </x14:cfRule>
          <x14:cfRule type="cellIs" priority="112" operator="equal" id="{9AB180F2-47FA-44A8-9656-9E907B1C12BA}">
            <xm:f>'Data Vald.'!$A$3</xm:f>
            <x14:dxf/>
          </x14:cfRule>
          <x14:cfRule type="cellIs" priority="108" operator="equal" id="{1CA1595E-91A6-4915-A32E-5480A04D3C27}">
            <xm:f>'Data Vald.'!$A$7</xm:f>
            <x14:dxf>
              <fill>
                <patternFill>
                  <bgColor rgb="FFFFC000"/>
                </patternFill>
              </fill>
            </x14:dxf>
          </x14:cfRule>
          <x14:cfRule type="cellIs" priority="106" operator="equal" id="{A96C537F-EC0F-40BC-AB9F-D1A764652787}">
            <xm:f>'Data Vald.'!$A$9</xm:f>
            <x14:dxf>
              <fill>
                <patternFill>
                  <bgColor rgb="FF00B050"/>
                </patternFill>
              </fill>
            </x14:dxf>
          </x14:cfRule>
          <x14:cfRule type="cellIs" priority="107" operator="equal" id="{4595266B-0B00-41D6-A753-B4D81A5F75A2}">
            <xm:f>'Data Vald.'!$A$8</xm:f>
            <x14:dxf>
              <fill>
                <patternFill>
                  <bgColor rgb="FFFFFF00"/>
                </patternFill>
              </fill>
            </x14:dxf>
          </x14:cfRule>
          <xm:sqref>I17</xm:sqref>
        </x14:conditionalFormatting>
        <x14:conditionalFormatting xmlns:xm="http://schemas.microsoft.com/office/excel/2006/main">
          <x14:cfRule type="cellIs" priority="102" operator="equal" id="{02E94E35-9A93-4E69-A74C-A61A9447B9F4}">
            <xm:f>'Data Vald.'!$A$6</xm:f>
            <x14:dxf>
              <fill>
                <patternFill>
                  <bgColor rgb="FFFF0000"/>
                </patternFill>
              </fill>
            </x14:dxf>
          </x14:cfRule>
          <x14:cfRule type="cellIs" priority="103" operator="equal" id="{D3B107F5-9B36-4184-81A3-9D205658E573}">
            <xm:f>'Data Vald.'!$A$5</xm:f>
            <x14:dxf>
              <font>
                <color theme="0"/>
              </font>
              <fill>
                <patternFill>
                  <bgColor theme="1"/>
                </patternFill>
              </fill>
            </x14:dxf>
          </x14:cfRule>
          <x14:cfRule type="cellIs" priority="100" operator="equal" id="{F94CC318-DC28-4FC1-9AB2-9E84CE7B57F2}">
            <xm:f>'Data Vald.'!$A$8</xm:f>
            <x14:dxf>
              <fill>
                <patternFill>
                  <bgColor rgb="FFFFFF00"/>
                </patternFill>
              </fill>
            </x14:dxf>
          </x14:cfRule>
          <x14:cfRule type="cellIs" priority="99" operator="equal" id="{CC664FB4-D1BE-4BBF-AD86-2F0EBD87354D}">
            <xm:f>'Data Vald.'!$A$9</xm:f>
            <x14:dxf>
              <fill>
                <patternFill>
                  <bgColor rgb="FF00B050"/>
                </patternFill>
              </fill>
            </x14:dxf>
          </x14:cfRule>
          <x14:cfRule type="cellIs" priority="101" operator="equal" id="{878CAC48-EDD4-4938-B441-74B1EB3AE2AB}">
            <xm:f>'Data Vald.'!$A$7</xm:f>
            <x14:dxf>
              <fill>
                <patternFill>
                  <bgColor rgb="FFFFC000"/>
                </patternFill>
              </fill>
            </x14:dxf>
          </x14:cfRule>
          <x14:cfRule type="cellIs" priority="104" operator="equal" id="{5EAA1CB9-B0B4-470C-B56D-44EABC9521A1}">
            <xm:f>'Data Vald.'!$A$4</xm:f>
            <x14:dxf/>
          </x14:cfRule>
          <x14:cfRule type="cellIs" priority="105" operator="equal" id="{69027685-346B-4C24-906B-94BC0FD21545}">
            <xm:f>'Data Vald.'!$A$3</xm:f>
            <x14:dxf/>
          </x14:cfRule>
          <xm:sqref>I21:I24</xm:sqref>
        </x14:conditionalFormatting>
        <x14:conditionalFormatting xmlns:xm="http://schemas.microsoft.com/office/excel/2006/main">
          <x14:cfRule type="cellIs" priority="71" operator="equal" id="{925F1679-4F5B-4AC0-B80A-3A6F3D7DAF81}">
            <xm:f>'Data Vald.'!$A$9</xm:f>
            <x14:dxf>
              <fill>
                <patternFill>
                  <bgColor rgb="FF00B050"/>
                </patternFill>
              </fill>
            </x14:dxf>
          </x14:cfRule>
          <x14:cfRule type="cellIs" priority="77" operator="equal" id="{ED91D6CC-0BEC-4B6E-95F3-0AAD3FC94FB8}">
            <xm:f>'Data Vald.'!$A$3</xm:f>
            <x14:dxf/>
          </x14:cfRule>
          <x14:cfRule type="cellIs" priority="76" operator="equal" id="{E0D54022-0047-4891-8FA1-5686349F0A14}">
            <xm:f>'Data Vald.'!$A$4</xm:f>
            <x14:dxf/>
          </x14:cfRule>
          <x14:cfRule type="cellIs" priority="75" operator="equal" id="{6CB7AC51-DDE9-4CB3-8A78-985AF1DAC6D4}">
            <xm:f>'Data Vald.'!$A$5</xm:f>
            <x14:dxf>
              <font>
                <color theme="0"/>
              </font>
              <fill>
                <patternFill>
                  <bgColor theme="1"/>
                </patternFill>
              </fill>
            </x14:dxf>
          </x14:cfRule>
          <x14:cfRule type="cellIs" priority="74" operator="equal" id="{DBCB427B-3542-4A8F-B115-A9A9054030C9}">
            <xm:f>'Data Vald.'!$A$6</xm:f>
            <x14:dxf>
              <fill>
                <patternFill>
                  <bgColor rgb="FFFF0000"/>
                </patternFill>
              </fill>
            </x14:dxf>
          </x14:cfRule>
          <x14:cfRule type="cellIs" priority="73" operator="equal" id="{277E6F0F-C3C5-479A-8642-F984F16C2B74}">
            <xm:f>'Data Vald.'!$A$7</xm:f>
            <x14:dxf>
              <fill>
                <patternFill>
                  <bgColor rgb="FFFFC000"/>
                </patternFill>
              </fill>
            </x14:dxf>
          </x14:cfRule>
          <x14:cfRule type="cellIs" priority="72" operator="equal" id="{E7D2225B-EB22-46CE-BE43-3F21EFD26CA4}">
            <xm:f>'Data Vald.'!$A$8</xm:f>
            <x14:dxf>
              <fill>
                <patternFill>
                  <bgColor rgb="FFFFFF00"/>
                </patternFill>
              </fill>
            </x14:dxf>
          </x14:cfRule>
          <xm:sqref>I50</xm:sqref>
        </x14:conditionalFormatting>
        <x14:conditionalFormatting xmlns:xm="http://schemas.microsoft.com/office/excel/2006/main">
          <x14:cfRule type="cellIs" priority="64" operator="equal" id="{00BF330D-801C-4E29-B08C-30C928E09AF4}">
            <xm:f>'Data Vald.'!$A$9</xm:f>
            <x14:dxf>
              <fill>
                <patternFill>
                  <bgColor rgb="FF00B050"/>
                </patternFill>
              </fill>
            </x14:dxf>
          </x14:cfRule>
          <x14:cfRule type="cellIs" priority="65" operator="equal" id="{F11F4B8D-D3CB-41B6-8A71-3E773B599AB3}">
            <xm:f>'Data Vald.'!$A$8</xm:f>
            <x14:dxf>
              <fill>
                <patternFill>
                  <bgColor rgb="FFFFFF00"/>
                </patternFill>
              </fill>
            </x14:dxf>
          </x14:cfRule>
          <x14:cfRule type="cellIs" priority="66" operator="equal" id="{9679EBA8-5A95-4683-865C-02B9394CD193}">
            <xm:f>'Data Vald.'!$A$7</xm:f>
            <x14:dxf>
              <fill>
                <patternFill>
                  <bgColor rgb="FFFFC000"/>
                </patternFill>
              </fill>
            </x14:dxf>
          </x14:cfRule>
          <x14:cfRule type="cellIs" priority="67" operator="equal" id="{C9F02470-537E-458F-8B8D-92E1F2738C3E}">
            <xm:f>'Data Vald.'!$A$6</xm:f>
            <x14:dxf>
              <fill>
                <patternFill>
                  <bgColor rgb="FFFF0000"/>
                </patternFill>
              </fill>
            </x14:dxf>
          </x14:cfRule>
          <x14:cfRule type="cellIs" priority="68" operator="equal" id="{CD148CE3-F06D-4738-BB9D-87DD62096A73}">
            <xm:f>'Data Vald.'!$A$5</xm:f>
            <x14:dxf>
              <font>
                <color theme="0"/>
              </font>
              <fill>
                <patternFill>
                  <bgColor theme="1"/>
                </patternFill>
              </fill>
            </x14:dxf>
          </x14:cfRule>
          <x14:cfRule type="cellIs" priority="69" operator="equal" id="{393DB241-FAAC-4BEA-B140-296CC3C88789}">
            <xm:f>'Data Vald.'!$A$4</xm:f>
            <x14:dxf/>
          </x14:cfRule>
          <x14:cfRule type="cellIs" priority="70" operator="equal" id="{80A371A3-1183-4816-B8B7-DDA247554F1D}">
            <xm:f>'Data Vald.'!$A$3</xm:f>
            <x14:dxf/>
          </x14:cfRule>
          <xm:sqref>I16</xm:sqref>
        </x14:conditionalFormatting>
        <x14:conditionalFormatting xmlns:xm="http://schemas.microsoft.com/office/excel/2006/main">
          <x14:cfRule type="cellIs" priority="57" operator="equal" id="{1671ADAE-9C3A-49FE-8663-A9792ED57774}">
            <xm:f>'Data Vald.'!$A$9</xm:f>
            <x14:dxf>
              <fill>
                <patternFill>
                  <bgColor rgb="FF00B050"/>
                </patternFill>
              </fill>
            </x14:dxf>
          </x14:cfRule>
          <x14:cfRule type="cellIs" priority="58" operator="equal" id="{B0B8DA9A-5D35-4583-824A-1EBFF807A933}">
            <xm:f>'Data Vald.'!$A$8</xm:f>
            <x14:dxf>
              <fill>
                <patternFill>
                  <bgColor rgb="FFFFFF00"/>
                </patternFill>
              </fill>
            </x14:dxf>
          </x14:cfRule>
          <x14:cfRule type="cellIs" priority="59" operator="equal" id="{92290A57-F867-46A5-BE01-BFD4F39F8270}">
            <xm:f>'Data Vald.'!$A$7</xm:f>
            <x14:dxf>
              <fill>
                <patternFill>
                  <bgColor rgb="FFFFC000"/>
                </patternFill>
              </fill>
            </x14:dxf>
          </x14:cfRule>
          <x14:cfRule type="cellIs" priority="60" operator="equal" id="{01C3794D-5A75-4D03-83D2-E5B7D2761583}">
            <xm:f>'Data Vald.'!$A$6</xm:f>
            <x14:dxf>
              <fill>
                <patternFill>
                  <bgColor rgb="FFFF0000"/>
                </patternFill>
              </fill>
            </x14:dxf>
          </x14:cfRule>
          <x14:cfRule type="cellIs" priority="61" operator="equal" id="{F880E789-54AB-4807-9DC6-2F4C8C54BC05}">
            <xm:f>'Data Vald.'!$A$5</xm:f>
            <x14:dxf>
              <font>
                <color theme="0"/>
              </font>
              <fill>
                <patternFill>
                  <bgColor theme="1"/>
                </patternFill>
              </fill>
            </x14:dxf>
          </x14:cfRule>
          <x14:cfRule type="cellIs" priority="62" operator="equal" id="{EA2C6B9B-6016-4218-B674-013A90ADB9E8}">
            <xm:f>'Data Vald.'!$A$4</xm:f>
            <x14:dxf/>
          </x14:cfRule>
          <x14:cfRule type="cellIs" priority="63" operator="equal" id="{E58DAD7D-1088-4E22-92C9-221A93F84172}">
            <xm:f>'Data Vald.'!$A$3</xm:f>
            <x14:dxf/>
          </x14:cfRule>
          <xm:sqref>I20</xm:sqref>
        </x14:conditionalFormatting>
        <x14:conditionalFormatting xmlns:xm="http://schemas.microsoft.com/office/excel/2006/main">
          <x14:cfRule type="cellIs" priority="50" operator="equal" id="{D8FC2D4C-09BA-474F-92DA-82E8A944B08F}">
            <xm:f>'Data Vald.'!$A$9</xm:f>
            <x14:dxf>
              <fill>
                <patternFill>
                  <bgColor rgb="FF00B050"/>
                </patternFill>
              </fill>
            </x14:dxf>
          </x14:cfRule>
          <x14:cfRule type="cellIs" priority="51" operator="equal" id="{E0D1AD2C-0CFC-43B4-9A1D-8749F79E5DD3}">
            <xm:f>'Data Vald.'!$A$8</xm:f>
            <x14:dxf>
              <fill>
                <patternFill>
                  <bgColor rgb="FFFFFF00"/>
                </patternFill>
              </fill>
            </x14:dxf>
          </x14:cfRule>
          <x14:cfRule type="cellIs" priority="52" operator="equal" id="{8BB641EE-4B0F-4AF8-89C4-0B2C0EB681E4}">
            <xm:f>'Data Vald.'!$A$7</xm:f>
            <x14:dxf>
              <fill>
                <patternFill>
                  <bgColor rgb="FFFFC000"/>
                </patternFill>
              </fill>
            </x14:dxf>
          </x14:cfRule>
          <x14:cfRule type="cellIs" priority="53" operator="equal" id="{DAC97DB3-B071-4205-87C0-5CC3C994F069}">
            <xm:f>'Data Vald.'!$A$6</xm:f>
            <x14:dxf>
              <fill>
                <patternFill>
                  <bgColor rgb="FFFF0000"/>
                </patternFill>
              </fill>
            </x14:dxf>
          </x14:cfRule>
          <x14:cfRule type="cellIs" priority="54" operator="equal" id="{C2956383-AA0B-4204-9ED2-3C0873E8B1E0}">
            <xm:f>'Data Vald.'!$A$5</xm:f>
            <x14:dxf>
              <font>
                <color theme="0"/>
              </font>
              <fill>
                <patternFill>
                  <bgColor theme="1"/>
                </patternFill>
              </fill>
            </x14:dxf>
          </x14:cfRule>
          <x14:cfRule type="cellIs" priority="55" operator="equal" id="{2549EBC7-E894-404D-9547-25276CE830B3}">
            <xm:f>'Data Vald.'!$A$4</xm:f>
            <x14:dxf/>
          </x14:cfRule>
          <x14:cfRule type="cellIs" priority="56" operator="equal" id="{3BF02F5C-586D-47A9-A173-1CDEA6B78B1C}">
            <xm:f>'Data Vald.'!$A$3</xm:f>
            <x14:dxf/>
          </x14:cfRule>
          <xm:sqref>E37:E40</xm:sqref>
        </x14:conditionalFormatting>
        <x14:conditionalFormatting xmlns:xm="http://schemas.microsoft.com/office/excel/2006/main">
          <x14:cfRule type="cellIs" priority="43" operator="equal" id="{968D4EE1-1725-423F-9E62-6325BD342891}">
            <xm:f>'Data Vald.'!$A$9</xm:f>
            <x14:dxf>
              <fill>
                <patternFill>
                  <bgColor rgb="FF00B050"/>
                </patternFill>
              </fill>
            </x14:dxf>
          </x14:cfRule>
          <x14:cfRule type="cellIs" priority="44" operator="equal" id="{1E8A229E-8EBC-4A57-B704-084EE446A4EE}">
            <xm:f>'Data Vald.'!$A$8</xm:f>
            <x14:dxf>
              <fill>
                <patternFill>
                  <bgColor rgb="FFFFFF00"/>
                </patternFill>
              </fill>
            </x14:dxf>
          </x14:cfRule>
          <x14:cfRule type="cellIs" priority="45" operator="equal" id="{F585C5D2-D9EC-43F4-ACCD-0882AE4AC4A7}">
            <xm:f>'Data Vald.'!$A$7</xm:f>
            <x14:dxf>
              <fill>
                <patternFill>
                  <bgColor rgb="FFFFC000"/>
                </patternFill>
              </fill>
            </x14:dxf>
          </x14:cfRule>
          <x14:cfRule type="cellIs" priority="46" operator="equal" id="{7B60E933-6EAF-45B7-B890-FBDEC48D23A0}">
            <xm:f>'Data Vald.'!$A$6</xm:f>
            <x14:dxf>
              <fill>
                <patternFill>
                  <bgColor rgb="FFFF0000"/>
                </patternFill>
              </fill>
            </x14:dxf>
          </x14:cfRule>
          <x14:cfRule type="cellIs" priority="47" operator="equal" id="{EE76B45C-E106-4CCD-B0AE-08FEB1ABD9B7}">
            <xm:f>'Data Vald.'!$A$5</xm:f>
            <x14:dxf>
              <font>
                <color theme="0"/>
              </font>
              <fill>
                <patternFill>
                  <bgColor theme="1"/>
                </patternFill>
              </fill>
            </x14:dxf>
          </x14:cfRule>
          <x14:cfRule type="cellIs" priority="48" operator="equal" id="{9B6AF619-8AF4-46C3-B4AE-0F61665D1026}">
            <xm:f>'Data Vald.'!$A$4</xm:f>
            <x14:dxf/>
          </x14:cfRule>
          <x14:cfRule type="cellIs" priority="49" operator="equal" id="{F65A4956-E679-45C0-A4FC-9D667B9355BD}">
            <xm:f>'Data Vald.'!$A$3</xm:f>
            <x14:dxf/>
          </x14:cfRule>
          <xm:sqref>E41</xm:sqref>
        </x14:conditionalFormatting>
        <x14:conditionalFormatting xmlns:xm="http://schemas.microsoft.com/office/excel/2006/main">
          <x14:cfRule type="cellIs" priority="36" operator="equal" id="{414E35FA-18CD-4BDA-B54E-E213C07D08FE}">
            <xm:f>'Data Vald.'!$A$9</xm:f>
            <x14:dxf>
              <fill>
                <patternFill>
                  <bgColor rgb="FF00B050"/>
                </patternFill>
              </fill>
            </x14:dxf>
          </x14:cfRule>
          <x14:cfRule type="cellIs" priority="37" operator="equal" id="{0C4068AC-4F50-4D9A-986A-C2CB754EC452}">
            <xm:f>'Data Vald.'!$A$8</xm:f>
            <x14:dxf>
              <fill>
                <patternFill>
                  <bgColor rgb="FFFFFF00"/>
                </patternFill>
              </fill>
            </x14:dxf>
          </x14:cfRule>
          <x14:cfRule type="cellIs" priority="38" operator="equal" id="{6455432C-8BFC-41B2-AC28-A0162C1C2C3D}">
            <xm:f>'Data Vald.'!$A$7</xm:f>
            <x14:dxf>
              <fill>
                <patternFill>
                  <bgColor rgb="FFFFC000"/>
                </patternFill>
              </fill>
            </x14:dxf>
          </x14:cfRule>
          <x14:cfRule type="cellIs" priority="39" operator="equal" id="{529711CA-3235-4A8F-895D-0A4EE5A15B34}">
            <xm:f>'Data Vald.'!$A$6</xm:f>
            <x14:dxf>
              <fill>
                <patternFill>
                  <bgColor rgb="FFFF0000"/>
                </patternFill>
              </fill>
            </x14:dxf>
          </x14:cfRule>
          <x14:cfRule type="cellIs" priority="40" operator="equal" id="{6E95BBDB-D7CC-4BF0-975C-45E0068319D3}">
            <xm:f>'Data Vald.'!$A$5</xm:f>
            <x14:dxf>
              <font>
                <color theme="0"/>
              </font>
              <fill>
                <patternFill>
                  <bgColor theme="1"/>
                </patternFill>
              </fill>
            </x14:dxf>
          </x14:cfRule>
          <x14:cfRule type="cellIs" priority="41" operator="equal" id="{309CD1EA-4DDE-409B-80DD-27341E3FA5F3}">
            <xm:f>'Data Vald.'!$A$4</xm:f>
            <x14:dxf/>
          </x14:cfRule>
          <x14:cfRule type="cellIs" priority="42" operator="equal" id="{D47E5C98-8EB3-4959-8BDA-D491C06E9908}">
            <xm:f>'Data Vald.'!$A$3</xm:f>
            <x14:dxf/>
          </x14:cfRule>
          <xm:sqref>E42:E44</xm:sqref>
        </x14:conditionalFormatting>
        <x14:conditionalFormatting xmlns:xm="http://schemas.microsoft.com/office/excel/2006/main">
          <x14:cfRule type="cellIs" priority="29" operator="equal" id="{8B37DDC0-CE23-4966-BA0C-36AC99BAADC7}">
            <xm:f>'Data Vald.'!$A$9</xm:f>
            <x14:dxf>
              <fill>
                <patternFill>
                  <bgColor rgb="FF00B050"/>
                </patternFill>
              </fill>
            </x14:dxf>
          </x14:cfRule>
          <x14:cfRule type="cellIs" priority="30" operator="equal" id="{0F99491F-76EE-4901-B53D-F15FA98F42AB}">
            <xm:f>'Data Vald.'!$A$8</xm:f>
            <x14:dxf>
              <fill>
                <patternFill>
                  <bgColor rgb="FFFFFF00"/>
                </patternFill>
              </fill>
            </x14:dxf>
          </x14:cfRule>
          <x14:cfRule type="cellIs" priority="31" operator="equal" id="{F94CE4D5-6722-4DBF-9361-D8274756F045}">
            <xm:f>'Data Vald.'!$A$7</xm:f>
            <x14:dxf>
              <fill>
                <patternFill>
                  <bgColor rgb="FFFFC000"/>
                </patternFill>
              </fill>
            </x14:dxf>
          </x14:cfRule>
          <x14:cfRule type="cellIs" priority="32" operator="equal" id="{70E85671-B249-4F99-B192-B2AC65F91214}">
            <xm:f>'Data Vald.'!$A$6</xm:f>
            <x14:dxf>
              <fill>
                <patternFill>
                  <bgColor rgb="FFFF0000"/>
                </patternFill>
              </fill>
            </x14:dxf>
          </x14:cfRule>
          <x14:cfRule type="cellIs" priority="33" operator="equal" id="{1209CDF4-8006-4E7B-BF9A-FDBA4DD567A9}">
            <xm:f>'Data Vald.'!$A$5</xm:f>
            <x14:dxf>
              <font>
                <color theme="0"/>
              </font>
              <fill>
                <patternFill>
                  <bgColor theme="1"/>
                </patternFill>
              </fill>
            </x14:dxf>
          </x14:cfRule>
          <x14:cfRule type="cellIs" priority="34" operator="equal" id="{157456AC-5122-48CC-B91C-22625DC1CA10}">
            <xm:f>'Data Vald.'!$A$4</xm:f>
            <x14:dxf/>
          </x14:cfRule>
          <x14:cfRule type="cellIs" priority="35" operator="equal" id="{2FE5817D-2FBF-4F9D-9687-C8B501038F9B}">
            <xm:f>'Data Vald.'!$A$3</xm:f>
            <x14:dxf/>
          </x14:cfRule>
          <xm:sqref>I37:I40</xm:sqref>
        </x14:conditionalFormatting>
        <x14:conditionalFormatting xmlns:xm="http://schemas.microsoft.com/office/excel/2006/main">
          <x14:cfRule type="cellIs" priority="22" operator="equal" id="{B1E8173A-2D17-4875-AB2E-3AAD1150B2A7}">
            <xm:f>'Data Vald.'!$A$9</xm:f>
            <x14:dxf>
              <fill>
                <patternFill>
                  <bgColor rgb="FF00B050"/>
                </patternFill>
              </fill>
            </x14:dxf>
          </x14:cfRule>
          <x14:cfRule type="cellIs" priority="23" operator="equal" id="{2CB4409A-4795-4CA3-8DAB-B7C75BB2CF50}">
            <xm:f>'Data Vald.'!$A$8</xm:f>
            <x14:dxf>
              <fill>
                <patternFill>
                  <bgColor rgb="FFFFFF00"/>
                </patternFill>
              </fill>
            </x14:dxf>
          </x14:cfRule>
          <x14:cfRule type="cellIs" priority="24" operator="equal" id="{C77B9076-520D-4E72-9602-FEE136B244C9}">
            <xm:f>'Data Vald.'!$A$7</xm:f>
            <x14:dxf>
              <fill>
                <patternFill>
                  <bgColor rgb="FFFFC000"/>
                </patternFill>
              </fill>
            </x14:dxf>
          </x14:cfRule>
          <x14:cfRule type="cellIs" priority="25" operator="equal" id="{6259FF8D-79BB-4E61-95F5-05717B60DC8D}">
            <xm:f>'Data Vald.'!$A$6</xm:f>
            <x14:dxf>
              <fill>
                <patternFill>
                  <bgColor rgb="FFFF0000"/>
                </patternFill>
              </fill>
            </x14:dxf>
          </x14:cfRule>
          <x14:cfRule type="cellIs" priority="26" operator="equal" id="{E6286D20-9F71-4184-ACA0-C29C1C681903}">
            <xm:f>'Data Vald.'!$A$5</xm:f>
            <x14:dxf>
              <font>
                <color theme="0"/>
              </font>
              <fill>
                <patternFill>
                  <bgColor theme="1"/>
                </patternFill>
              </fill>
            </x14:dxf>
          </x14:cfRule>
          <x14:cfRule type="cellIs" priority="27" operator="equal" id="{34045C4D-F0D9-449F-B931-7DC90CC09114}">
            <xm:f>'Data Vald.'!$A$4</xm:f>
            <x14:dxf/>
          </x14:cfRule>
          <x14:cfRule type="cellIs" priority="28" operator="equal" id="{61F56D94-BCAF-4029-AFEB-33863606BD3B}">
            <xm:f>'Data Vald.'!$A$3</xm:f>
            <x14:dxf/>
          </x14:cfRule>
          <xm:sqref>I41:I43</xm:sqref>
        </x14:conditionalFormatting>
        <x14:conditionalFormatting xmlns:xm="http://schemas.microsoft.com/office/excel/2006/main">
          <x14:cfRule type="cellIs" priority="15" operator="equal" id="{CE879710-FA4B-4232-ADE2-46B15861FCCC}">
            <xm:f>'Data Vald.'!$A$9</xm:f>
            <x14:dxf>
              <fill>
                <patternFill>
                  <bgColor rgb="FF00B050"/>
                </patternFill>
              </fill>
            </x14:dxf>
          </x14:cfRule>
          <x14:cfRule type="cellIs" priority="16" operator="equal" id="{66A3EDE9-1A43-4B9A-B13A-1538DB123E92}">
            <xm:f>'Data Vald.'!$A$8</xm:f>
            <x14:dxf>
              <fill>
                <patternFill>
                  <bgColor rgb="FFFFFF00"/>
                </patternFill>
              </fill>
            </x14:dxf>
          </x14:cfRule>
          <x14:cfRule type="cellIs" priority="17" operator="equal" id="{4BDC1A60-BB46-4787-A18F-63A33E971FCE}">
            <xm:f>'Data Vald.'!$A$7</xm:f>
            <x14:dxf>
              <fill>
                <patternFill>
                  <bgColor rgb="FFFFC000"/>
                </patternFill>
              </fill>
            </x14:dxf>
          </x14:cfRule>
          <x14:cfRule type="cellIs" priority="18" operator="equal" id="{3EA7035F-09C6-408E-8B2A-C225D7123761}">
            <xm:f>'Data Vald.'!$A$6</xm:f>
            <x14:dxf>
              <fill>
                <patternFill>
                  <bgColor rgb="FFFF0000"/>
                </patternFill>
              </fill>
            </x14:dxf>
          </x14:cfRule>
          <x14:cfRule type="cellIs" priority="19" operator="equal" id="{CD8DE563-C2A9-4D8C-9484-C53A239F2E65}">
            <xm:f>'Data Vald.'!$A$5</xm:f>
            <x14:dxf>
              <font>
                <color theme="0"/>
              </font>
              <fill>
                <patternFill>
                  <bgColor theme="1"/>
                </patternFill>
              </fill>
            </x14:dxf>
          </x14:cfRule>
          <x14:cfRule type="cellIs" priority="20" operator="equal" id="{13F44ABC-DBFF-4EE3-A6E5-1719A398A1AD}">
            <xm:f>'Data Vald.'!$A$4</xm:f>
            <x14:dxf/>
          </x14:cfRule>
          <x14:cfRule type="cellIs" priority="21" operator="equal" id="{D78AB74F-1AE4-4B6D-97CB-69C588986995}">
            <xm:f>'Data Vald.'!$A$3</xm:f>
            <x14:dxf/>
          </x14:cfRule>
          <xm:sqref>I44</xm:sqref>
        </x14:conditionalFormatting>
        <x14:conditionalFormatting xmlns:xm="http://schemas.microsoft.com/office/excel/2006/main">
          <x14:cfRule type="cellIs" priority="8" operator="equal" id="{50DEBDAC-0956-42C6-80EB-DAF01D24C1B1}">
            <xm:f>'Data Vald.'!$A$9</xm:f>
            <x14:dxf>
              <fill>
                <patternFill>
                  <bgColor rgb="FF00B050"/>
                </patternFill>
              </fill>
            </x14:dxf>
          </x14:cfRule>
          <x14:cfRule type="cellIs" priority="9" operator="equal" id="{53E0F0C3-E8C4-4187-8C2C-40C8488AC7AB}">
            <xm:f>'Data Vald.'!$A$8</xm:f>
            <x14:dxf>
              <fill>
                <patternFill>
                  <bgColor rgb="FFFFFF00"/>
                </patternFill>
              </fill>
            </x14:dxf>
          </x14:cfRule>
          <x14:cfRule type="cellIs" priority="10" operator="equal" id="{73DD9D2E-831C-49DF-BC3D-540ABAA1A642}">
            <xm:f>'Data Vald.'!$A$7</xm:f>
            <x14:dxf>
              <fill>
                <patternFill>
                  <bgColor rgb="FFFFC000"/>
                </patternFill>
              </fill>
            </x14:dxf>
          </x14:cfRule>
          <x14:cfRule type="cellIs" priority="11" operator="equal" id="{52EE5B38-E2D5-4D53-AB64-9A7D47F17C20}">
            <xm:f>'Data Vald.'!$A$6</xm:f>
            <x14:dxf>
              <fill>
                <patternFill>
                  <bgColor rgb="FFFF0000"/>
                </patternFill>
              </fill>
            </x14:dxf>
          </x14:cfRule>
          <x14:cfRule type="cellIs" priority="12" operator="equal" id="{DCCC1291-3A45-470B-B200-E242C00C2FD5}">
            <xm:f>'Data Vald.'!$A$5</xm:f>
            <x14:dxf>
              <font>
                <color theme="0"/>
              </font>
              <fill>
                <patternFill>
                  <bgColor theme="1"/>
                </patternFill>
              </fill>
            </x14:dxf>
          </x14:cfRule>
          <x14:cfRule type="cellIs" priority="13" operator="equal" id="{0875C818-C174-4113-8E4A-4DB05D43C854}">
            <xm:f>'Data Vald.'!$A$4</xm:f>
            <x14:dxf/>
          </x14:cfRule>
          <x14:cfRule type="cellIs" priority="14" operator="equal" id="{5D20ED83-C801-4499-BCEE-54377861EA19}">
            <xm:f>'Data Vald.'!$A$3</xm:f>
            <x14:dxf/>
          </x14:cfRule>
          <xm:sqref>E47:E50</xm:sqref>
        </x14:conditionalFormatting>
        <x14:conditionalFormatting xmlns:xm="http://schemas.microsoft.com/office/excel/2006/main">
          <x14:cfRule type="cellIs" priority="1" operator="equal" id="{C1F4F347-3A82-440B-85F9-22B9E1660CBD}">
            <xm:f>'Data Vald.'!$A$9</xm:f>
            <x14:dxf>
              <fill>
                <patternFill>
                  <bgColor rgb="FF00B050"/>
                </patternFill>
              </fill>
            </x14:dxf>
          </x14:cfRule>
          <x14:cfRule type="cellIs" priority="2" operator="equal" id="{E4142630-EFB1-45F1-831A-EB9540162425}">
            <xm:f>'Data Vald.'!$A$8</xm:f>
            <x14:dxf>
              <fill>
                <patternFill>
                  <bgColor rgb="FFFFFF00"/>
                </patternFill>
              </fill>
            </x14:dxf>
          </x14:cfRule>
          <x14:cfRule type="cellIs" priority="3" operator="equal" id="{776E5241-A5E1-4F3D-B0B1-02EAAF952AE6}">
            <xm:f>'Data Vald.'!$A$7</xm:f>
            <x14:dxf>
              <fill>
                <patternFill>
                  <bgColor rgb="FFFFC000"/>
                </patternFill>
              </fill>
            </x14:dxf>
          </x14:cfRule>
          <x14:cfRule type="cellIs" priority="4" operator="equal" id="{251233D6-AC7E-42D6-BE89-F63F2AA39283}">
            <xm:f>'Data Vald.'!$A$6</xm:f>
            <x14:dxf>
              <fill>
                <patternFill>
                  <bgColor rgb="FFFF0000"/>
                </patternFill>
              </fill>
            </x14:dxf>
          </x14:cfRule>
          <x14:cfRule type="cellIs" priority="5" operator="equal" id="{8BE5F781-5147-49F5-8DE7-2AD3123CE4B2}">
            <xm:f>'Data Vald.'!$A$5</xm:f>
            <x14:dxf>
              <font>
                <color theme="0"/>
              </font>
              <fill>
                <patternFill>
                  <bgColor theme="1"/>
                </patternFill>
              </fill>
            </x14:dxf>
          </x14:cfRule>
          <x14:cfRule type="cellIs" priority="6" operator="equal" id="{9381D11C-95D8-4D51-BA99-34FE2E5A079B}">
            <xm:f>'Data Vald.'!$A$4</xm:f>
            <x14:dxf/>
          </x14:cfRule>
          <x14:cfRule type="cellIs" priority="7" operator="equal" id="{873734B3-75D2-4A8A-822C-4204BA6A5364}">
            <xm:f>'Data Vald.'!$A$3</xm:f>
            <x14:dxf/>
          </x14:cfRule>
          <xm:sqref>I47:I49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7EC91C6E-E225-470E-A9EA-AFBD9C72A58F}">
          <x14:formula1>
            <xm:f>'Data Vald.'!$A$3:$A$9</xm:f>
          </x14:formula1>
          <xm:sqref>E16:E17 E20:E24 E47:E50 I16:I17 I20:I24 E37:E44 I37:I44 I47:I50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0982-2FA9-4DA7-95C3-E4DFA0D7A609}">
  <sheetPr>
    <tabColor theme="9" tint="0.79998168889431442"/>
    <pageSetUpPr fitToPage="1"/>
  </sheetPr>
  <dimension ref="B1:K119"/>
  <sheetViews>
    <sheetView showGridLines="0" topLeftCell="B49" zoomScale="74" zoomScaleNormal="70" workbookViewId="0">
      <selection activeCell="I53" sqref="I53:J55"/>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588</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384</v>
      </c>
      <c r="D5" s="567"/>
      <c r="E5" s="567"/>
      <c r="F5" s="567"/>
      <c r="G5" s="567"/>
      <c r="H5" s="567"/>
      <c r="I5" s="567"/>
      <c r="J5" s="568"/>
      <c r="K5" s="13"/>
    </row>
    <row r="6" spans="2:11" ht="14.45" customHeight="1">
      <c r="B6" s="12"/>
      <c r="C6" s="159" t="s">
        <v>589</v>
      </c>
      <c r="D6" s="117"/>
      <c r="E6" s="117"/>
      <c r="F6" s="11"/>
      <c r="G6" s="118" t="s">
        <v>210</v>
      </c>
      <c r="H6" s="569" t="s">
        <v>211</v>
      </c>
      <c r="I6" s="570"/>
      <c r="J6" s="571"/>
      <c r="K6" s="13"/>
    </row>
    <row r="7" spans="2:11" ht="14.25" customHeight="1" thickBot="1">
      <c r="B7" s="12"/>
      <c r="C7" s="651" t="s">
        <v>590</v>
      </c>
      <c r="D7" s="652"/>
      <c r="E7" s="652"/>
      <c r="F7" s="653"/>
      <c r="G7" s="377" t="s">
        <v>609</v>
      </c>
      <c r="H7" s="654" t="s">
        <v>545</v>
      </c>
      <c r="I7" s="655"/>
      <c r="J7" s="656"/>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582" t="s">
        <v>522</v>
      </c>
      <c r="H9" s="587" t="s">
        <v>610</v>
      </c>
      <c r="I9" s="585"/>
      <c r="J9" s="586"/>
      <c r="K9" s="13"/>
    </row>
    <row r="10" spans="2:11" ht="15.75" customHeight="1">
      <c r="B10" s="12"/>
      <c r="C10" s="651"/>
      <c r="D10" s="652"/>
      <c r="E10" s="652"/>
      <c r="F10" s="653"/>
      <c r="G10" s="582"/>
      <c r="H10" s="587"/>
      <c r="I10" s="585"/>
      <c r="J10" s="586"/>
      <c r="K10" s="13"/>
    </row>
    <row r="11" spans="2:11" ht="31.7" customHeight="1">
      <c r="B11" s="12"/>
      <c r="C11" s="651"/>
      <c r="D11" s="652"/>
      <c r="E11" s="652"/>
      <c r="F11" s="653"/>
      <c r="G11" s="582"/>
      <c r="H11" s="587"/>
      <c r="I11" s="585"/>
      <c r="J11" s="586"/>
      <c r="K11" s="13"/>
    </row>
    <row r="12" spans="2:11" ht="18.600000000000001" customHeight="1" thickBot="1">
      <c r="B12" s="12"/>
      <c r="C12" s="654"/>
      <c r="D12" s="655"/>
      <c r="E12" s="655"/>
      <c r="F12" s="656"/>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14.45">
      <c r="B16" s="12"/>
      <c r="C16" s="195" t="s">
        <v>387</v>
      </c>
      <c r="D16" s="194" t="s">
        <v>227</v>
      </c>
      <c r="E16" s="237">
        <v>1</v>
      </c>
      <c r="F16" s="197" t="s">
        <v>388</v>
      </c>
      <c r="G16" s="134" t="s">
        <v>229</v>
      </c>
      <c r="H16" s="130" t="s">
        <v>227</v>
      </c>
      <c r="I16" s="219">
        <v>0.5</v>
      </c>
      <c r="J16" s="197" t="s">
        <v>452</v>
      </c>
      <c r="K16" s="13"/>
    </row>
    <row r="17" spans="2:11" ht="38.450000000000003" customHeight="1">
      <c r="B17" s="12"/>
      <c r="C17" s="173" t="s">
        <v>389</v>
      </c>
      <c r="D17" s="113" t="s">
        <v>227</v>
      </c>
      <c r="E17" s="237">
        <v>1</v>
      </c>
      <c r="F17" s="193" t="s">
        <v>390</v>
      </c>
      <c r="G17" s="173" t="s">
        <v>26</v>
      </c>
      <c r="H17" s="113" t="s">
        <v>26</v>
      </c>
      <c r="I17" s="219" t="s">
        <v>26</v>
      </c>
      <c r="J17" s="192" t="s">
        <v>26</v>
      </c>
      <c r="K17" s="13"/>
    </row>
    <row r="18" spans="2:11" ht="38.450000000000003" customHeight="1">
      <c r="B18" s="12"/>
      <c r="C18" s="173" t="s">
        <v>391</v>
      </c>
      <c r="D18" s="113" t="s">
        <v>227</v>
      </c>
      <c r="E18" s="237" t="s">
        <v>50</v>
      </c>
      <c r="F18" s="192" t="s">
        <v>392</v>
      </c>
      <c r="G18" s="173" t="s">
        <v>26</v>
      </c>
      <c r="H18" s="113" t="s">
        <v>26</v>
      </c>
      <c r="I18" s="219" t="s">
        <v>26</v>
      </c>
      <c r="J18" s="192" t="s">
        <v>26</v>
      </c>
      <c r="K18" s="13"/>
    </row>
    <row r="19" spans="2:11" ht="38.450000000000003" customHeight="1">
      <c r="B19" s="12"/>
      <c r="C19" s="173" t="s">
        <v>393</v>
      </c>
      <c r="D19" s="113" t="s">
        <v>227</v>
      </c>
      <c r="E19" s="237" t="s">
        <v>50</v>
      </c>
      <c r="F19" s="193" t="s">
        <v>394</v>
      </c>
      <c r="G19" s="173" t="s">
        <v>26</v>
      </c>
      <c r="H19" s="113" t="s">
        <v>26</v>
      </c>
      <c r="I19" s="219" t="s">
        <v>26</v>
      </c>
      <c r="J19" s="192" t="s">
        <v>26</v>
      </c>
      <c r="K19" s="13"/>
    </row>
    <row r="20" spans="2:11" ht="53.1" customHeight="1" thickBot="1">
      <c r="B20" s="12"/>
      <c r="C20" s="173" t="s">
        <v>395</v>
      </c>
      <c r="D20" s="113" t="s">
        <v>227</v>
      </c>
      <c r="E20" s="237" t="s">
        <v>50</v>
      </c>
      <c r="F20" s="193" t="s">
        <v>396</v>
      </c>
      <c r="G20" s="173" t="s">
        <v>26</v>
      </c>
      <c r="H20" s="113" t="s">
        <v>26</v>
      </c>
      <c r="I20" s="219" t="s">
        <v>26</v>
      </c>
      <c r="J20" s="192" t="s">
        <v>26</v>
      </c>
      <c r="K20" s="13"/>
    </row>
    <row r="21" spans="2:11" ht="27" customHeight="1" thickBot="1">
      <c r="B21" s="12"/>
      <c r="C21" s="603" t="s">
        <v>239</v>
      </c>
      <c r="D21" s="604"/>
      <c r="E21" s="604"/>
      <c r="F21" s="604"/>
      <c r="G21" s="604"/>
      <c r="H21" s="604"/>
      <c r="I21" s="604"/>
      <c r="J21" s="605"/>
      <c r="K21" s="13"/>
    </row>
    <row r="22" spans="2:11" ht="27" customHeight="1" thickBot="1">
      <c r="B22" s="12"/>
      <c r="C22" s="160" t="s">
        <v>222</v>
      </c>
      <c r="D22" s="132" t="s">
        <v>223</v>
      </c>
      <c r="E22" s="211" t="s">
        <v>224</v>
      </c>
      <c r="F22" s="133" t="s">
        <v>225</v>
      </c>
      <c r="G22" s="160" t="s">
        <v>222</v>
      </c>
      <c r="H22" s="132" t="s">
        <v>223</v>
      </c>
      <c r="I22" s="211" t="s">
        <v>224</v>
      </c>
      <c r="J22" s="133" t="s">
        <v>225</v>
      </c>
      <c r="K22" s="13"/>
    </row>
    <row r="23" spans="2:11" ht="14.45">
      <c r="B23" s="12"/>
      <c r="C23" s="135" t="s">
        <v>240</v>
      </c>
      <c r="D23" s="136" t="s">
        <v>227</v>
      </c>
      <c r="E23" s="219">
        <v>1</v>
      </c>
      <c r="F23" s="379" t="s">
        <v>611</v>
      </c>
      <c r="G23" s="137" t="s">
        <v>246</v>
      </c>
      <c r="H23" s="136" t="s">
        <v>227</v>
      </c>
      <c r="I23" s="237">
        <v>1</v>
      </c>
      <c r="J23" s="376" t="s">
        <v>560</v>
      </c>
      <c r="K23" s="13"/>
    </row>
    <row r="24" spans="2:11" ht="29.1">
      <c r="B24" s="12"/>
      <c r="C24" s="24" t="s">
        <v>607</v>
      </c>
      <c r="D24" s="20" t="s">
        <v>227</v>
      </c>
      <c r="E24" s="219">
        <v>1</v>
      </c>
      <c r="F24" s="378" t="s">
        <v>398</v>
      </c>
      <c r="G24" s="24" t="s">
        <v>26</v>
      </c>
      <c r="H24" s="114" t="s">
        <v>26</v>
      </c>
      <c r="I24" s="219" t="s">
        <v>26</v>
      </c>
      <c r="J24" s="125" t="s">
        <v>26</v>
      </c>
      <c r="K24" s="13"/>
    </row>
    <row r="25" spans="2:11" ht="72.599999999999994">
      <c r="B25" s="12"/>
      <c r="C25" s="173" t="s">
        <v>399</v>
      </c>
      <c r="D25" s="23" t="s">
        <v>227</v>
      </c>
      <c r="E25" s="219" t="s">
        <v>50</v>
      </c>
      <c r="F25" s="193" t="s">
        <v>400</v>
      </c>
      <c r="G25" s="24" t="s">
        <v>26</v>
      </c>
      <c r="H25" s="114" t="s">
        <v>26</v>
      </c>
      <c r="I25" s="219" t="s">
        <v>26</v>
      </c>
      <c r="J25" s="125" t="s">
        <v>26</v>
      </c>
      <c r="K25" s="13"/>
    </row>
    <row r="26" spans="2:11" ht="29.1">
      <c r="B26" s="12"/>
      <c r="C26" s="173" t="s">
        <v>401</v>
      </c>
      <c r="D26" s="23" t="s">
        <v>227</v>
      </c>
      <c r="E26" s="219" t="s">
        <v>50</v>
      </c>
      <c r="F26" s="193" t="s">
        <v>402</v>
      </c>
      <c r="G26" s="24" t="s">
        <v>26</v>
      </c>
      <c r="H26" s="114" t="s">
        <v>26</v>
      </c>
      <c r="I26" s="219" t="s">
        <v>26</v>
      </c>
      <c r="J26" s="125" t="s">
        <v>26</v>
      </c>
      <c r="K26" s="13"/>
    </row>
    <row r="27" spans="2:11" ht="43.5">
      <c r="B27" s="12"/>
      <c r="C27" s="173" t="s">
        <v>403</v>
      </c>
      <c r="D27" s="23" t="s">
        <v>227</v>
      </c>
      <c r="E27" s="219" t="s">
        <v>50</v>
      </c>
      <c r="F27" s="193" t="s">
        <v>303</v>
      </c>
      <c r="G27" s="24" t="s">
        <v>26</v>
      </c>
      <c r="H27" s="114" t="s">
        <v>26</v>
      </c>
      <c r="I27" s="219" t="s">
        <v>26</v>
      </c>
      <c r="J27" s="125" t="s">
        <v>26</v>
      </c>
      <c r="K27" s="13"/>
    </row>
    <row r="28" spans="2:11" ht="29.1">
      <c r="B28" s="12"/>
      <c r="C28" s="198" t="s">
        <v>612</v>
      </c>
      <c r="D28" s="20" t="s">
        <v>227</v>
      </c>
      <c r="E28" s="219" t="s">
        <v>50</v>
      </c>
      <c r="F28" s="373" t="s">
        <v>405</v>
      </c>
      <c r="G28" s="24" t="s">
        <v>26</v>
      </c>
      <c r="H28" s="114" t="s">
        <v>26</v>
      </c>
      <c r="I28" s="219" t="s">
        <v>26</v>
      </c>
      <c r="J28" s="125" t="s">
        <v>26</v>
      </c>
      <c r="K28" s="13"/>
    </row>
    <row r="29" spans="2:11" ht="29.1">
      <c r="B29" s="12"/>
      <c r="C29" s="198" t="s">
        <v>613</v>
      </c>
      <c r="D29" s="20" t="s">
        <v>227</v>
      </c>
      <c r="E29" s="219">
        <v>1</v>
      </c>
      <c r="F29" s="373" t="s">
        <v>407</v>
      </c>
      <c r="G29" s="24" t="s">
        <v>26</v>
      </c>
      <c r="H29" s="114" t="s">
        <v>26</v>
      </c>
      <c r="I29" s="219" t="s">
        <v>26</v>
      </c>
      <c r="J29" s="125" t="s">
        <v>26</v>
      </c>
      <c r="K29" s="13"/>
    </row>
    <row r="30" spans="2:11" ht="15" thickBot="1">
      <c r="B30" s="12"/>
      <c r="C30" s="25" t="s">
        <v>252</v>
      </c>
      <c r="D30" s="123" t="s">
        <v>227</v>
      </c>
      <c r="E30" s="219">
        <v>1</v>
      </c>
      <c r="F30" s="374" t="s">
        <v>252</v>
      </c>
      <c r="G30" s="126" t="s">
        <v>26</v>
      </c>
      <c r="H30" s="127" t="s">
        <v>26</v>
      </c>
      <c r="I30" s="219" t="s">
        <v>26</v>
      </c>
      <c r="J30" s="128" t="s">
        <v>26</v>
      </c>
      <c r="K30" s="13"/>
    </row>
    <row r="31" spans="2:11" ht="21" customHeight="1" thickBot="1">
      <c r="B31" s="12"/>
      <c r="C31" s="591" t="s">
        <v>254</v>
      </c>
      <c r="D31" s="592"/>
      <c r="E31" s="592"/>
      <c r="F31" s="592"/>
      <c r="G31" s="592"/>
      <c r="H31" s="592"/>
      <c r="I31" s="592"/>
      <c r="J31" s="593"/>
      <c r="K31" s="13"/>
    </row>
    <row r="32" spans="2:11" ht="23.45" customHeight="1" thickBot="1">
      <c r="B32" s="12"/>
      <c r="C32" s="594" t="s">
        <v>255</v>
      </c>
      <c r="D32" s="595"/>
      <c r="E32" s="595"/>
      <c r="F32" s="595"/>
      <c r="G32" s="595"/>
      <c r="H32" s="595"/>
      <c r="I32" s="595"/>
      <c r="J32" s="596"/>
      <c r="K32" s="13"/>
    </row>
    <row r="33" spans="2:11">
      <c r="B33" s="12"/>
      <c r="C33" s="10"/>
      <c r="D33" s="138"/>
      <c r="E33" s="138"/>
      <c r="F33" s="138"/>
      <c r="G33" s="138"/>
      <c r="H33" s="138"/>
      <c r="I33" s="138"/>
      <c r="J33" s="11"/>
      <c r="K33" s="13"/>
    </row>
    <row r="34" spans="2:11">
      <c r="B34" s="12"/>
      <c r="C34" s="12"/>
      <c r="J34" s="13"/>
      <c r="K34" s="13"/>
    </row>
    <row r="35" spans="2:11" ht="14.45" thickBot="1">
      <c r="B35" s="12"/>
      <c r="C35" s="27"/>
      <c r="D35" s="28"/>
      <c r="E35" s="28"/>
      <c r="F35" s="28"/>
      <c r="G35" s="28"/>
      <c r="H35" s="28"/>
      <c r="I35" s="28"/>
      <c r="J35" s="29"/>
      <c r="K35" s="13"/>
    </row>
    <row r="36" spans="2:11" ht="18.600000000000001" thickBot="1">
      <c r="B36" s="12"/>
      <c r="C36" s="563" t="s">
        <v>256</v>
      </c>
      <c r="D36" s="564"/>
      <c r="E36" s="564"/>
      <c r="F36" s="564"/>
      <c r="G36" s="564"/>
      <c r="H36" s="564"/>
      <c r="I36" s="564"/>
      <c r="J36" s="565"/>
      <c r="K36" s="13"/>
    </row>
    <row r="37" spans="2:11" ht="15" customHeight="1">
      <c r="B37" s="12"/>
      <c r="C37" s="140"/>
      <c r="D37" s="141"/>
      <c r="E37" s="141"/>
      <c r="F37" s="141"/>
      <c r="G37" s="141"/>
      <c r="H37" s="141"/>
      <c r="I37" s="141"/>
      <c r="J37" s="142"/>
      <c r="K37" s="13"/>
    </row>
    <row r="38" spans="2:11" ht="15" customHeight="1">
      <c r="B38" s="12"/>
      <c r="C38" s="560" t="s">
        <v>257</v>
      </c>
      <c r="D38" s="561"/>
      <c r="E38" s="561"/>
      <c r="F38" s="561"/>
      <c r="G38" s="561"/>
      <c r="H38" s="561"/>
      <c r="I38" s="561"/>
      <c r="J38" s="562"/>
      <c r="K38" s="13"/>
    </row>
    <row r="39" spans="2:11" ht="15" customHeight="1" thickBot="1">
      <c r="B39" s="12"/>
      <c r="C39" s="143"/>
      <c r="D39" s="144"/>
      <c r="E39" s="144"/>
      <c r="F39" s="144"/>
      <c r="G39" s="144"/>
      <c r="H39" s="144"/>
      <c r="I39" s="144"/>
      <c r="J39" s="145"/>
      <c r="K39" s="13"/>
    </row>
    <row r="40" spans="2:11" s="16" customFormat="1" ht="26.85" customHeight="1" thickBot="1">
      <c r="B40" s="14"/>
      <c r="C40" s="597" t="s">
        <v>258</v>
      </c>
      <c r="D40" s="598"/>
      <c r="E40" s="598"/>
      <c r="F40" s="599"/>
      <c r="G40" s="597" t="s">
        <v>259</v>
      </c>
      <c r="H40" s="598"/>
      <c r="I40" s="598"/>
      <c r="J40" s="599"/>
      <c r="K40" s="15"/>
    </row>
    <row r="41" spans="2:11" ht="27.75" customHeight="1" thickBot="1">
      <c r="B41" s="12"/>
      <c r="C41" s="600" t="str">
        <f>C14</f>
        <v>HARDWARE (PLANT)</v>
      </c>
      <c r="D41" s="601"/>
      <c r="E41" s="601"/>
      <c r="F41" s="601"/>
      <c r="G41" s="601"/>
      <c r="H41" s="601"/>
      <c r="I41" s="601"/>
      <c r="J41" s="602"/>
      <c r="K41" s="13"/>
    </row>
    <row r="42" spans="2:11" ht="21.2" customHeight="1" thickBot="1">
      <c r="B42" s="12"/>
      <c r="C42" s="131" t="s">
        <v>222</v>
      </c>
      <c r="D42" s="132" t="s">
        <v>223</v>
      </c>
      <c r="E42" s="211" t="s">
        <v>224</v>
      </c>
      <c r="F42" s="133" t="s">
        <v>225</v>
      </c>
      <c r="G42" s="131" t="s">
        <v>222</v>
      </c>
      <c r="H42" s="132" t="s">
        <v>223</v>
      </c>
      <c r="I42" s="211" t="s">
        <v>224</v>
      </c>
      <c r="J42" s="133" t="s">
        <v>225</v>
      </c>
      <c r="K42" s="13"/>
    </row>
    <row r="43" spans="2:11" s="19" customFormat="1" ht="54.95" customHeight="1">
      <c r="B43" s="17"/>
      <c r="C43" s="137" t="s">
        <v>260</v>
      </c>
      <c r="D43" s="146" t="s">
        <v>261</v>
      </c>
      <c r="E43" s="219">
        <v>1</v>
      </c>
      <c r="F43" s="376" t="s">
        <v>597</v>
      </c>
      <c r="G43" s="137" t="s">
        <v>263</v>
      </c>
      <c r="H43" s="136" t="s">
        <v>227</v>
      </c>
      <c r="I43" s="219">
        <v>1</v>
      </c>
      <c r="J43" s="376" t="s">
        <v>598</v>
      </c>
      <c r="K43" s="18"/>
    </row>
    <row r="44" spans="2:11" s="19" customFormat="1" ht="52.5" customHeight="1">
      <c r="B44" s="17"/>
      <c r="C44" s="24" t="s">
        <v>265</v>
      </c>
      <c r="D44" s="20" t="s">
        <v>266</v>
      </c>
      <c r="E44" s="219">
        <v>1</v>
      </c>
      <c r="F44" s="193" t="s">
        <v>408</v>
      </c>
      <c r="G44" s="24" t="s">
        <v>268</v>
      </c>
      <c r="H44" s="20" t="s">
        <v>227</v>
      </c>
      <c r="I44" s="219">
        <v>1</v>
      </c>
      <c r="J44" s="193" t="s">
        <v>269</v>
      </c>
      <c r="K44" s="18"/>
    </row>
    <row r="45" spans="2:11" s="19" customFormat="1" ht="43.5">
      <c r="B45" s="17"/>
      <c r="C45" s="24" t="s">
        <v>270</v>
      </c>
      <c r="D45" s="23" t="s">
        <v>266</v>
      </c>
      <c r="E45" s="219" t="s">
        <v>50</v>
      </c>
      <c r="F45" s="193" t="s">
        <v>409</v>
      </c>
      <c r="G45" s="24" t="s">
        <v>272</v>
      </c>
      <c r="H45" s="20" t="s">
        <v>227</v>
      </c>
      <c r="I45" s="219">
        <v>1</v>
      </c>
      <c r="J45" s="193" t="s">
        <v>273</v>
      </c>
      <c r="K45" s="18"/>
    </row>
    <row r="46" spans="2:11" s="19" customFormat="1" ht="39" customHeight="1">
      <c r="B46" s="17"/>
      <c r="C46" s="24" t="s">
        <v>274</v>
      </c>
      <c r="D46" s="20" t="s">
        <v>266</v>
      </c>
      <c r="E46" s="219">
        <v>1</v>
      </c>
      <c r="F46" s="193" t="s">
        <v>410</v>
      </c>
      <c r="G46" s="24" t="s">
        <v>276</v>
      </c>
      <c r="H46" s="23" t="s">
        <v>261</v>
      </c>
      <c r="I46" s="219">
        <v>1</v>
      </c>
      <c r="J46" s="193" t="s">
        <v>411</v>
      </c>
      <c r="K46" s="18"/>
    </row>
    <row r="47" spans="2:11" s="19" customFormat="1" ht="29.1">
      <c r="B47" s="17"/>
      <c r="C47" s="173" t="s">
        <v>278</v>
      </c>
      <c r="D47" s="23" t="s">
        <v>227</v>
      </c>
      <c r="E47" s="237" t="s">
        <v>50</v>
      </c>
      <c r="F47" s="193" t="s">
        <v>412</v>
      </c>
      <c r="G47" s="24" t="s">
        <v>280</v>
      </c>
      <c r="H47" s="23" t="s">
        <v>261</v>
      </c>
      <c r="I47" s="237">
        <v>1</v>
      </c>
      <c r="J47" s="193" t="s">
        <v>413</v>
      </c>
      <c r="K47" s="18"/>
    </row>
    <row r="48" spans="2:11" s="19" customFormat="1" ht="43.5">
      <c r="B48" s="17"/>
      <c r="C48" s="173" t="s">
        <v>282</v>
      </c>
      <c r="D48" s="23" t="s">
        <v>283</v>
      </c>
      <c r="E48" s="237">
        <v>1</v>
      </c>
      <c r="F48" s="193" t="s">
        <v>536</v>
      </c>
      <c r="G48" s="24" t="s">
        <v>285</v>
      </c>
      <c r="H48" s="23" t="s">
        <v>283</v>
      </c>
      <c r="I48" s="237">
        <v>1</v>
      </c>
      <c r="J48" s="193" t="s">
        <v>414</v>
      </c>
      <c r="K48" s="18"/>
    </row>
    <row r="49" spans="2:11" s="19" customFormat="1" ht="43.5">
      <c r="B49" s="17"/>
      <c r="C49" s="173" t="s">
        <v>287</v>
      </c>
      <c r="D49" s="23" t="s">
        <v>283</v>
      </c>
      <c r="E49" s="237">
        <v>1</v>
      </c>
      <c r="F49" s="193" t="s">
        <v>447</v>
      </c>
      <c r="G49" s="24" t="s">
        <v>288</v>
      </c>
      <c r="H49" s="20" t="s">
        <v>227</v>
      </c>
      <c r="I49" s="237">
        <v>1</v>
      </c>
      <c r="J49" s="193" t="s">
        <v>599</v>
      </c>
      <c r="K49" s="18"/>
    </row>
    <row r="50" spans="2:11" s="19" customFormat="1" ht="29.45" thickBot="1">
      <c r="B50" s="17"/>
      <c r="C50" s="148" t="s">
        <v>290</v>
      </c>
      <c r="D50" s="26" t="s">
        <v>266</v>
      </c>
      <c r="E50" s="237">
        <v>1</v>
      </c>
      <c r="F50" s="380" t="s">
        <v>291</v>
      </c>
      <c r="G50" s="25" t="s">
        <v>292</v>
      </c>
      <c r="H50" s="26" t="s">
        <v>283</v>
      </c>
      <c r="I50" s="237">
        <v>1</v>
      </c>
      <c r="J50" s="380" t="s">
        <v>417</v>
      </c>
      <c r="K50" s="18"/>
    </row>
    <row r="51" spans="2:11" s="19" customFormat="1" ht="27.75" customHeight="1" thickBot="1">
      <c r="B51" s="17"/>
      <c r="C51" s="608" t="str">
        <f>C21</f>
        <v>PEOPLE + PROCESS</v>
      </c>
      <c r="D51" s="609"/>
      <c r="E51" s="609"/>
      <c r="F51" s="609"/>
      <c r="G51" s="609"/>
      <c r="H51" s="609"/>
      <c r="I51" s="609"/>
      <c r="J51" s="610"/>
      <c r="K51" s="18"/>
    </row>
    <row r="52" spans="2:11" ht="24.6" customHeight="1" thickBot="1">
      <c r="B52" s="12"/>
      <c r="C52" s="131" t="s">
        <v>222</v>
      </c>
      <c r="D52" s="132" t="s">
        <v>223</v>
      </c>
      <c r="E52" s="211" t="s">
        <v>224</v>
      </c>
      <c r="F52" s="133" t="s">
        <v>225</v>
      </c>
      <c r="G52" s="131" t="s">
        <v>222</v>
      </c>
      <c r="H52" s="132" t="s">
        <v>223</v>
      </c>
      <c r="I52" s="211" t="s">
        <v>224</v>
      </c>
      <c r="J52" s="133" t="s">
        <v>225</v>
      </c>
      <c r="K52" s="13"/>
    </row>
    <row r="53" spans="2:11" s="19" customFormat="1" ht="43.5">
      <c r="B53" s="17"/>
      <c r="C53" s="188" t="s">
        <v>294</v>
      </c>
      <c r="D53" s="146" t="s">
        <v>227</v>
      </c>
      <c r="E53" s="219" t="s">
        <v>50</v>
      </c>
      <c r="F53" s="376" t="s">
        <v>295</v>
      </c>
      <c r="G53" s="137" t="s">
        <v>296</v>
      </c>
      <c r="H53" s="146" t="s">
        <v>227</v>
      </c>
      <c r="I53" s="237">
        <v>1</v>
      </c>
      <c r="J53" s="376" t="s">
        <v>297</v>
      </c>
      <c r="K53" s="18"/>
    </row>
    <row r="54" spans="2:11" s="19" customFormat="1" ht="43.5">
      <c r="B54" s="17"/>
      <c r="C54" s="189" t="s">
        <v>298</v>
      </c>
      <c r="D54" s="162" t="s">
        <v>227</v>
      </c>
      <c r="E54" s="219">
        <v>1</v>
      </c>
      <c r="F54" s="193" t="s">
        <v>600</v>
      </c>
      <c r="G54" s="24" t="s">
        <v>300</v>
      </c>
      <c r="H54" s="23" t="s">
        <v>266</v>
      </c>
      <c r="I54" s="237">
        <v>1</v>
      </c>
      <c r="J54" s="193" t="s">
        <v>301</v>
      </c>
      <c r="K54" s="18"/>
    </row>
    <row r="55" spans="2:11" s="19" customFormat="1" ht="43.5">
      <c r="B55" s="17"/>
      <c r="C55" s="173" t="s">
        <v>601</v>
      </c>
      <c r="D55" s="23" t="s">
        <v>227</v>
      </c>
      <c r="E55" s="219">
        <v>1</v>
      </c>
      <c r="F55" s="193" t="s">
        <v>303</v>
      </c>
      <c r="G55" s="24" t="s">
        <v>304</v>
      </c>
      <c r="H55" s="23" t="s">
        <v>227</v>
      </c>
      <c r="I55" s="237">
        <v>1</v>
      </c>
      <c r="J55" s="193" t="s">
        <v>305</v>
      </c>
      <c r="K55" s="18"/>
    </row>
    <row r="56" spans="2:11" s="19" customFormat="1" ht="58.5" thickBot="1">
      <c r="B56" s="17"/>
      <c r="C56" s="148" t="s">
        <v>306</v>
      </c>
      <c r="D56" s="163" t="s">
        <v>283</v>
      </c>
      <c r="E56" s="219">
        <v>1</v>
      </c>
      <c r="F56" s="375" t="s">
        <v>602</v>
      </c>
      <c r="G56" s="25" t="s">
        <v>26</v>
      </c>
      <c r="H56" s="172" t="s">
        <v>26</v>
      </c>
      <c r="I56" s="219" t="s">
        <v>26</v>
      </c>
      <c r="J56" s="187" t="s">
        <v>26</v>
      </c>
      <c r="K56" s="18"/>
    </row>
    <row r="57" spans="2:11" s="16" customFormat="1" ht="22.7" customHeight="1" thickBot="1">
      <c r="B57" s="14"/>
      <c r="C57" s="591" t="s">
        <v>254</v>
      </c>
      <c r="D57" s="592"/>
      <c r="E57" s="592"/>
      <c r="F57" s="592"/>
      <c r="G57" s="592"/>
      <c r="H57" s="592"/>
      <c r="I57" s="592"/>
      <c r="J57" s="593"/>
      <c r="K57" s="15"/>
    </row>
    <row r="58" spans="2:11" ht="22.7" customHeight="1" thickBot="1">
      <c r="B58" s="12"/>
      <c r="C58" s="611" t="s">
        <v>308</v>
      </c>
      <c r="D58" s="612"/>
      <c r="E58" s="612"/>
      <c r="F58" s="612"/>
      <c r="G58" s="612"/>
      <c r="H58" s="612"/>
      <c r="I58" s="612"/>
      <c r="J58" s="613"/>
      <c r="K58" s="13"/>
    </row>
    <row r="59" spans="2:11" ht="15.95" customHeight="1">
      <c r="B59" s="12"/>
      <c r="C59" s="10"/>
      <c r="D59" s="138"/>
      <c r="E59" s="138"/>
      <c r="F59" s="138"/>
      <c r="G59" s="138"/>
      <c r="H59" s="138"/>
      <c r="I59" s="138"/>
      <c r="J59" s="11"/>
      <c r="K59" s="13"/>
    </row>
    <row r="60" spans="2:11" ht="15.95" customHeight="1">
      <c r="B60" s="12"/>
      <c r="C60" s="12"/>
      <c r="J60" s="13"/>
      <c r="K60" s="13"/>
    </row>
    <row r="61" spans="2:11" ht="15.95" customHeight="1" thickBot="1">
      <c r="B61" s="12"/>
      <c r="C61" s="27"/>
      <c r="D61" s="28"/>
      <c r="E61" s="28"/>
      <c r="F61" s="28"/>
      <c r="G61" s="28"/>
      <c r="H61" s="28"/>
      <c r="I61" s="28"/>
      <c r="J61" s="29"/>
      <c r="K61" s="13"/>
    </row>
    <row r="62" spans="2:11" ht="15.95" customHeight="1" thickBot="1">
      <c r="B62" s="12"/>
      <c r="C62" s="563" t="s">
        <v>309</v>
      </c>
      <c r="D62" s="564"/>
      <c r="E62" s="564"/>
      <c r="F62" s="564"/>
      <c r="G62" s="564"/>
      <c r="H62" s="564"/>
      <c r="I62" s="564"/>
      <c r="J62" s="565"/>
      <c r="K62" s="13"/>
    </row>
    <row r="63" spans="2:11" ht="20.85" customHeight="1" thickBot="1">
      <c r="B63" s="12"/>
      <c r="C63" s="630" t="s">
        <v>266</v>
      </c>
      <c r="D63" s="631"/>
      <c r="E63" s="632"/>
      <c r="F63" s="633"/>
      <c r="G63" s="630" t="s">
        <v>283</v>
      </c>
      <c r="H63" s="631"/>
      <c r="I63" s="632"/>
      <c r="J63" s="633"/>
      <c r="K63" s="13"/>
    </row>
    <row r="64" spans="2:11" ht="25.7" customHeight="1" thickBot="1">
      <c r="B64" s="12"/>
      <c r="C64" s="614" t="s">
        <v>310</v>
      </c>
      <c r="D64" s="615"/>
      <c r="E64" s="615"/>
      <c r="F64" s="616"/>
      <c r="G64" s="617" t="s">
        <v>311</v>
      </c>
      <c r="H64" s="615"/>
      <c r="I64" s="615"/>
      <c r="J64" s="618"/>
      <c r="K64" s="13"/>
    </row>
    <row r="65" spans="2:11" ht="15.95" customHeight="1">
      <c r="B65" s="12"/>
      <c r="C65" s="10"/>
      <c r="D65" s="138"/>
      <c r="E65" s="138"/>
      <c r="F65" s="138"/>
      <c r="G65" s="138"/>
      <c r="H65" s="138"/>
      <c r="I65" s="138"/>
      <c r="J65" s="11"/>
      <c r="K65" s="13"/>
    </row>
    <row r="66" spans="2:11">
      <c r="B66" s="12"/>
      <c r="C66" s="12"/>
      <c r="J66" s="13"/>
      <c r="K66" s="13"/>
    </row>
    <row r="67" spans="2:11" ht="14.45" thickBot="1">
      <c r="B67" s="12"/>
      <c r="C67" s="27"/>
      <c r="D67" s="28"/>
      <c r="E67" s="28"/>
      <c r="F67" s="28"/>
      <c r="G67" s="28"/>
      <c r="H67" s="28"/>
      <c r="I67" s="28"/>
      <c r="J67" s="29"/>
      <c r="K67" s="13"/>
    </row>
    <row r="68" spans="2:11" ht="18.600000000000001" thickBot="1">
      <c r="B68" s="12"/>
      <c r="C68" s="563" t="s">
        <v>312</v>
      </c>
      <c r="D68" s="564"/>
      <c r="E68" s="564"/>
      <c r="F68" s="564"/>
      <c r="G68" s="634"/>
      <c r="H68" s="564"/>
      <c r="I68" s="564"/>
      <c r="J68" s="565"/>
      <c r="K68" s="13"/>
    </row>
    <row r="69" spans="2:11" s="16" customFormat="1" ht="13.35" customHeight="1">
      <c r="B69" s="14"/>
      <c r="C69" s="647" t="s">
        <v>313</v>
      </c>
      <c r="D69" s="648"/>
      <c r="E69" s="649"/>
      <c r="F69" s="161" t="s">
        <v>314</v>
      </c>
      <c r="G69" s="150" t="s">
        <v>109</v>
      </c>
      <c r="H69" s="635" t="s">
        <v>315</v>
      </c>
      <c r="I69" s="635"/>
      <c r="J69" s="636"/>
      <c r="K69" s="15"/>
    </row>
    <row r="70" spans="2:11" ht="14.45" customHeight="1">
      <c r="B70" s="12"/>
      <c r="C70" s="189" t="s">
        <v>55</v>
      </c>
      <c r="D70" s="606" t="s">
        <v>316</v>
      </c>
      <c r="E70" s="607"/>
      <c r="F70" s="152">
        <f>'Initial Risk'!F23</f>
        <v>4</v>
      </c>
      <c r="G70" s="155">
        <f>'Initial Risk'!G23</f>
        <v>2</v>
      </c>
      <c r="H70" s="637">
        <f>F70*G70</f>
        <v>8</v>
      </c>
      <c r="I70" s="637"/>
      <c r="J70" s="638"/>
      <c r="K70" s="13"/>
    </row>
    <row r="71" spans="2:11" ht="14.45" customHeight="1">
      <c r="B71" s="12"/>
      <c r="C71" s="189" t="s">
        <v>56</v>
      </c>
      <c r="D71" s="606" t="s">
        <v>316</v>
      </c>
      <c r="E71" s="607"/>
      <c r="F71" s="153" t="s">
        <v>317</v>
      </c>
      <c r="G71" s="155" t="s">
        <v>318</v>
      </c>
      <c r="H71" s="639" t="s">
        <v>319</v>
      </c>
      <c r="I71" s="639"/>
      <c r="J71" s="640"/>
      <c r="K71" s="13"/>
    </row>
    <row r="72" spans="2:11" ht="16.5" customHeight="1">
      <c r="B72" s="12"/>
      <c r="C72" s="189" t="s">
        <v>320</v>
      </c>
      <c r="D72" s="606" t="s">
        <v>316</v>
      </c>
      <c r="E72" s="607"/>
      <c r="F72" s="154" t="s">
        <v>321</v>
      </c>
      <c r="G72" s="151" t="s">
        <v>322</v>
      </c>
      <c r="H72" s="641" t="s">
        <v>323</v>
      </c>
      <c r="I72" s="641"/>
      <c r="J72" s="642"/>
      <c r="K72" s="13"/>
    </row>
    <row r="73" spans="2:11" ht="15.95" customHeight="1">
      <c r="B73" s="12"/>
      <c r="C73" s="189" t="s">
        <v>324</v>
      </c>
      <c r="D73" s="606" t="s">
        <v>316</v>
      </c>
      <c r="E73" s="607"/>
      <c r="F73" s="152">
        <v>3</v>
      </c>
      <c r="G73" s="155">
        <v>1</v>
      </c>
      <c r="H73" s="643">
        <f>F73*G73</f>
        <v>3</v>
      </c>
      <c r="I73" s="643"/>
      <c r="J73" s="644"/>
      <c r="K73" s="13"/>
    </row>
    <row r="74" spans="2:11" ht="14.45" customHeight="1" thickBot="1">
      <c r="B74" s="12"/>
      <c r="C74" s="218" t="s">
        <v>60</v>
      </c>
      <c r="D74" s="619" t="s">
        <v>316</v>
      </c>
      <c r="E74" s="620"/>
      <c r="F74" s="156" t="s">
        <v>348</v>
      </c>
      <c r="G74" s="155" t="s">
        <v>366</v>
      </c>
      <c r="H74" s="645" t="s">
        <v>327</v>
      </c>
      <c r="I74" s="645"/>
      <c r="J74" s="646"/>
      <c r="K74" s="13"/>
    </row>
    <row r="75" spans="2:11" ht="23.1" customHeight="1" thickBot="1">
      <c r="B75" s="12"/>
      <c r="C75" s="650" t="s">
        <v>328</v>
      </c>
      <c r="D75" s="628"/>
      <c r="E75" s="628"/>
      <c r="F75" s="628"/>
      <c r="G75" s="628"/>
      <c r="H75" s="628"/>
      <c r="I75" s="628"/>
      <c r="J75" s="629"/>
      <c r="K75" s="13"/>
    </row>
    <row r="76" spans="2:11" ht="17.850000000000001" customHeight="1">
      <c r="B76" s="12"/>
      <c r="C76" s="178" t="s">
        <v>329</v>
      </c>
      <c r="D76" s="157"/>
      <c r="E76" s="157"/>
      <c r="F76" s="157"/>
      <c r="G76" s="157"/>
      <c r="H76" s="157"/>
      <c r="I76" s="157"/>
      <c r="J76" s="179"/>
      <c r="K76" s="13"/>
    </row>
    <row r="77" spans="2:11" ht="18.600000000000001" customHeight="1">
      <c r="B77" s="12"/>
      <c r="C77" s="180" t="s">
        <v>330</v>
      </c>
      <c r="D77" s="176"/>
      <c r="E77" s="176"/>
      <c r="F77" s="176"/>
      <c r="G77" s="177"/>
      <c r="H77" s="177"/>
      <c r="I77" s="177"/>
      <c r="J77" s="181"/>
      <c r="K77" s="13"/>
    </row>
    <row r="78" spans="2:11" ht="14.85" customHeight="1">
      <c r="B78" s="12"/>
      <c r="C78" s="180" t="s">
        <v>331</v>
      </c>
      <c r="D78" s="176"/>
      <c r="E78" s="176"/>
      <c r="F78" s="176"/>
      <c r="G78" s="174"/>
      <c r="H78" s="174"/>
      <c r="I78" s="174"/>
      <c r="J78" s="182"/>
      <c r="K78" s="13"/>
    </row>
    <row r="79" spans="2:11" ht="17.100000000000001" customHeight="1">
      <c r="B79" s="12"/>
      <c r="C79" s="158" t="s">
        <v>332</v>
      </c>
      <c r="D79" s="176"/>
      <c r="E79" s="176"/>
      <c r="F79" s="176"/>
      <c r="G79" s="175"/>
      <c r="H79" s="175"/>
      <c r="I79" s="175"/>
      <c r="J79" s="183"/>
      <c r="K79" s="13"/>
    </row>
    <row r="80" spans="2:11" ht="14.45" customHeight="1" thickBot="1">
      <c r="B80" s="12"/>
      <c r="C80" s="184"/>
      <c r="D80" s="185"/>
      <c r="E80" s="185"/>
      <c r="F80" s="185"/>
      <c r="G80" s="185"/>
      <c r="H80" s="185"/>
      <c r="I80" s="185"/>
      <c r="J80" s="186"/>
      <c r="K80" s="13"/>
    </row>
    <row r="81" spans="2:11" ht="15" customHeight="1" thickBot="1">
      <c r="B81" s="12"/>
      <c r="C81" s="621" t="s">
        <v>333</v>
      </c>
      <c r="D81" s="622"/>
      <c r="E81" s="622"/>
      <c r="F81" s="623"/>
      <c r="G81" s="623"/>
      <c r="H81" s="623"/>
      <c r="I81" s="624"/>
      <c r="J81" s="625"/>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customHeight="1">
      <c r="B116" s="12"/>
      <c r="C116" s="158"/>
      <c r="D116" s="139"/>
      <c r="E116" s="139"/>
      <c r="F116" s="139"/>
      <c r="H116" s="139"/>
      <c r="I116" s="139"/>
      <c r="J116" s="13"/>
      <c r="K116" s="13"/>
    </row>
    <row r="117" spans="2:11" ht="14.45" thickBot="1">
      <c r="B117" s="12"/>
      <c r="C117" s="143"/>
      <c r="D117" s="144"/>
      <c r="E117" s="144"/>
      <c r="F117" s="144"/>
      <c r="G117" s="28"/>
      <c r="H117" s="144"/>
      <c r="I117" s="144"/>
      <c r="J117" s="29"/>
      <c r="K117" s="13"/>
    </row>
    <row r="118" spans="2:11">
      <c r="B118" s="12"/>
      <c r="K118" s="13"/>
    </row>
    <row r="119" spans="2:11" ht="14.45" thickBot="1">
      <c r="B119" s="27"/>
      <c r="C119" s="28"/>
      <c r="D119" s="28"/>
      <c r="E119" s="28"/>
      <c r="F119" s="28"/>
      <c r="G119" s="28"/>
      <c r="H119" s="28"/>
      <c r="I119" s="28"/>
      <c r="J119" s="28"/>
      <c r="K119" s="29"/>
    </row>
  </sheetData>
  <mergeCells count="42">
    <mergeCell ref="D72:E72"/>
    <mergeCell ref="D73:E73"/>
    <mergeCell ref="D74:E74"/>
    <mergeCell ref="C2:J3"/>
    <mergeCell ref="C4:J4"/>
    <mergeCell ref="C5:J5"/>
    <mergeCell ref="H6:J6"/>
    <mergeCell ref="C7:F12"/>
    <mergeCell ref="H7:J7"/>
    <mergeCell ref="G9:G12"/>
    <mergeCell ref="H9:J12"/>
    <mergeCell ref="C51:J51"/>
    <mergeCell ref="C13:F13"/>
    <mergeCell ref="G13:J13"/>
    <mergeCell ref="C14:J14"/>
    <mergeCell ref="C21:J21"/>
    <mergeCell ref="H71:J71"/>
    <mergeCell ref="C69:E69"/>
    <mergeCell ref="D70:E70"/>
    <mergeCell ref="D71:E71"/>
    <mergeCell ref="C31:J31"/>
    <mergeCell ref="C32:J32"/>
    <mergeCell ref="C36:J36"/>
    <mergeCell ref="C38:J38"/>
    <mergeCell ref="C40:F40"/>
    <mergeCell ref="G40:J40"/>
    <mergeCell ref="H73:J73"/>
    <mergeCell ref="H74:J74"/>
    <mergeCell ref="C75:J75"/>
    <mergeCell ref="C81:J81"/>
    <mergeCell ref="C41:J41"/>
    <mergeCell ref="H72:J72"/>
    <mergeCell ref="C57:J57"/>
    <mergeCell ref="C58:J58"/>
    <mergeCell ref="C62:J62"/>
    <mergeCell ref="C63:F63"/>
    <mergeCell ref="G63:J63"/>
    <mergeCell ref="C64:F64"/>
    <mergeCell ref="G64:J64"/>
    <mergeCell ref="C68:J68"/>
    <mergeCell ref="H69:J69"/>
    <mergeCell ref="H70:J70"/>
  </mergeCells>
  <conditionalFormatting sqref="H70:J70 H73:J73">
    <cfRule type="cellIs" dxfId="338" priority="135" operator="equal">
      <formula>4</formula>
    </cfRule>
    <cfRule type="cellIs" dxfId="337" priority="134" operator="between">
      <formula>1</formula>
      <formula>3</formula>
    </cfRule>
    <cfRule type="cellIs" dxfId="336" priority="136" operator="between">
      <formula>5</formula>
      <formula>8</formula>
    </cfRule>
    <cfRule type="cellIs" dxfId="335" priority="137" operator="between">
      <formula>10</formula>
      <formula>12</formula>
    </cfRule>
    <cfRule type="cellIs" dxfId="334" priority="138" operator="between">
      <formula>15</formula>
      <formula>25</formula>
    </cfRule>
  </conditionalFormatting>
  <pageMargins left="0.7" right="0.7" top="0.75" bottom="0.75" header="0.3" footer="0.3"/>
  <pageSetup scale="26"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124" operator="equal" id="{DD72C294-7347-47A9-9184-CE3C0130B841}">
            <xm:f>'Data Vald.'!$A$5</xm:f>
            <x14:dxf>
              <font>
                <color theme="0"/>
              </font>
              <fill>
                <patternFill>
                  <bgColor theme="1"/>
                </patternFill>
              </fill>
            </x14:dxf>
          </x14:cfRule>
          <x14:cfRule type="cellIs" priority="126" operator="equal" id="{1192E886-09BF-4994-8C78-7969E26BF9DF}">
            <xm:f>'Data Vald.'!$A$3</xm:f>
            <x14:dxf/>
          </x14:cfRule>
          <x14:cfRule type="cellIs" priority="125" operator="equal" id="{86B5F762-A993-4CA7-BC3C-4F3E916E0BDA}">
            <xm:f>'Data Vald.'!$A$4</xm:f>
            <x14:dxf/>
          </x14:cfRule>
          <x14:cfRule type="cellIs" priority="123" operator="equal" id="{92CFD2A1-B198-478A-B35B-49F6F7434B26}">
            <xm:f>'Data Vald.'!$A$6</xm:f>
            <x14:dxf>
              <fill>
                <patternFill>
                  <bgColor rgb="FFFF0000"/>
                </patternFill>
              </fill>
            </x14:dxf>
          </x14:cfRule>
          <x14:cfRule type="cellIs" priority="122" operator="equal" id="{BBE48F6E-DD3D-4810-9FC4-AF677D28DB11}">
            <xm:f>'Data Vald.'!$A$7</xm:f>
            <x14:dxf>
              <fill>
                <patternFill>
                  <bgColor rgb="FFFFC000"/>
                </patternFill>
              </fill>
            </x14:dxf>
          </x14:cfRule>
          <x14:cfRule type="cellIs" priority="121" operator="equal" id="{034BD534-B6A0-44E4-8DE8-33769DCD6207}">
            <xm:f>'Data Vald.'!$A$8</xm:f>
            <x14:dxf>
              <fill>
                <patternFill>
                  <bgColor rgb="FFFFFF00"/>
                </patternFill>
              </fill>
            </x14:dxf>
          </x14:cfRule>
          <x14:cfRule type="cellIs" priority="120" operator="equal" id="{39D3648F-4BF6-42BB-A037-BD5257D26FD4}">
            <xm:f>'Data Vald.'!$A$9</xm:f>
            <x14:dxf>
              <fill>
                <patternFill>
                  <bgColor rgb="FF00B050"/>
                </patternFill>
              </fill>
            </x14:dxf>
          </x14:cfRule>
          <xm:sqref>E16:E20</xm:sqref>
        </x14:conditionalFormatting>
        <x14:conditionalFormatting xmlns:xm="http://schemas.microsoft.com/office/excel/2006/main">
          <x14:cfRule type="cellIs" priority="119" operator="equal" id="{95755B2D-AF53-4F2C-A1FA-7C2E93502050}">
            <xm:f>'Data Vald.'!$A$3</xm:f>
            <x14:dxf/>
          </x14:cfRule>
          <x14:cfRule type="cellIs" priority="118" operator="equal" id="{69DDAD37-677D-47A5-9555-C25BE9626C60}">
            <xm:f>'Data Vald.'!$A$4</xm:f>
            <x14:dxf/>
          </x14:cfRule>
          <x14:cfRule type="cellIs" priority="117" operator="equal" id="{8FCB74E4-1F04-423F-87F3-16766783945B}">
            <xm:f>'Data Vald.'!$A$5</xm:f>
            <x14:dxf>
              <font>
                <color theme="0"/>
              </font>
              <fill>
                <patternFill>
                  <bgColor theme="1"/>
                </patternFill>
              </fill>
            </x14:dxf>
          </x14:cfRule>
          <x14:cfRule type="cellIs" priority="116" operator="equal" id="{86C67574-FFA4-4FB1-9484-DF30D8D531D9}">
            <xm:f>'Data Vald.'!$A$6</xm:f>
            <x14:dxf>
              <fill>
                <patternFill>
                  <bgColor rgb="FFFF0000"/>
                </patternFill>
              </fill>
            </x14:dxf>
          </x14:cfRule>
          <x14:cfRule type="cellIs" priority="115" operator="equal" id="{9510C447-95B0-4345-8A79-2F4658FB1282}">
            <xm:f>'Data Vald.'!$A$7</xm:f>
            <x14:dxf>
              <fill>
                <patternFill>
                  <bgColor rgb="FFFFC000"/>
                </patternFill>
              </fill>
            </x14:dxf>
          </x14:cfRule>
          <x14:cfRule type="cellIs" priority="114" operator="equal" id="{69395421-EE07-478B-A0F7-095A8299AE1E}">
            <xm:f>'Data Vald.'!$A$8</xm:f>
            <x14:dxf>
              <fill>
                <patternFill>
                  <bgColor rgb="FFFFFF00"/>
                </patternFill>
              </fill>
            </x14:dxf>
          </x14:cfRule>
          <x14:cfRule type="cellIs" priority="113" operator="equal" id="{5151130E-2AE8-4CF8-925A-52E21CABBEF5}">
            <xm:f>'Data Vald.'!$A$9</xm:f>
            <x14:dxf>
              <fill>
                <patternFill>
                  <bgColor rgb="FF00B050"/>
                </patternFill>
              </fill>
            </x14:dxf>
          </x14:cfRule>
          <xm:sqref>E23:E30</xm:sqref>
        </x14:conditionalFormatting>
        <x14:conditionalFormatting xmlns:xm="http://schemas.microsoft.com/office/excel/2006/main">
          <x14:cfRule type="cellIs" priority="109" operator="equal" id="{4E993576-7824-4AAF-9BC4-71602A82EFC3}">
            <xm:f>'Data Vald.'!$A$6</xm:f>
            <x14:dxf>
              <fill>
                <patternFill>
                  <bgColor rgb="FFFF0000"/>
                </patternFill>
              </fill>
            </x14:dxf>
          </x14:cfRule>
          <x14:cfRule type="cellIs" priority="110" operator="equal" id="{27FB91A8-1196-4ADA-9C99-193BD28DFBC5}">
            <xm:f>'Data Vald.'!$A$5</xm:f>
            <x14:dxf>
              <font>
                <color theme="0"/>
              </font>
              <fill>
                <patternFill>
                  <bgColor theme="1"/>
                </patternFill>
              </fill>
            </x14:dxf>
          </x14:cfRule>
          <x14:cfRule type="cellIs" priority="111" operator="equal" id="{CD67A9E3-4BA0-473F-A73B-C57F8382B2AC}">
            <xm:f>'Data Vald.'!$A$4</xm:f>
            <x14:dxf/>
          </x14:cfRule>
          <x14:cfRule type="cellIs" priority="112" operator="equal" id="{98CC99D2-3A57-451F-BB7E-5AFCF9B28BBC}">
            <xm:f>'Data Vald.'!$A$3</xm:f>
            <x14:dxf/>
          </x14:cfRule>
          <x14:cfRule type="cellIs" priority="108" operator="equal" id="{A3C1D9F3-9AD6-4C5C-B96E-84AA89B460C9}">
            <xm:f>'Data Vald.'!$A$7</xm:f>
            <x14:dxf>
              <fill>
                <patternFill>
                  <bgColor rgb="FFFFC000"/>
                </patternFill>
              </fill>
            </x14:dxf>
          </x14:cfRule>
          <x14:cfRule type="cellIs" priority="106" operator="equal" id="{B7ECED1B-AB36-4502-894E-8D72C7832928}">
            <xm:f>'Data Vald.'!$A$9</xm:f>
            <x14:dxf>
              <fill>
                <patternFill>
                  <bgColor rgb="FF00B050"/>
                </patternFill>
              </fill>
            </x14:dxf>
          </x14:cfRule>
          <x14:cfRule type="cellIs" priority="107" operator="equal" id="{93D403AC-02E7-462D-B8DF-F7F598E72D75}">
            <xm:f>'Data Vald.'!$A$8</xm:f>
            <x14:dxf>
              <fill>
                <patternFill>
                  <bgColor rgb="FFFFFF00"/>
                </patternFill>
              </fill>
            </x14:dxf>
          </x14:cfRule>
          <xm:sqref>I17:I20</xm:sqref>
        </x14:conditionalFormatting>
        <x14:conditionalFormatting xmlns:xm="http://schemas.microsoft.com/office/excel/2006/main">
          <x14:cfRule type="cellIs" priority="102" operator="equal" id="{0E8B53FA-EBAA-4F87-9A5E-85582D796201}">
            <xm:f>'Data Vald.'!$A$6</xm:f>
            <x14:dxf>
              <fill>
                <patternFill>
                  <bgColor rgb="FFFF0000"/>
                </patternFill>
              </fill>
            </x14:dxf>
          </x14:cfRule>
          <x14:cfRule type="cellIs" priority="103" operator="equal" id="{136CECEE-833C-4557-9314-6AA79548B89C}">
            <xm:f>'Data Vald.'!$A$5</xm:f>
            <x14:dxf>
              <font>
                <color theme="0"/>
              </font>
              <fill>
                <patternFill>
                  <bgColor theme="1"/>
                </patternFill>
              </fill>
            </x14:dxf>
          </x14:cfRule>
          <x14:cfRule type="cellIs" priority="100" operator="equal" id="{F9A1307A-6DC8-4404-B3B3-F4A62424522B}">
            <xm:f>'Data Vald.'!$A$8</xm:f>
            <x14:dxf>
              <fill>
                <patternFill>
                  <bgColor rgb="FFFFFF00"/>
                </patternFill>
              </fill>
            </x14:dxf>
          </x14:cfRule>
          <x14:cfRule type="cellIs" priority="99" operator="equal" id="{754DB4A8-2234-47C5-922C-54AFF510962F}">
            <xm:f>'Data Vald.'!$A$9</xm:f>
            <x14:dxf>
              <fill>
                <patternFill>
                  <bgColor rgb="FF00B050"/>
                </patternFill>
              </fill>
            </x14:dxf>
          </x14:cfRule>
          <x14:cfRule type="cellIs" priority="101" operator="equal" id="{C6574879-72EA-41AC-8B0A-752BA380886C}">
            <xm:f>'Data Vald.'!$A$7</xm:f>
            <x14:dxf>
              <fill>
                <patternFill>
                  <bgColor rgb="FFFFC000"/>
                </patternFill>
              </fill>
            </x14:dxf>
          </x14:cfRule>
          <x14:cfRule type="cellIs" priority="104" operator="equal" id="{95C6D744-DE37-4D24-BD1D-1DEF12B8BA4E}">
            <xm:f>'Data Vald.'!$A$4</xm:f>
            <x14:dxf/>
          </x14:cfRule>
          <x14:cfRule type="cellIs" priority="105" operator="equal" id="{B68B7D97-9B44-4384-A36A-06455C533EAD}">
            <xm:f>'Data Vald.'!$A$3</xm:f>
            <x14:dxf/>
          </x14:cfRule>
          <xm:sqref>I24:I30</xm:sqref>
        </x14:conditionalFormatting>
        <x14:conditionalFormatting xmlns:xm="http://schemas.microsoft.com/office/excel/2006/main">
          <x14:cfRule type="cellIs" priority="71" operator="equal" id="{55031199-1564-4BEC-8F24-6498B19B5E80}">
            <xm:f>'Data Vald.'!$A$9</xm:f>
            <x14:dxf>
              <fill>
                <patternFill>
                  <bgColor rgb="FF00B050"/>
                </patternFill>
              </fill>
            </x14:dxf>
          </x14:cfRule>
          <x14:cfRule type="cellIs" priority="77" operator="equal" id="{CF707C1B-C817-47E5-80AD-68BDA0CC67F0}">
            <xm:f>'Data Vald.'!$A$3</xm:f>
            <x14:dxf/>
          </x14:cfRule>
          <x14:cfRule type="cellIs" priority="76" operator="equal" id="{910C4A10-D899-46E0-95B3-5FBCBEF9AEC0}">
            <xm:f>'Data Vald.'!$A$4</xm:f>
            <x14:dxf/>
          </x14:cfRule>
          <x14:cfRule type="cellIs" priority="75" operator="equal" id="{D6FF3492-350F-45B7-AE35-621BA7F6CCF7}">
            <xm:f>'Data Vald.'!$A$5</xm:f>
            <x14:dxf>
              <font>
                <color theme="0"/>
              </font>
              <fill>
                <patternFill>
                  <bgColor theme="1"/>
                </patternFill>
              </fill>
            </x14:dxf>
          </x14:cfRule>
          <x14:cfRule type="cellIs" priority="74" operator="equal" id="{BE4FFA42-8C90-4422-A154-E18E1D47F34E}">
            <xm:f>'Data Vald.'!$A$6</xm:f>
            <x14:dxf>
              <fill>
                <patternFill>
                  <bgColor rgb="FFFF0000"/>
                </patternFill>
              </fill>
            </x14:dxf>
          </x14:cfRule>
          <x14:cfRule type="cellIs" priority="73" operator="equal" id="{98175C90-A849-4199-B98C-DB85C5E805CE}">
            <xm:f>'Data Vald.'!$A$7</xm:f>
            <x14:dxf>
              <fill>
                <patternFill>
                  <bgColor rgb="FFFFC000"/>
                </patternFill>
              </fill>
            </x14:dxf>
          </x14:cfRule>
          <x14:cfRule type="cellIs" priority="72" operator="equal" id="{C2D2524F-8FF9-45F3-879F-61B0759CE904}">
            <xm:f>'Data Vald.'!$A$8</xm:f>
            <x14:dxf>
              <fill>
                <patternFill>
                  <bgColor rgb="FFFFFF00"/>
                </patternFill>
              </fill>
            </x14:dxf>
          </x14:cfRule>
          <xm:sqref>I56</xm:sqref>
        </x14:conditionalFormatting>
        <x14:conditionalFormatting xmlns:xm="http://schemas.microsoft.com/office/excel/2006/main">
          <x14:cfRule type="cellIs" priority="64" operator="equal" id="{DE80F362-9555-451F-8A7A-3C9BCC3E31F6}">
            <xm:f>'Data Vald.'!$A$9</xm:f>
            <x14:dxf>
              <fill>
                <patternFill>
                  <bgColor rgb="FF00B050"/>
                </patternFill>
              </fill>
            </x14:dxf>
          </x14:cfRule>
          <x14:cfRule type="cellIs" priority="65" operator="equal" id="{B0B5A8BF-A478-4DEF-BCB9-049E6E44B6BA}">
            <xm:f>'Data Vald.'!$A$8</xm:f>
            <x14:dxf>
              <fill>
                <patternFill>
                  <bgColor rgb="FFFFFF00"/>
                </patternFill>
              </fill>
            </x14:dxf>
          </x14:cfRule>
          <x14:cfRule type="cellIs" priority="66" operator="equal" id="{5B9C7582-E5D6-411C-A15D-B7CFF5797DFD}">
            <xm:f>'Data Vald.'!$A$7</xm:f>
            <x14:dxf>
              <fill>
                <patternFill>
                  <bgColor rgb="FFFFC000"/>
                </patternFill>
              </fill>
            </x14:dxf>
          </x14:cfRule>
          <x14:cfRule type="cellIs" priority="67" operator="equal" id="{9DCB7476-8512-413B-AB47-1FCF77A6AD6A}">
            <xm:f>'Data Vald.'!$A$6</xm:f>
            <x14:dxf>
              <fill>
                <patternFill>
                  <bgColor rgb="FFFF0000"/>
                </patternFill>
              </fill>
            </x14:dxf>
          </x14:cfRule>
          <x14:cfRule type="cellIs" priority="68" operator="equal" id="{1BC4DCCE-CFAC-4077-828A-F8668FC12934}">
            <xm:f>'Data Vald.'!$A$5</xm:f>
            <x14:dxf>
              <font>
                <color theme="0"/>
              </font>
              <fill>
                <patternFill>
                  <bgColor theme="1"/>
                </patternFill>
              </fill>
            </x14:dxf>
          </x14:cfRule>
          <x14:cfRule type="cellIs" priority="69" operator="equal" id="{665CBBD4-7092-4CAF-97B6-C8CB988CB98E}">
            <xm:f>'Data Vald.'!$A$4</xm:f>
            <x14:dxf/>
          </x14:cfRule>
          <x14:cfRule type="cellIs" priority="70" operator="equal" id="{B4615583-A852-4146-91D1-1DE0DBDF6A2D}">
            <xm:f>'Data Vald.'!$A$3</xm:f>
            <x14:dxf/>
          </x14:cfRule>
          <xm:sqref>I16</xm:sqref>
        </x14:conditionalFormatting>
        <x14:conditionalFormatting xmlns:xm="http://schemas.microsoft.com/office/excel/2006/main">
          <x14:cfRule type="cellIs" priority="57" operator="equal" id="{5DB81EA6-11F2-47A8-A756-2C65EE7017BC}">
            <xm:f>'Data Vald.'!$A$9</xm:f>
            <x14:dxf>
              <fill>
                <patternFill>
                  <bgColor rgb="FF00B050"/>
                </patternFill>
              </fill>
            </x14:dxf>
          </x14:cfRule>
          <x14:cfRule type="cellIs" priority="58" operator="equal" id="{EBDE360D-8A3B-4521-891F-8A7E4A5A824C}">
            <xm:f>'Data Vald.'!$A$8</xm:f>
            <x14:dxf>
              <fill>
                <patternFill>
                  <bgColor rgb="FFFFFF00"/>
                </patternFill>
              </fill>
            </x14:dxf>
          </x14:cfRule>
          <x14:cfRule type="cellIs" priority="59" operator="equal" id="{73C7AE7E-97F8-464E-9AB6-7FD05F5C9063}">
            <xm:f>'Data Vald.'!$A$7</xm:f>
            <x14:dxf>
              <fill>
                <patternFill>
                  <bgColor rgb="FFFFC000"/>
                </patternFill>
              </fill>
            </x14:dxf>
          </x14:cfRule>
          <x14:cfRule type="cellIs" priority="60" operator="equal" id="{7232D463-2DD8-43BA-BF34-818772E6C1C0}">
            <xm:f>'Data Vald.'!$A$6</xm:f>
            <x14:dxf>
              <fill>
                <patternFill>
                  <bgColor rgb="FFFF0000"/>
                </patternFill>
              </fill>
            </x14:dxf>
          </x14:cfRule>
          <x14:cfRule type="cellIs" priority="61" operator="equal" id="{917DE88B-ADDD-43B3-802D-77E11C37231D}">
            <xm:f>'Data Vald.'!$A$5</xm:f>
            <x14:dxf>
              <font>
                <color theme="0"/>
              </font>
              <fill>
                <patternFill>
                  <bgColor theme="1"/>
                </patternFill>
              </fill>
            </x14:dxf>
          </x14:cfRule>
          <x14:cfRule type="cellIs" priority="62" operator="equal" id="{0EAAB644-43C3-45E6-BABA-F3ED04D8C3A5}">
            <xm:f>'Data Vald.'!$A$4</xm:f>
            <x14:dxf/>
          </x14:cfRule>
          <x14:cfRule type="cellIs" priority="63" operator="equal" id="{A0CF674A-2E12-4B41-BDE0-0DB1F7BD436B}">
            <xm:f>'Data Vald.'!$A$3</xm:f>
            <x14:dxf/>
          </x14:cfRule>
          <xm:sqref>I23</xm:sqref>
        </x14:conditionalFormatting>
        <x14:conditionalFormatting xmlns:xm="http://schemas.microsoft.com/office/excel/2006/main">
          <x14:cfRule type="cellIs" priority="50" operator="equal" id="{B792EE05-2953-4A9D-A0C7-2A5132ADDCF1}">
            <xm:f>'Data Vald.'!$A$9</xm:f>
            <x14:dxf>
              <fill>
                <patternFill>
                  <bgColor rgb="FF00B050"/>
                </patternFill>
              </fill>
            </x14:dxf>
          </x14:cfRule>
          <x14:cfRule type="cellIs" priority="51" operator="equal" id="{49B8DFEB-68F2-41CC-840F-F7DBF21B36C6}">
            <xm:f>'Data Vald.'!$A$8</xm:f>
            <x14:dxf>
              <fill>
                <patternFill>
                  <bgColor rgb="FFFFFF00"/>
                </patternFill>
              </fill>
            </x14:dxf>
          </x14:cfRule>
          <x14:cfRule type="cellIs" priority="52" operator="equal" id="{DE63E451-A9AB-41F3-BD63-EB7C29CE4289}">
            <xm:f>'Data Vald.'!$A$7</xm:f>
            <x14:dxf>
              <fill>
                <patternFill>
                  <bgColor rgb="FFFFC000"/>
                </patternFill>
              </fill>
            </x14:dxf>
          </x14:cfRule>
          <x14:cfRule type="cellIs" priority="53" operator="equal" id="{C1405A33-F33A-475D-9739-9848283157A2}">
            <xm:f>'Data Vald.'!$A$6</xm:f>
            <x14:dxf>
              <fill>
                <patternFill>
                  <bgColor rgb="FFFF0000"/>
                </patternFill>
              </fill>
            </x14:dxf>
          </x14:cfRule>
          <x14:cfRule type="cellIs" priority="54" operator="equal" id="{C90033E8-0167-46F1-864D-9D0F8280C7B3}">
            <xm:f>'Data Vald.'!$A$5</xm:f>
            <x14:dxf>
              <font>
                <color theme="0"/>
              </font>
              <fill>
                <patternFill>
                  <bgColor theme="1"/>
                </patternFill>
              </fill>
            </x14:dxf>
          </x14:cfRule>
          <x14:cfRule type="cellIs" priority="55" operator="equal" id="{6FA989FF-4B1A-47C4-8F76-F3F49E3BE1AD}">
            <xm:f>'Data Vald.'!$A$4</xm:f>
            <x14:dxf/>
          </x14:cfRule>
          <x14:cfRule type="cellIs" priority="56" operator="equal" id="{F5980F74-6530-4DAB-9FAE-3697F4848464}">
            <xm:f>'Data Vald.'!$A$3</xm:f>
            <x14:dxf/>
          </x14:cfRule>
          <xm:sqref>E43:E46</xm:sqref>
        </x14:conditionalFormatting>
        <x14:conditionalFormatting xmlns:xm="http://schemas.microsoft.com/office/excel/2006/main">
          <x14:cfRule type="cellIs" priority="43" operator="equal" id="{DA0C9791-5FAF-4B4B-B77D-D46494FC7893}">
            <xm:f>'Data Vald.'!$A$9</xm:f>
            <x14:dxf>
              <fill>
                <patternFill>
                  <bgColor rgb="FF00B050"/>
                </patternFill>
              </fill>
            </x14:dxf>
          </x14:cfRule>
          <x14:cfRule type="cellIs" priority="44" operator="equal" id="{5A204273-0908-4F6E-AA46-6E1BFB0FEE23}">
            <xm:f>'Data Vald.'!$A$8</xm:f>
            <x14:dxf>
              <fill>
                <patternFill>
                  <bgColor rgb="FFFFFF00"/>
                </patternFill>
              </fill>
            </x14:dxf>
          </x14:cfRule>
          <x14:cfRule type="cellIs" priority="45" operator="equal" id="{88147987-0FA4-4651-8F81-189B8F9880A2}">
            <xm:f>'Data Vald.'!$A$7</xm:f>
            <x14:dxf>
              <fill>
                <patternFill>
                  <bgColor rgb="FFFFC000"/>
                </patternFill>
              </fill>
            </x14:dxf>
          </x14:cfRule>
          <x14:cfRule type="cellIs" priority="46" operator="equal" id="{CE6CC409-F170-429A-B8B4-E51F89CFC9F9}">
            <xm:f>'Data Vald.'!$A$6</xm:f>
            <x14:dxf>
              <fill>
                <patternFill>
                  <bgColor rgb="FFFF0000"/>
                </patternFill>
              </fill>
            </x14:dxf>
          </x14:cfRule>
          <x14:cfRule type="cellIs" priority="47" operator="equal" id="{684024B8-493D-4C75-8CC1-4A44366D6F9D}">
            <xm:f>'Data Vald.'!$A$5</xm:f>
            <x14:dxf>
              <font>
                <color theme="0"/>
              </font>
              <fill>
                <patternFill>
                  <bgColor theme="1"/>
                </patternFill>
              </fill>
            </x14:dxf>
          </x14:cfRule>
          <x14:cfRule type="cellIs" priority="48" operator="equal" id="{19705C42-B767-4418-A554-1C76F87DFB9F}">
            <xm:f>'Data Vald.'!$A$4</xm:f>
            <x14:dxf/>
          </x14:cfRule>
          <x14:cfRule type="cellIs" priority="49" operator="equal" id="{F3C17297-626D-457A-AFCA-F8631A721E36}">
            <xm:f>'Data Vald.'!$A$3</xm:f>
            <x14:dxf/>
          </x14:cfRule>
          <xm:sqref>E47</xm:sqref>
        </x14:conditionalFormatting>
        <x14:conditionalFormatting xmlns:xm="http://schemas.microsoft.com/office/excel/2006/main">
          <x14:cfRule type="cellIs" priority="36" operator="equal" id="{FCA87CF9-E019-4898-94B3-2935A9F3BF16}">
            <xm:f>'Data Vald.'!$A$9</xm:f>
            <x14:dxf>
              <fill>
                <patternFill>
                  <bgColor rgb="FF00B050"/>
                </patternFill>
              </fill>
            </x14:dxf>
          </x14:cfRule>
          <x14:cfRule type="cellIs" priority="37" operator="equal" id="{3D38343A-B40C-4A30-8D6D-EAD44407EDB5}">
            <xm:f>'Data Vald.'!$A$8</xm:f>
            <x14:dxf>
              <fill>
                <patternFill>
                  <bgColor rgb="FFFFFF00"/>
                </patternFill>
              </fill>
            </x14:dxf>
          </x14:cfRule>
          <x14:cfRule type="cellIs" priority="38" operator="equal" id="{2FEE41EA-8684-4B36-B482-C925226C759A}">
            <xm:f>'Data Vald.'!$A$7</xm:f>
            <x14:dxf>
              <fill>
                <patternFill>
                  <bgColor rgb="FFFFC000"/>
                </patternFill>
              </fill>
            </x14:dxf>
          </x14:cfRule>
          <x14:cfRule type="cellIs" priority="39" operator="equal" id="{AB0A1621-82BA-4A0D-8C5F-A8B0E98CDE1E}">
            <xm:f>'Data Vald.'!$A$6</xm:f>
            <x14:dxf>
              <fill>
                <patternFill>
                  <bgColor rgb="FFFF0000"/>
                </patternFill>
              </fill>
            </x14:dxf>
          </x14:cfRule>
          <x14:cfRule type="cellIs" priority="40" operator="equal" id="{CD16C774-8313-4972-A6B6-1FCA450559E2}">
            <xm:f>'Data Vald.'!$A$5</xm:f>
            <x14:dxf>
              <font>
                <color theme="0"/>
              </font>
              <fill>
                <patternFill>
                  <bgColor theme="1"/>
                </patternFill>
              </fill>
            </x14:dxf>
          </x14:cfRule>
          <x14:cfRule type="cellIs" priority="41" operator="equal" id="{D8090488-BF8A-4755-B4E1-1575DCCCCD8A}">
            <xm:f>'Data Vald.'!$A$4</xm:f>
            <x14:dxf/>
          </x14:cfRule>
          <x14:cfRule type="cellIs" priority="42" operator="equal" id="{A6D78B46-D55C-4875-96D2-4B533B09DC01}">
            <xm:f>'Data Vald.'!$A$3</xm:f>
            <x14:dxf/>
          </x14:cfRule>
          <xm:sqref>E48:E50</xm:sqref>
        </x14:conditionalFormatting>
        <x14:conditionalFormatting xmlns:xm="http://schemas.microsoft.com/office/excel/2006/main">
          <x14:cfRule type="cellIs" priority="29" operator="equal" id="{2DB8CD6A-7FCB-47B7-B379-F3771406635D}">
            <xm:f>'Data Vald.'!$A$9</xm:f>
            <x14:dxf>
              <fill>
                <patternFill>
                  <bgColor rgb="FF00B050"/>
                </patternFill>
              </fill>
            </x14:dxf>
          </x14:cfRule>
          <x14:cfRule type="cellIs" priority="30" operator="equal" id="{4DAA9DEE-78DD-4A19-8CC9-FEBC704ADF7E}">
            <xm:f>'Data Vald.'!$A$8</xm:f>
            <x14:dxf>
              <fill>
                <patternFill>
                  <bgColor rgb="FFFFFF00"/>
                </patternFill>
              </fill>
            </x14:dxf>
          </x14:cfRule>
          <x14:cfRule type="cellIs" priority="31" operator="equal" id="{A1549DBA-8D37-4872-991F-62F7C1A331FD}">
            <xm:f>'Data Vald.'!$A$7</xm:f>
            <x14:dxf>
              <fill>
                <patternFill>
                  <bgColor rgb="FFFFC000"/>
                </patternFill>
              </fill>
            </x14:dxf>
          </x14:cfRule>
          <x14:cfRule type="cellIs" priority="32" operator="equal" id="{34DEE08A-ADE3-4629-8D4B-FD25B4B036ED}">
            <xm:f>'Data Vald.'!$A$6</xm:f>
            <x14:dxf>
              <fill>
                <patternFill>
                  <bgColor rgb="FFFF0000"/>
                </patternFill>
              </fill>
            </x14:dxf>
          </x14:cfRule>
          <x14:cfRule type="cellIs" priority="33" operator="equal" id="{A9E217BD-C9BB-4879-BF3C-C436C9624D33}">
            <xm:f>'Data Vald.'!$A$5</xm:f>
            <x14:dxf>
              <font>
                <color theme="0"/>
              </font>
              <fill>
                <patternFill>
                  <bgColor theme="1"/>
                </patternFill>
              </fill>
            </x14:dxf>
          </x14:cfRule>
          <x14:cfRule type="cellIs" priority="34" operator="equal" id="{416F507B-71C5-4256-BF6E-C31B0D5F0FD8}">
            <xm:f>'Data Vald.'!$A$4</xm:f>
            <x14:dxf/>
          </x14:cfRule>
          <x14:cfRule type="cellIs" priority="35" operator="equal" id="{02B46A1D-490F-4B8B-8306-09ACD362C4E0}">
            <xm:f>'Data Vald.'!$A$3</xm:f>
            <x14:dxf/>
          </x14:cfRule>
          <xm:sqref>I43:I46</xm:sqref>
        </x14:conditionalFormatting>
        <x14:conditionalFormatting xmlns:xm="http://schemas.microsoft.com/office/excel/2006/main">
          <x14:cfRule type="cellIs" priority="22" operator="equal" id="{9E2ED1DE-B90D-4F50-B3BE-137B2DB045D8}">
            <xm:f>'Data Vald.'!$A$9</xm:f>
            <x14:dxf>
              <fill>
                <patternFill>
                  <bgColor rgb="FF00B050"/>
                </patternFill>
              </fill>
            </x14:dxf>
          </x14:cfRule>
          <x14:cfRule type="cellIs" priority="23" operator="equal" id="{B81431B2-167A-4D2B-A3DF-42E3E8CA3BF4}">
            <xm:f>'Data Vald.'!$A$8</xm:f>
            <x14:dxf>
              <fill>
                <patternFill>
                  <bgColor rgb="FFFFFF00"/>
                </patternFill>
              </fill>
            </x14:dxf>
          </x14:cfRule>
          <x14:cfRule type="cellIs" priority="24" operator="equal" id="{978E6D1F-2053-453D-BBEC-FB8D85569653}">
            <xm:f>'Data Vald.'!$A$7</xm:f>
            <x14:dxf>
              <fill>
                <patternFill>
                  <bgColor rgb="FFFFC000"/>
                </patternFill>
              </fill>
            </x14:dxf>
          </x14:cfRule>
          <x14:cfRule type="cellIs" priority="25" operator="equal" id="{777C9EAE-8749-4C52-9660-601C2056DF39}">
            <xm:f>'Data Vald.'!$A$6</xm:f>
            <x14:dxf>
              <fill>
                <patternFill>
                  <bgColor rgb="FFFF0000"/>
                </patternFill>
              </fill>
            </x14:dxf>
          </x14:cfRule>
          <x14:cfRule type="cellIs" priority="26" operator="equal" id="{9D66B201-0E95-47FE-A285-ACA6C097D429}">
            <xm:f>'Data Vald.'!$A$5</xm:f>
            <x14:dxf>
              <font>
                <color theme="0"/>
              </font>
              <fill>
                <patternFill>
                  <bgColor theme="1"/>
                </patternFill>
              </fill>
            </x14:dxf>
          </x14:cfRule>
          <x14:cfRule type="cellIs" priority="27" operator="equal" id="{90BA66C8-6DF1-4010-9982-C46B44C28248}">
            <xm:f>'Data Vald.'!$A$4</xm:f>
            <x14:dxf/>
          </x14:cfRule>
          <x14:cfRule type="cellIs" priority="28" operator="equal" id="{E0B81F3A-3904-45D6-940B-DA3946037EE1}">
            <xm:f>'Data Vald.'!$A$3</xm:f>
            <x14:dxf/>
          </x14:cfRule>
          <xm:sqref>I47:I49</xm:sqref>
        </x14:conditionalFormatting>
        <x14:conditionalFormatting xmlns:xm="http://schemas.microsoft.com/office/excel/2006/main">
          <x14:cfRule type="cellIs" priority="15" operator="equal" id="{C4E0E22F-B0E7-416F-A161-0EF904E9BAFE}">
            <xm:f>'Data Vald.'!$A$9</xm:f>
            <x14:dxf>
              <fill>
                <patternFill>
                  <bgColor rgb="FF00B050"/>
                </patternFill>
              </fill>
            </x14:dxf>
          </x14:cfRule>
          <x14:cfRule type="cellIs" priority="16" operator="equal" id="{3B34FF15-8064-4D6A-8867-632ED9B63216}">
            <xm:f>'Data Vald.'!$A$8</xm:f>
            <x14:dxf>
              <fill>
                <patternFill>
                  <bgColor rgb="FFFFFF00"/>
                </patternFill>
              </fill>
            </x14:dxf>
          </x14:cfRule>
          <x14:cfRule type="cellIs" priority="17" operator="equal" id="{38590229-9269-4186-AFCA-8CE19E75B28B}">
            <xm:f>'Data Vald.'!$A$7</xm:f>
            <x14:dxf>
              <fill>
                <patternFill>
                  <bgColor rgb="FFFFC000"/>
                </patternFill>
              </fill>
            </x14:dxf>
          </x14:cfRule>
          <x14:cfRule type="cellIs" priority="18" operator="equal" id="{733F296F-4DEE-41AF-BB18-FA989851DD1B}">
            <xm:f>'Data Vald.'!$A$6</xm:f>
            <x14:dxf>
              <fill>
                <patternFill>
                  <bgColor rgb="FFFF0000"/>
                </patternFill>
              </fill>
            </x14:dxf>
          </x14:cfRule>
          <x14:cfRule type="cellIs" priority="19" operator="equal" id="{E0D59289-7F05-401F-A8AC-F58683D43636}">
            <xm:f>'Data Vald.'!$A$5</xm:f>
            <x14:dxf>
              <font>
                <color theme="0"/>
              </font>
              <fill>
                <patternFill>
                  <bgColor theme="1"/>
                </patternFill>
              </fill>
            </x14:dxf>
          </x14:cfRule>
          <x14:cfRule type="cellIs" priority="20" operator="equal" id="{8E984C86-101C-4AEA-8AFC-EE9AD041BC9F}">
            <xm:f>'Data Vald.'!$A$4</xm:f>
            <x14:dxf/>
          </x14:cfRule>
          <x14:cfRule type="cellIs" priority="21" operator="equal" id="{C7705717-7608-4B64-A942-CAC4A1A87D8B}">
            <xm:f>'Data Vald.'!$A$3</xm:f>
            <x14:dxf/>
          </x14:cfRule>
          <xm:sqref>I50</xm:sqref>
        </x14:conditionalFormatting>
        <x14:conditionalFormatting xmlns:xm="http://schemas.microsoft.com/office/excel/2006/main">
          <x14:cfRule type="cellIs" priority="8" operator="equal" id="{E4BBBA02-8E14-42C5-B010-95E09DD9D843}">
            <xm:f>'Data Vald.'!$A$9</xm:f>
            <x14:dxf>
              <fill>
                <patternFill>
                  <bgColor rgb="FF00B050"/>
                </patternFill>
              </fill>
            </x14:dxf>
          </x14:cfRule>
          <x14:cfRule type="cellIs" priority="9" operator="equal" id="{C4651F3C-A840-4DA2-A689-A8303C4295A3}">
            <xm:f>'Data Vald.'!$A$8</xm:f>
            <x14:dxf>
              <fill>
                <patternFill>
                  <bgColor rgb="FFFFFF00"/>
                </patternFill>
              </fill>
            </x14:dxf>
          </x14:cfRule>
          <x14:cfRule type="cellIs" priority="10" operator="equal" id="{01C90465-A253-43AE-B363-330DD99BA0E1}">
            <xm:f>'Data Vald.'!$A$7</xm:f>
            <x14:dxf>
              <fill>
                <patternFill>
                  <bgColor rgb="FFFFC000"/>
                </patternFill>
              </fill>
            </x14:dxf>
          </x14:cfRule>
          <x14:cfRule type="cellIs" priority="11" operator="equal" id="{EEDD3B35-C4AA-4F14-975C-3D44DD8F63EE}">
            <xm:f>'Data Vald.'!$A$6</xm:f>
            <x14:dxf>
              <fill>
                <patternFill>
                  <bgColor rgb="FFFF0000"/>
                </patternFill>
              </fill>
            </x14:dxf>
          </x14:cfRule>
          <x14:cfRule type="cellIs" priority="12" operator="equal" id="{42DD965A-2F39-4E45-B40B-56C635AC1D1B}">
            <xm:f>'Data Vald.'!$A$5</xm:f>
            <x14:dxf>
              <font>
                <color theme="0"/>
              </font>
              <fill>
                <patternFill>
                  <bgColor theme="1"/>
                </patternFill>
              </fill>
            </x14:dxf>
          </x14:cfRule>
          <x14:cfRule type="cellIs" priority="13" operator="equal" id="{C6056C50-A1CF-447B-BCCC-F8D77518F4A3}">
            <xm:f>'Data Vald.'!$A$4</xm:f>
            <x14:dxf/>
          </x14:cfRule>
          <x14:cfRule type="cellIs" priority="14" operator="equal" id="{E0C5C051-990D-4628-BD61-A57431D20495}">
            <xm:f>'Data Vald.'!$A$3</xm:f>
            <x14:dxf/>
          </x14:cfRule>
          <xm:sqref>E53:E56</xm:sqref>
        </x14:conditionalFormatting>
        <x14:conditionalFormatting xmlns:xm="http://schemas.microsoft.com/office/excel/2006/main">
          <x14:cfRule type="cellIs" priority="1" operator="equal" id="{12EED7E0-E088-4FA3-9A6E-C0714EBC4131}">
            <xm:f>'Data Vald.'!$A$9</xm:f>
            <x14:dxf>
              <fill>
                <patternFill>
                  <bgColor rgb="FF00B050"/>
                </patternFill>
              </fill>
            </x14:dxf>
          </x14:cfRule>
          <x14:cfRule type="cellIs" priority="2" operator="equal" id="{464A444B-F9A5-4B06-8E98-EA17789B54EA}">
            <xm:f>'Data Vald.'!$A$8</xm:f>
            <x14:dxf>
              <fill>
                <patternFill>
                  <bgColor rgb="FFFFFF00"/>
                </patternFill>
              </fill>
            </x14:dxf>
          </x14:cfRule>
          <x14:cfRule type="cellIs" priority="3" operator="equal" id="{340481E2-F4D1-4575-8C58-81543F47F312}">
            <xm:f>'Data Vald.'!$A$7</xm:f>
            <x14:dxf>
              <fill>
                <patternFill>
                  <bgColor rgb="FFFFC000"/>
                </patternFill>
              </fill>
            </x14:dxf>
          </x14:cfRule>
          <x14:cfRule type="cellIs" priority="4" operator="equal" id="{C00D3D34-A0C8-40BA-B5B7-D96E59E04382}">
            <xm:f>'Data Vald.'!$A$6</xm:f>
            <x14:dxf>
              <fill>
                <patternFill>
                  <bgColor rgb="FFFF0000"/>
                </patternFill>
              </fill>
            </x14:dxf>
          </x14:cfRule>
          <x14:cfRule type="cellIs" priority="5" operator="equal" id="{975DCA74-1BE7-465A-8B0C-FF3738C76FAF}">
            <xm:f>'Data Vald.'!$A$5</xm:f>
            <x14:dxf>
              <font>
                <color theme="0"/>
              </font>
              <fill>
                <patternFill>
                  <bgColor theme="1"/>
                </patternFill>
              </fill>
            </x14:dxf>
          </x14:cfRule>
          <x14:cfRule type="cellIs" priority="6" operator="equal" id="{F82CC006-FD22-4413-8AE1-8CA17E265149}">
            <xm:f>'Data Vald.'!$A$4</xm:f>
            <x14:dxf/>
          </x14:cfRule>
          <x14:cfRule type="cellIs" priority="7" operator="equal" id="{91FCF850-535C-4327-9AFC-D602C4503928}">
            <xm:f>'Data Vald.'!$A$3</xm:f>
            <x14:dxf/>
          </x14:cfRule>
          <xm:sqref>I53:I55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BF490AA-8B65-4449-A891-10CEBE4620CA}">
          <x14:formula1>
            <xm:f>'Data Vald.'!$A$3:$A$9</xm:f>
          </x14:formula1>
          <xm:sqref>E16:E20 E23:E30 E53:E56 I16:I20 I23:I30 E43:E50 I43:I50 I53:I56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C725-025A-4350-852B-674EF05F7411}">
  <sheetPr>
    <tabColor theme="9" tint="0.79998168889431442"/>
    <pageSetUpPr fitToPage="1"/>
  </sheetPr>
  <dimension ref="B1:K113"/>
  <sheetViews>
    <sheetView showGridLines="0" topLeftCell="A39" zoomScale="60" zoomScaleNormal="60" workbookViewId="0">
      <selection activeCell="I47" sqref="I47:J49"/>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588</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418</v>
      </c>
      <c r="D5" s="567"/>
      <c r="E5" s="567"/>
      <c r="F5" s="567"/>
      <c r="G5" s="567"/>
      <c r="H5" s="567"/>
      <c r="I5" s="567"/>
      <c r="J5" s="568"/>
      <c r="K5" s="13"/>
    </row>
    <row r="6" spans="2:11" ht="14.45" customHeight="1">
      <c r="B6" s="12"/>
      <c r="C6" s="159" t="s">
        <v>589</v>
      </c>
      <c r="D6" s="117"/>
      <c r="E6" s="117"/>
      <c r="F6" s="11"/>
      <c r="G6" s="118" t="s">
        <v>210</v>
      </c>
      <c r="H6" s="569" t="s">
        <v>211</v>
      </c>
      <c r="I6" s="570"/>
      <c r="J6" s="571"/>
      <c r="K6" s="13"/>
    </row>
    <row r="7" spans="2:11" ht="14.25" customHeight="1" thickBot="1">
      <c r="B7" s="12"/>
      <c r="C7" s="651" t="s">
        <v>590</v>
      </c>
      <c r="D7" s="652"/>
      <c r="E7" s="652"/>
      <c r="F7" s="653"/>
      <c r="G7" s="377" t="s">
        <v>614</v>
      </c>
      <c r="H7" s="654" t="s">
        <v>545</v>
      </c>
      <c r="I7" s="655"/>
      <c r="J7" s="656"/>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582" t="s">
        <v>522</v>
      </c>
      <c r="H9" s="587" t="s">
        <v>615</v>
      </c>
      <c r="I9" s="585"/>
      <c r="J9" s="586"/>
      <c r="K9" s="13"/>
    </row>
    <row r="10" spans="2:11" ht="23.45" customHeight="1">
      <c r="B10" s="12"/>
      <c r="C10" s="651"/>
      <c r="D10" s="652"/>
      <c r="E10" s="652"/>
      <c r="F10" s="653"/>
      <c r="G10" s="582"/>
      <c r="H10" s="587"/>
      <c r="I10" s="585"/>
      <c r="J10" s="586"/>
      <c r="K10" s="13"/>
    </row>
    <row r="11" spans="2:11" ht="31.7" customHeight="1">
      <c r="B11" s="12"/>
      <c r="C11" s="651"/>
      <c r="D11" s="652"/>
      <c r="E11" s="652"/>
      <c r="F11" s="653"/>
      <c r="G11" s="582"/>
      <c r="H11" s="587"/>
      <c r="I11" s="585"/>
      <c r="J11" s="586"/>
      <c r="K11" s="13"/>
    </row>
    <row r="12" spans="2:11" ht="18.600000000000001" customHeight="1" thickBot="1">
      <c r="B12" s="12"/>
      <c r="C12" s="654"/>
      <c r="D12" s="655"/>
      <c r="E12" s="655"/>
      <c r="F12" s="656"/>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7.95">
      <c r="B16" s="12"/>
      <c r="C16" s="195" t="s">
        <v>226</v>
      </c>
      <c r="D16" s="194" t="s">
        <v>227</v>
      </c>
      <c r="E16" s="237">
        <v>1</v>
      </c>
      <c r="F16" s="365" t="s">
        <v>228</v>
      </c>
      <c r="G16" s="134" t="s">
        <v>229</v>
      </c>
      <c r="H16" s="130" t="s">
        <v>227</v>
      </c>
      <c r="I16" s="237">
        <v>0.5</v>
      </c>
      <c r="J16" s="197" t="s">
        <v>421</v>
      </c>
      <c r="K16" s="13"/>
    </row>
    <row r="17" spans="2:11" ht="42">
      <c r="B17" s="12"/>
      <c r="C17" s="173" t="s">
        <v>231</v>
      </c>
      <c r="D17" s="113" t="s">
        <v>227</v>
      </c>
      <c r="E17" s="235">
        <v>1</v>
      </c>
      <c r="F17" s="365" t="s">
        <v>232</v>
      </c>
      <c r="G17" s="173" t="s">
        <v>422</v>
      </c>
      <c r="H17" s="113" t="s">
        <v>227</v>
      </c>
      <c r="I17" s="237">
        <v>1</v>
      </c>
      <c r="J17" s="192" t="s">
        <v>558</v>
      </c>
      <c r="K17" s="13"/>
    </row>
    <row r="18" spans="2:11" ht="38.450000000000003" customHeight="1">
      <c r="B18" s="12"/>
      <c r="C18" s="173" t="s">
        <v>424</v>
      </c>
      <c r="D18" s="113" t="s">
        <v>227</v>
      </c>
      <c r="E18" s="235">
        <v>1</v>
      </c>
      <c r="F18" s="192" t="s">
        <v>425</v>
      </c>
      <c r="G18" s="173" t="s">
        <v>358</v>
      </c>
      <c r="H18" s="113" t="s">
        <v>266</v>
      </c>
      <c r="I18" s="237" t="s">
        <v>50</v>
      </c>
      <c r="J18" s="192" t="s">
        <v>426</v>
      </c>
      <c r="K18" s="13"/>
    </row>
    <row r="19" spans="2:11" ht="38.450000000000003" customHeight="1" thickBot="1">
      <c r="B19" s="12"/>
      <c r="C19" s="173" t="s">
        <v>427</v>
      </c>
      <c r="D19" s="113" t="s">
        <v>227</v>
      </c>
      <c r="E19" s="235">
        <v>1</v>
      </c>
      <c r="F19" s="193" t="s">
        <v>428</v>
      </c>
      <c r="G19" s="173" t="s">
        <v>26</v>
      </c>
      <c r="H19" s="113" t="s">
        <v>26</v>
      </c>
      <c r="I19" s="219" t="s">
        <v>26</v>
      </c>
      <c r="J19" s="192" t="s">
        <v>26</v>
      </c>
      <c r="K19" s="13"/>
    </row>
    <row r="20" spans="2:11" ht="27" customHeight="1" thickBot="1">
      <c r="B20" s="12"/>
      <c r="C20" s="603" t="s">
        <v>239</v>
      </c>
      <c r="D20" s="604"/>
      <c r="E20" s="604"/>
      <c r="F20" s="604"/>
      <c r="G20" s="604"/>
      <c r="H20" s="604"/>
      <c r="I20" s="604"/>
      <c r="J20" s="605"/>
      <c r="K20" s="13"/>
    </row>
    <row r="21" spans="2:11" ht="27" customHeight="1" thickBot="1">
      <c r="B21" s="12"/>
      <c r="C21" s="160" t="s">
        <v>222</v>
      </c>
      <c r="D21" s="132" t="s">
        <v>223</v>
      </c>
      <c r="E21" s="211" t="s">
        <v>224</v>
      </c>
      <c r="F21" s="133" t="s">
        <v>225</v>
      </c>
      <c r="G21" s="160" t="s">
        <v>222</v>
      </c>
      <c r="H21" s="132" t="s">
        <v>223</v>
      </c>
      <c r="I21" s="211" t="s">
        <v>224</v>
      </c>
      <c r="J21" s="133" t="s">
        <v>225</v>
      </c>
      <c r="K21" s="13"/>
    </row>
    <row r="22" spans="2:11" ht="29.1">
      <c r="B22" s="12"/>
      <c r="C22" s="135" t="s">
        <v>240</v>
      </c>
      <c r="D22" s="136" t="s">
        <v>227</v>
      </c>
      <c r="E22" s="237">
        <v>1</v>
      </c>
      <c r="F22" s="379" t="s">
        <v>549</v>
      </c>
      <c r="G22" s="137" t="s">
        <v>246</v>
      </c>
      <c r="H22" s="136" t="s">
        <v>227</v>
      </c>
      <c r="I22" s="237">
        <v>1</v>
      </c>
      <c r="J22" s="376" t="s">
        <v>560</v>
      </c>
      <c r="K22" s="13"/>
    </row>
    <row r="23" spans="2:11" ht="27.95">
      <c r="B23" s="12"/>
      <c r="C23" s="24" t="s">
        <v>607</v>
      </c>
      <c r="D23" s="20" t="s">
        <v>227</v>
      </c>
      <c r="E23" s="219">
        <v>1</v>
      </c>
      <c r="F23" s="373" t="s">
        <v>584</v>
      </c>
      <c r="G23" s="24" t="s">
        <v>26</v>
      </c>
      <c r="H23" s="114" t="s">
        <v>26</v>
      </c>
      <c r="I23" s="219" t="s">
        <v>26</v>
      </c>
      <c r="J23" s="125" t="s">
        <v>26</v>
      </c>
      <c r="K23" s="13"/>
    </row>
    <row r="24" spans="2:11" ht="44.1" thickBot="1">
      <c r="B24" s="12"/>
      <c r="C24" s="148" t="s">
        <v>430</v>
      </c>
      <c r="D24" s="26" t="s">
        <v>227</v>
      </c>
      <c r="E24" s="219">
        <v>1</v>
      </c>
      <c r="F24" s="192" t="s">
        <v>425</v>
      </c>
      <c r="G24" s="25" t="s">
        <v>26</v>
      </c>
      <c r="H24" s="199" t="s">
        <v>26</v>
      </c>
      <c r="I24" s="219" t="s">
        <v>26</v>
      </c>
      <c r="J24" s="128" t="s">
        <v>26</v>
      </c>
      <c r="K24" s="13"/>
    </row>
    <row r="25" spans="2:11" ht="21" customHeight="1" thickBot="1">
      <c r="B25" s="12"/>
      <c r="C25" s="591" t="s">
        <v>254</v>
      </c>
      <c r="D25" s="592"/>
      <c r="E25" s="592"/>
      <c r="F25" s="592"/>
      <c r="G25" s="592"/>
      <c r="H25" s="592"/>
      <c r="I25" s="592"/>
      <c r="J25" s="593"/>
      <c r="K25" s="13"/>
    </row>
    <row r="26" spans="2:11" ht="23.45" customHeight="1" thickBot="1">
      <c r="B26" s="12"/>
      <c r="C26" s="594" t="s">
        <v>255</v>
      </c>
      <c r="D26" s="595"/>
      <c r="E26" s="595"/>
      <c r="F26" s="595"/>
      <c r="G26" s="595"/>
      <c r="H26" s="595"/>
      <c r="I26" s="595"/>
      <c r="J26" s="596"/>
      <c r="K26" s="13"/>
    </row>
    <row r="27" spans="2:11">
      <c r="B27" s="12"/>
      <c r="C27" s="10"/>
      <c r="D27" s="138"/>
      <c r="E27" s="138"/>
      <c r="F27" s="138"/>
      <c r="G27" s="138"/>
      <c r="H27" s="138"/>
      <c r="I27" s="138"/>
      <c r="J27" s="11"/>
      <c r="K27" s="13"/>
    </row>
    <row r="28" spans="2:11">
      <c r="B28" s="12"/>
      <c r="C28" s="12"/>
      <c r="J28" s="13"/>
      <c r="K28" s="13"/>
    </row>
    <row r="29" spans="2:11" ht="14.45" thickBot="1">
      <c r="B29" s="12"/>
      <c r="C29" s="27"/>
      <c r="D29" s="28"/>
      <c r="E29" s="28"/>
      <c r="F29" s="28"/>
      <c r="G29" s="28"/>
      <c r="H29" s="28"/>
      <c r="I29" s="28"/>
      <c r="J29" s="29"/>
      <c r="K29" s="13"/>
    </row>
    <row r="30" spans="2:11" ht="18.600000000000001" thickBot="1">
      <c r="B30" s="12"/>
      <c r="C30" s="563" t="s">
        <v>256</v>
      </c>
      <c r="D30" s="564"/>
      <c r="E30" s="564"/>
      <c r="F30" s="564"/>
      <c r="G30" s="564"/>
      <c r="H30" s="564"/>
      <c r="I30" s="564"/>
      <c r="J30" s="565"/>
      <c r="K30" s="13"/>
    </row>
    <row r="31" spans="2:11" ht="15" customHeight="1">
      <c r="B31" s="12"/>
      <c r="C31" s="140"/>
      <c r="D31" s="141"/>
      <c r="E31" s="141"/>
      <c r="F31" s="141"/>
      <c r="G31" s="141"/>
      <c r="H31" s="141"/>
      <c r="I31" s="141"/>
      <c r="J31" s="142"/>
      <c r="K31" s="13"/>
    </row>
    <row r="32" spans="2:11" ht="15" customHeight="1">
      <c r="B32" s="12"/>
      <c r="C32" s="560" t="s">
        <v>257</v>
      </c>
      <c r="D32" s="561"/>
      <c r="E32" s="561"/>
      <c r="F32" s="561"/>
      <c r="G32" s="561"/>
      <c r="H32" s="561"/>
      <c r="I32" s="561"/>
      <c r="J32" s="562"/>
      <c r="K32" s="13"/>
    </row>
    <row r="33" spans="2:11" ht="15" customHeight="1" thickBot="1">
      <c r="B33" s="12"/>
      <c r="C33" s="143"/>
      <c r="D33" s="144"/>
      <c r="E33" s="144"/>
      <c r="F33" s="144"/>
      <c r="G33" s="144"/>
      <c r="H33" s="144"/>
      <c r="I33" s="144"/>
      <c r="J33" s="145"/>
      <c r="K33" s="13"/>
    </row>
    <row r="34" spans="2:11" s="16" customFormat="1" ht="26.85" customHeight="1" thickBot="1">
      <c r="B34" s="14"/>
      <c r="C34" s="597" t="s">
        <v>258</v>
      </c>
      <c r="D34" s="598"/>
      <c r="E34" s="598"/>
      <c r="F34" s="599"/>
      <c r="G34" s="597" t="s">
        <v>259</v>
      </c>
      <c r="H34" s="598"/>
      <c r="I34" s="598"/>
      <c r="J34" s="599"/>
      <c r="K34" s="15"/>
    </row>
    <row r="35" spans="2:11" ht="27.75" customHeight="1" thickBot="1">
      <c r="B35" s="12"/>
      <c r="C35" s="600" t="str">
        <f>C14</f>
        <v>HARDWARE (PLANT)</v>
      </c>
      <c r="D35" s="601"/>
      <c r="E35" s="601"/>
      <c r="F35" s="601"/>
      <c r="G35" s="601"/>
      <c r="H35" s="601"/>
      <c r="I35" s="601"/>
      <c r="J35" s="602"/>
      <c r="K35" s="13"/>
    </row>
    <row r="36" spans="2:11" ht="21.2" customHeight="1" thickBot="1">
      <c r="B36" s="12"/>
      <c r="C36" s="131" t="s">
        <v>222</v>
      </c>
      <c r="D36" s="132" t="s">
        <v>223</v>
      </c>
      <c r="E36" s="211" t="s">
        <v>224</v>
      </c>
      <c r="F36" s="133" t="s">
        <v>225</v>
      </c>
      <c r="G36" s="131" t="s">
        <v>222</v>
      </c>
      <c r="H36" s="132" t="s">
        <v>223</v>
      </c>
      <c r="I36" s="211" t="s">
        <v>224</v>
      </c>
      <c r="J36" s="133" t="s">
        <v>225</v>
      </c>
      <c r="K36" s="13"/>
    </row>
    <row r="37" spans="2:11" s="19" customFormat="1" ht="54.95" customHeight="1">
      <c r="B37" s="17"/>
      <c r="C37" s="137" t="s">
        <v>260</v>
      </c>
      <c r="D37" s="146" t="s">
        <v>261</v>
      </c>
      <c r="E37" s="219">
        <v>1</v>
      </c>
      <c r="F37" s="376" t="s">
        <v>597</v>
      </c>
      <c r="G37" s="137" t="s">
        <v>263</v>
      </c>
      <c r="H37" s="136" t="s">
        <v>227</v>
      </c>
      <c r="I37" s="219">
        <v>1</v>
      </c>
      <c r="J37" s="376" t="s">
        <v>598</v>
      </c>
      <c r="K37" s="18"/>
    </row>
    <row r="38" spans="2:11" s="19" customFormat="1" ht="52.5" customHeight="1">
      <c r="B38" s="17"/>
      <c r="C38" s="24" t="s">
        <v>265</v>
      </c>
      <c r="D38" s="20" t="s">
        <v>266</v>
      </c>
      <c r="E38" s="219">
        <v>1</v>
      </c>
      <c r="F38" s="193" t="s">
        <v>408</v>
      </c>
      <c r="G38" s="24" t="s">
        <v>268</v>
      </c>
      <c r="H38" s="20" t="s">
        <v>227</v>
      </c>
      <c r="I38" s="219">
        <v>1</v>
      </c>
      <c r="J38" s="193" t="s">
        <v>269</v>
      </c>
      <c r="K38" s="18"/>
    </row>
    <row r="39" spans="2:11" s="19" customFormat="1" ht="43.5">
      <c r="B39" s="17"/>
      <c r="C39" s="24" t="s">
        <v>270</v>
      </c>
      <c r="D39" s="23" t="s">
        <v>266</v>
      </c>
      <c r="E39" s="219" t="s">
        <v>50</v>
      </c>
      <c r="F39" s="193" t="s">
        <v>409</v>
      </c>
      <c r="G39" s="24" t="s">
        <v>272</v>
      </c>
      <c r="H39" s="20" t="s">
        <v>227</v>
      </c>
      <c r="I39" s="219">
        <v>1</v>
      </c>
      <c r="J39" s="193" t="s">
        <v>273</v>
      </c>
      <c r="K39" s="18"/>
    </row>
    <row r="40" spans="2:11" s="19" customFormat="1" ht="39" customHeight="1">
      <c r="B40" s="17"/>
      <c r="C40" s="24" t="s">
        <v>274</v>
      </c>
      <c r="D40" s="20" t="s">
        <v>266</v>
      </c>
      <c r="E40" s="219">
        <v>1</v>
      </c>
      <c r="F40" s="193" t="s">
        <v>410</v>
      </c>
      <c r="G40" s="24" t="s">
        <v>276</v>
      </c>
      <c r="H40" s="23" t="s">
        <v>261</v>
      </c>
      <c r="I40" s="219">
        <v>1</v>
      </c>
      <c r="J40" s="193" t="s">
        <v>411</v>
      </c>
      <c r="K40" s="18"/>
    </row>
    <row r="41" spans="2:11" s="19" customFormat="1" ht="29.1">
      <c r="B41" s="17"/>
      <c r="C41" s="173" t="s">
        <v>278</v>
      </c>
      <c r="D41" s="23" t="s">
        <v>227</v>
      </c>
      <c r="E41" s="237" t="s">
        <v>50</v>
      </c>
      <c r="F41" s="193" t="s">
        <v>412</v>
      </c>
      <c r="G41" s="24" t="s">
        <v>280</v>
      </c>
      <c r="H41" s="23" t="s">
        <v>261</v>
      </c>
      <c r="I41" s="237">
        <v>1</v>
      </c>
      <c r="J41" s="193" t="s">
        <v>413</v>
      </c>
      <c r="K41" s="18"/>
    </row>
    <row r="42" spans="2:11" s="19" customFormat="1" ht="43.5">
      <c r="B42" s="17"/>
      <c r="C42" s="173" t="s">
        <v>282</v>
      </c>
      <c r="D42" s="23" t="s">
        <v>283</v>
      </c>
      <c r="E42" s="237">
        <v>1</v>
      </c>
      <c r="F42" s="193" t="s">
        <v>536</v>
      </c>
      <c r="G42" s="24" t="s">
        <v>285</v>
      </c>
      <c r="H42" s="23" t="s">
        <v>283</v>
      </c>
      <c r="I42" s="237">
        <v>1</v>
      </c>
      <c r="J42" s="193" t="s">
        <v>414</v>
      </c>
      <c r="K42" s="18"/>
    </row>
    <row r="43" spans="2:11" s="19" customFormat="1" ht="43.5">
      <c r="B43" s="17"/>
      <c r="C43" s="173" t="s">
        <v>287</v>
      </c>
      <c r="D43" s="23" t="s">
        <v>283</v>
      </c>
      <c r="E43" s="237">
        <v>1</v>
      </c>
      <c r="F43" s="193" t="s">
        <v>447</v>
      </c>
      <c r="G43" s="24" t="s">
        <v>288</v>
      </c>
      <c r="H43" s="20" t="s">
        <v>227</v>
      </c>
      <c r="I43" s="237">
        <v>1</v>
      </c>
      <c r="J43" s="193" t="s">
        <v>599</v>
      </c>
      <c r="K43" s="18"/>
    </row>
    <row r="44" spans="2:11" s="19" customFormat="1" ht="29.45" thickBot="1">
      <c r="B44" s="17"/>
      <c r="C44" s="148" t="s">
        <v>290</v>
      </c>
      <c r="D44" s="26" t="s">
        <v>266</v>
      </c>
      <c r="E44" s="237">
        <v>1</v>
      </c>
      <c r="F44" s="380" t="s">
        <v>291</v>
      </c>
      <c r="G44" s="25" t="s">
        <v>292</v>
      </c>
      <c r="H44" s="26" t="s">
        <v>283</v>
      </c>
      <c r="I44" s="237">
        <v>1</v>
      </c>
      <c r="J44" s="380" t="s">
        <v>417</v>
      </c>
      <c r="K44" s="18"/>
    </row>
    <row r="45" spans="2:11" s="19" customFormat="1" ht="27.75" customHeight="1" thickBot="1">
      <c r="B45" s="17"/>
      <c r="C45" s="608" t="str">
        <f>C20</f>
        <v>PEOPLE + PROCESS</v>
      </c>
      <c r="D45" s="609"/>
      <c r="E45" s="609"/>
      <c r="F45" s="609"/>
      <c r="G45" s="609"/>
      <c r="H45" s="609"/>
      <c r="I45" s="609"/>
      <c r="J45" s="610"/>
      <c r="K45" s="18"/>
    </row>
    <row r="46" spans="2:11" ht="24.6" customHeight="1" thickBot="1">
      <c r="B46" s="12"/>
      <c r="C46" s="131" t="s">
        <v>222</v>
      </c>
      <c r="D46" s="132" t="s">
        <v>223</v>
      </c>
      <c r="E46" s="211" t="s">
        <v>224</v>
      </c>
      <c r="F46" s="133" t="s">
        <v>225</v>
      </c>
      <c r="G46" s="131" t="s">
        <v>222</v>
      </c>
      <c r="H46" s="132" t="s">
        <v>223</v>
      </c>
      <c r="I46" s="211" t="s">
        <v>224</v>
      </c>
      <c r="J46" s="133" t="s">
        <v>225</v>
      </c>
      <c r="K46" s="13"/>
    </row>
    <row r="47" spans="2:11" s="19" customFormat="1" ht="43.5">
      <c r="B47" s="17"/>
      <c r="C47" s="188" t="s">
        <v>294</v>
      </c>
      <c r="D47" s="146" t="s">
        <v>227</v>
      </c>
      <c r="E47" s="219" t="s">
        <v>50</v>
      </c>
      <c r="F47" s="376" t="s">
        <v>295</v>
      </c>
      <c r="G47" s="137" t="s">
        <v>296</v>
      </c>
      <c r="H47" s="146" t="s">
        <v>227</v>
      </c>
      <c r="I47" s="237">
        <v>1</v>
      </c>
      <c r="J47" s="376" t="s">
        <v>297</v>
      </c>
      <c r="K47" s="18"/>
    </row>
    <row r="48" spans="2:11" s="19" customFormat="1" ht="43.5">
      <c r="B48" s="17"/>
      <c r="C48" s="189" t="s">
        <v>298</v>
      </c>
      <c r="D48" s="162" t="s">
        <v>227</v>
      </c>
      <c r="E48" s="219">
        <v>1</v>
      </c>
      <c r="F48" s="193" t="s">
        <v>600</v>
      </c>
      <c r="G48" s="24" t="s">
        <v>300</v>
      </c>
      <c r="H48" s="23" t="s">
        <v>266</v>
      </c>
      <c r="I48" s="237">
        <v>1</v>
      </c>
      <c r="J48" s="193" t="s">
        <v>301</v>
      </c>
      <c r="K48" s="18"/>
    </row>
    <row r="49" spans="2:11" s="19" customFormat="1" ht="43.5">
      <c r="B49" s="17"/>
      <c r="C49" s="173" t="s">
        <v>601</v>
      </c>
      <c r="D49" s="23" t="s">
        <v>227</v>
      </c>
      <c r="E49" s="219">
        <v>1</v>
      </c>
      <c r="F49" s="193" t="s">
        <v>303</v>
      </c>
      <c r="G49" s="24" t="s">
        <v>304</v>
      </c>
      <c r="H49" s="23" t="s">
        <v>227</v>
      </c>
      <c r="I49" s="237">
        <v>1</v>
      </c>
      <c r="J49" s="193" t="s">
        <v>305</v>
      </c>
      <c r="K49" s="18"/>
    </row>
    <row r="50" spans="2:11" s="19" customFormat="1" ht="58.5" thickBot="1">
      <c r="B50" s="17"/>
      <c r="C50" s="148" t="s">
        <v>306</v>
      </c>
      <c r="D50" s="163" t="s">
        <v>283</v>
      </c>
      <c r="E50" s="219">
        <v>1</v>
      </c>
      <c r="F50" s="375" t="s">
        <v>602</v>
      </c>
      <c r="G50" s="25" t="s">
        <v>26</v>
      </c>
      <c r="H50" s="172" t="s">
        <v>26</v>
      </c>
      <c r="I50" s="219" t="s">
        <v>26</v>
      </c>
      <c r="J50" s="187" t="s">
        <v>26</v>
      </c>
      <c r="K50" s="18"/>
    </row>
    <row r="51" spans="2:11" s="16" customFormat="1" ht="22.7" customHeight="1" thickBot="1">
      <c r="B51" s="14"/>
      <c r="C51" s="591" t="s">
        <v>254</v>
      </c>
      <c r="D51" s="592"/>
      <c r="E51" s="592"/>
      <c r="F51" s="592"/>
      <c r="G51" s="592"/>
      <c r="H51" s="592"/>
      <c r="I51" s="592"/>
      <c r="J51" s="593"/>
      <c r="K51" s="15"/>
    </row>
    <row r="52" spans="2:11" ht="22.7" customHeight="1" thickBot="1">
      <c r="B52" s="12"/>
      <c r="C52" s="611" t="s">
        <v>308</v>
      </c>
      <c r="D52" s="612"/>
      <c r="E52" s="612"/>
      <c r="F52" s="612"/>
      <c r="G52" s="612"/>
      <c r="H52" s="612"/>
      <c r="I52" s="612"/>
      <c r="J52" s="613"/>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3" t="s">
        <v>309</v>
      </c>
      <c r="D56" s="564"/>
      <c r="E56" s="564"/>
      <c r="F56" s="564"/>
      <c r="G56" s="564"/>
      <c r="H56" s="564"/>
      <c r="I56" s="564"/>
      <c r="J56" s="565"/>
      <c r="K56" s="13"/>
    </row>
    <row r="57" spans="2:11" ht="20.85" customHeight="1" thickBot="1">
      <c r="B57" s="12"/>
      <c r="C57" s="630" t="s">
        <v>266</v>
      </c>
      <c r="D57" s="631"/>
      <c r="E57" s="632"/>
      <c r="F57" s="633"/>
      <c r="G57" s="630" t="s">
        <v>283</v>
      </c>
      <c r="H57" s="631"/>
      <c r="I57" s="632"/>
      <c r="J57" s="633"/>
      <c r="K57" s="13"/>
    </row>
    <row r="58" spans="2:11" ht="25.7" customHeight="1" thickBot="1">
      <c r="B58" s="12"/>
      <c r="C58" s="614" t="s">
        <v>310</v>
      </c>
      <c r="D58" s="615"/>
      <c r="E58" s="615"/>
      <c r="F58" s="616"/>
      <c r="G58" s="617" t="s">
        <v>311</v>
      </c>
      <c r="H58" s="615"/>
      <c r="I58" s="615"/>
      <c r="J58" s="618"/>
      <c r="K58" s="13"/>
    </row>
    <row r="59" spans="2:11" ht="15.95" customHeight="1">
      <c r="B59" s="12"/>
      <c r="C59" s="10"/>
      <c r="D59" s="138"/>
      <c r="E59" s="138"/>
      <c r="F59" s="138"/>
      <c r="G59" s="138"/>
      <c r="H59" s="138"/>
      <c r="I59" s="138"/>
      <c r="J59" s="11"/>
      <c r="K59" s="13"/>
    </row>
    <row r="60" spans="2:11">
      <c r="B60" s="12"/>
      <c r="C60" s="12"/>
      <c r="J60" s="13"/>
      <c r="K60" s="13"/>
    </row>
    <row r="61" spans="2:11" ht="14.45" thickBot="1">
      <c r="B61" s="12"/>
      <c r="C61" s="27"/>
      <c r="D61" s="28"/>
      <c r="E61" s="28"/>
      <c r="F61" s="28"/>
      <c r="G61" s="28"/>
      <c r="H61" s="28"/>
      <c r="I61" s="28"/>
      <c r="J61" s="29"/>
      <c r="K61" s="13"/>
    </row>
    <row r="62" spans="2:11" ht="18.600000000000001" thickBot="1">
      <c r="B62" s="12"/>
      <c r="C62" s="563" t="s">
        <v>312</v>
      </c>
      <c r="D62" s="564"/>
      <c r="E62" s="564"/>
      <c r="F62" s="564"/>
      <c r="G62" s="634"/>
      <c r="H62" s="564"/>
      <c r="I62" s="564"/>
      <c r="J62" s="565"/>
      <c r="K62" s="13"/>
    </row>
    <row r="63" spans="2:11" s="16" customFormat="1" ht="13.35" customHeight="1">
      <c r="B63" s="14"/>
      <c r="C63" s="647" t="s">
        <v>313</v>
      </c>
      <c r="D63" s="648"/>
      <c r="E63" s="649"/>
      <c r="F63" s="161" t="s">
        <v>314</v>
      </c>
      <c r="G63" s="150" t="s">
        <v>109</v>
      </c>
      <c r="H63" s="635" t="s">
        <v>315</v>
      </c>
      <c r="I63" s="635"/>
      <c r="J63" s="636"/>
      <c r="K63" s="15"/>
    </row>
    <row r="64" spans="2:11" ht="14.45" customHeight="1">
      <c r="B64" s="12"/>
      <c r="C64" s="189" t="s">
        <v>55</v>
      </c>
      <c r="D64" s="606" t="s">
        <v>316</v>
      </c>
      <c r="E64" s="607"/>
      <c r="F64" s="152">
        <f>'Initial Risk'!F24</f>
        <v>4</v>
      </c>
      <c r="G64" s="155">
        <f>'Initial Risk'!G24</f>
        <v>2</v>
      </c>
      <c r="H64" s="637">
        <f>F64*G64</f>
        <v>8</v>
      </c>
      <c r="I64" s="637"/>
      <c r="J64" s="638"/>
      <c r="K64" s="13"/>
    </row>
    <row r="65" spans="2:11" ht="14.45" customHeight="1">
      <c r="B65" s="12"/>
      <c r="C65" s="189" t="s">
        <v>56</v>
      </c>
      <c r="D65" s="606" t="s">
        <v>316</v>
      </c>
      <c r="E65" s="607"/>
      <c r="F65" s="153" t="s">
        <v>317</v>
      </c>
      <c r="G65" s="155" t="s">
        <v>577</v>
      </c>
      <c r="H65" s="639" t="s">
        <v>319</v>
      </c>
      <c r="I65" s="639"/>
      <c r="J65" s="640"/>
      <c r="K65" s="13"/>
    </row>
    <row r="66" spans="2:11" ht="16.5" customHeight="1">
      <c r="B66" s="12"/>
      <c r="C66" s="189" t="s">
        <v>320</v>
      </c>
      <c r="D66" s="606" t="s">
        <v>316</v>
      </c>
      <c r="E66" s="607"/>
      <c r="F66" s="154" t="s">
        <v>321</v>
      </c>
      <c r="G66" s="151" t="s">
        <v>322</v>
      </c>
      <c r="H66" s="641" t="s">
        <v>323</v>
      </c>
      <c r="I66" s="641"/>
      <c r="J66" s="642"/>
      <c r="K66" s="13"/>
    </row>
    <row r="67" spans="2:11" ht="15.95" customHeight="1">
      <c r="B67" s="12"/>
      <c r="C67" s="189" t="s">
        <v>324</v>
      </c>
      <c r="D67" s="606" t="s">
        <v>316</v>
      </c>
      <c r="E67" s="607"/>
      <c r="F67" s="152">
        <v>2</v>
      </c>
      <c r="G67" s="155">
        <v>2</v>
      </c>
      <c r="H67" s="643">
        <f>F67*G67</f>
        <v>4</v>
      </c>
      <c r="I67" s="643"/>
      <c r="J67" s="644"/>
      <c r="K67" s="13"/>
    </row>
    <row r="68" spans="2:11" ht="14.45" customHeight="1" thickBot="1">
      <c r="B68" s="12"/>
      <c r="C68" s="218" t="s">
        <v>60</v>
      </c>
      <c r="D68" s="619" t="s">
        <v>316</v>
      </c>
      <c r="E68" s="620"/>
      <c r="F68" s="156" t="s">
        <v>365</v>
      </c>
      <c r="G68" s="155" t="s">
        <v>326</v>
      </c>
      <c r="H68" s="645" t="s">
        <v>327</v>
      </c>
      <c r="I68" s="645"/>
      <c r="J68" s="646"/>
      <c r="K68" s="13"/>
    </row>
    <row r="69" spans="2:11" ht="23.1" customHeight="1" thickBot="1">
      <c r="B69" s="12"/>
      <c r="C69" s="650" t="s">
        <v>328</v>
      </c>
      <c r="D69" s="628"/>
      <c r="E69" s="628"/>
      <c r="F69" s="628"/>
      <c r="G69" s="628"/>
      <c r="H69" s="628"/>
      <c r="I69" s="628"/>
      <c r="J69" s="629"/>
      <c r="K69" s="13"/>
    </row>
    <row r="70" spans="2:11" ht="17.850000000000001" customHeight="1">
      <c r="B70" s="12"/>
      <c r="C70" s="178" t="s">
        <v>329</v>
      </c>
      <c r="D70" s="157"/>
      <c r="E70" s="157"/>
      <c r="F70" s="157"/>
      <c r="G70" s="157"/>
      <c r="H70" s="157"/>
      <c r="I70" s="157"/>
      <c r="J70" s="179"/>
      <c r="K70" s="13"/>
    </row>
    <row r="71" spans="2:11" ht="18.600000000000001" customHeight="1">
      <c r="B71" s="12"/>
      <c r="C71" s="180" t="s">
        <v>330</v>
      </c>
      <c r="D71" s="176"/>
      <c r="E71" s="176"/>
      <c r="F71" s="176"/>
      <c r="G71" s="177"/>
      <c r="H71" s="177"/>
      <c r="I71" s="177"/>
      <c r="J71" s="181"/>
      <c r="K71" s="13"/>
    </row>
    <row r="72" spans="2:11" ht="14.85" customHeight="1">
      <c r="B72" s="12"/>
      <c r="C72" s="180" t="s">
        <v>331</v>
      </c>
      <c r="D72" s="176"/>
      <c r="E72" s="176"/>
      <c r="F72" s="176"/>
      <c r="G72" s="174"/>
      <c r="H72" s="174"/>
      <c r="I72" s="174"/>
      <c r="J72" s="182"/>
      <c r="K72" s="13"/>
    </row>
    <row r="73" spans="2:11" ht="17.100000000000001" customHeight="1">
      <c r="B73" s="12"/>
      <c r="C73" s="158" t="s">
        <v>332</v>
      </c>
      <c r="D73" s="176"/>
      <c r="E73" s="176"/>
      <c r="F73" s="176"/>
      <c r="G73" s="175"/>
      <c r="H73" s="175"/>
      <c r="I73" s="175"/>
      <c r="J73" s="183"/>
      <c r="K73" s="13"/>
    </row>
    <row r="74" spans="2:11" ht="14.45" customHeight="1" thickBot="1">
      <c r="B74" s="12"/>
      <c r="C74" s="184"/>
      <c r="D74" s="185"/>
      <c r="E74" s="185"/>
      <c r="F74" s="185"/>
      <c r="G74" s="185"/>
      <c r="H74" s="185"/>
      <c r="I74" s="185"/>
      <c r="J74" s="186"/>
      <c r="K74" s="13"/>
    </row>
    <row r="75" spans="2:11" ht="15" customHeight="1" thickBot="1">
      <c r="B75" s="12"/>
      <c r="C75" s="621" t="s">
        <v>333</v>
      </c>
      <c r="D75" s="622"/>
      <c r="E75" s="622"/>
      <c r="F75" s="623"/>
      <c r="G75" s="623"/>
      <c r="H75" s="623"/>
      <c r="I75" s="624"/>
      <c r="J75" s="625"/>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4.45" thickBot="1">
      <c r="B111" s="12"/>
      <c r="C111" s="143"/>
      <c r="D111" s="144"/>
      <c r="E111" s="144"/>
      <c r="F111" s="144"/>
      <c r="G111" s="28"/>
      <c r="H111" s="144"/>
      <c r="I111" s="144"/>
      <c r="J111" s="29"/>
      <c r="K111" s="13"/>
    </row>
    <row r="112" spans="2:11">
      <c r="B112" s="12"/>
      <c r="K112" s="13"/>
    </row>
    <row r="113" spans="2:11" ht="14.4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20:J20"/>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258" priority="106" operator="between">
      <formula>1</formula>
      <formula>3</formula>
    </cfRule>
    <cfRule type="cellIs" dxfId="257" priority="107" operator="equal">
      <formula>4</formula>
    </cfRule>
    <cfRule type="cellIs" dxfId="256" priority="108" operator="between">
      <formula>5</formula>
      <formula>8</formula>
    </cfRule>
    <cfRule type="cellIs" dxfId="255" priority="109" operator="between">
      <formula>10</formula>
      <formula>12</formula>
    </cfRule>
    <cfRule type="cellIs" dxfId="254" priority="110" operator="between">
      <formula>15</formula>
      <formula>25</formula>
    </cfRule>
  </conditionalFormatting>
  <pageMargins left="0.7" right="0.7" top="0.75" bottom="0.75" header="0.3" footer="0.3"/>
  <pageSetup scale="28"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92" operator="equal" id="{790E1D1F-87E2-461A-A882-789FD24C005F}">
            <xm:f>'Data Vald.'!$A$9</xm:f>
            <x14:dxf>
              <fill>
                <patternFill>
                  <bgColor rgb="FF00B050"/>
                </patternFill>
              </fill>
            </x14:dxf>
          </x14:cfRule>
          <x14:cfRule type="cellIs" priority="93" operator="equal" id="{ADBFC001-514A-468A-AC1F-50D1307A6945}">
            <xm:f>'Data Vald.'!$A$8</xm:f>
            <x14:dxf>
              <fill>
                <patternFill>
                  <bgColor rgb="FFFFFF00"/>
                </patternFill>
              </fill>
            </x14:dxf>
          </x14:cfRule>
          <x14:cfRule type="cellIs" priority="94" operator="equal" id="{C192B8CC-469E-4D27-866B-A0C01D8F99BD}">
            <xm:f>'Data Vald.'!$A$7</xm:f>
            <x14:dxf>
              <fill>
                <patternFill>
                  <bgColor rgb="FFFFC000"/>
                </patternFill>
              </fill>
            </x14:dxf>
          </x14:cfRule>
          <x14:cfRule type="cellIs" priority="95" operator="equal" id="{C8A61438-6418-4E10-8342-5C87EAC4CF14}">
            <xm:f>'Data Vald.'!$A$6</xm:f>
            <x14:dxf>
              <fill>
                <patternFill>
                  <bgColor rgb="FFFF0000"/>
                </patternFill>
              </fill>
            </x14:dxf>
          </x14:cfRule>
          <x14:cfRule type="cellIs" priority="96" operator="equal" id="{C125048D-0CA5-4DA7-BAFD-33D652147AC9}">
            <xm:f>'Data Vald.'!$A$5</xm:f>
            <x14:dxf>
              <font>
                <color theme="0"/>
              </font>
              <fill>
                <patternFill>
                  <bgColor theme="1"/>
                </patternFill>
              </fill>
            </x14:dxf>
          </x14:cfRule>
          <x14:cfRule type="cellIs" priority="97" operator="equal" id="{0BA2C5ED-AF9B-4B10-939A-7240AD392405}">
            <xm:f>'Data Vald.'!$A$4</xm:f>
            <x14:dxf/>
          </x14:cfRule>
          <x14:cfRule type="cellIs" priority="98" operator="equal" id="{8A51B940-C270-467A-A16C-2742C53ED968}">
            <xm:f>'Data Vald.'!$A$3</xm:f>
            <x14:dxf/>
          </x14:cfRule>
          <xm:sqref>I16:I19 I23:I24</xm:sqref>
        </x14:conditionalFormatting>
        <x14:conditionalFormatting xmlns:xm="http://schemas.microsoft.com/office/excel/2006/main">
          <x14:cfRule type="cellIs" priority="85" operator="equal" id="{514FAE94-3CCA-4154-B3B8-C99BAD068B68}">
            <xm:f>'Data Vald.'!$A$9</xm:f>
            <x14:dxf>
              <fill>
                <patternFill>
                  <bgColor rgb="FF00B050"/>
                </patternFill>
              </fill>
            </x14:dxf>
          </x14:cfRule>
          <x14:cfRule type="cellIs" priority="86" operator="equal" id="{70C3B37A-B32F-4B54-8DAC-DD04D0A2345D}">
            <xm:f>'Data Vald.'!$A$8</xm:f>
            <x14:dxf>
              <fill>
                <patternFill>
                  <bgColor rgb="FFFFFF00"/>
                </patternFill>
              </fill>
            </x14:dxf>
          </x14:cfRule>
          <x14:cfRule type="cellIs" priority="87" operator="equal" id="{D1A22604-DB3E-4662-8E95-EA93B11C6433}">
            <xm:f>'Data Vald.'!$A$7</xm:f>
            <x14:dxf>
              <fill>
                <patternFill>
                  <bgColor rgb="FFFFC000"/>
                </patternFill>
              </fill>
            </x14:dxf>
          </x14:cfRule>
          <x14:cfRule type="cellIs" priority="88" operator="equal" id="{6774A7D6-4E60-4ED1-854B-FC513A770AA4}">
            <xm:f>'Data Vald.'!$A$6</xm:f>
            <x14:dxf>
              <fill>
                <patternFill>
                  <bgColor rgb="FFFF0000"/>
                </patternFill>
              </fill>
            </x14:dxf>
          </x14:cfRule>
          <x14:cfRule type="cellIs" priority="89" operator="equal" id="{011FC4C5-03BA-4653-9E43-31FD766A2DC0}">
            <xm:f>'Data Vald.'!$A$5</xm:f>
            <x14:dxf>
              <font>
                <color theme="0"/>
              </font>
              <fill>
                <patternFill>
                  <bgColor theme="1"/>
                </patternFill>
              </fill>
            </x14:dxf>
          </x14:cfRule>
          <x14:cfRule type="cellIs" priority="90" operator="equal" id="{B7E5A959-7B36-4E1B-9DCF-79BC81F34676}">
            <xm:f>'Data Vald.'!$A$4</xm:f>
            <x14:dxf/>
          </x14:cfRule>
          <x14:cfRule type="cellIs" priority="91" operator="equal" id="{C1CF3173-EAAD-46C4-82A3-8826E566BA2E}">
            <xm:f>'Data Vald.'!$A$3</xm:f>
            <x14:dxf/>
          </x14:cfRule>
          <xm:sqref>I50</xm:sqref>
        </x14:conditionalFormatting>
        <x14:conditionalFormatting xmlns:xm="http://schemas.microsoft.com/office/excel/2006/main">
          <x14:cfRule type="cellIs" priority="78" operator="equal" id="{9DFA51FD-D0D0-46CD-AD81-B654A03B4225}">
            <xm:f>'Data Vald.'!$A$9</xm:f>
            <x14:dxf>
              <fill>
                <patternFill>
                  <bgColor rgb="FF00B050"/>
                </patternFill>
              </fill>
            </x14:dxf>
          </x14:cfRule>
          <x14:cfRule type="cellIs" priority="79" operator="equal" id="{BA50C5E5-0B4B-4A63-8995-4306AA62E581}">
            <xm:f>'Data Vald.'!$A$8</xm:f>
            <x14:dxf>
              <fill>
                <patternFill>
                  <bgColor rgb="FFFFFF00"/>
                </patternFill>
              </fill>
            </x14:dxf>
          </x14:cfRule>
          <x14:cfRule type="cellIs" priority="80" operator="equal" id="{1EE8464C-0909-4DC1-A90E-CD88A5ED1C7E}">
            <xm:f>'Data Vald.'!$A$7</xm:f>
            <x14:dxf>
              <fill>
                <patternFill>
                  <bgColor rgb="FFFFC000"/>
                </patternFill>
              </fill>
            </x14:dxf>
          </x14:cfRule>
          <x14:cfRule type="cellIs" priority="81" operator="equal" id="{6381CD09-0510-4B89-9025-CB5CF8363711}">
            <xm:f>'Data Vald.'!$A$6</xm:f>
            <x14:dxf>
              <fill>
                <patternFill>
                  <bgColor rgb="FFFF0000"/>
                </patternFill>
              </fill>
            </x14:dxf>
          </x14:cfRule>
          <x14:cfRule type="cellIs" priority="82" operator="equal" id="{A8207A50-DB04-4C6D-9666-12DCD705CBFD}">
            <xm:f>'Data Vald.'!$A$5</xm:f>
            <x14:dxf>
              <font>
                <color theme="0"/>
              </font>
              <fill>
                <patternFill>
                  <bgColor theme="1"/>
                </patternFill>
              </fill>
            </x14:dxf>
          </x14:cfRule>
          <x14:cfRule type="cellIs" priority="83" operator="equal" id="{7FCBDC43-E70A-4BFB-9F59-3827330D34D8}">
            <xm:f>'Data Vald.'!$A$4</xm:f>
            <x14:dxf/>
          </x14:cfRule>
          <x14:cfRule type="cellIs" priority="84" operator="equal" id="{5A334F9D-A4DA-437C-9B22-C805C08A57CF}">
            <xm:f>'Data Vald.'!$A$3</xm:f>
            <x14:dxf/>
          </x14:cfRule>
          <xm:sqref>E16:E19</xm:sqref>
        </x14:conditionalFormatting>
        <x14:conditionalFormatting xmlns:xm="http://schemas.microsoft.com/office/excel/2006/main">
          <x14:cfRule type="cellIs" priority="71" operator="equal" id="{C3D02EE3-0CBB-4CB2-8913-C73C57C1B37E}">
            <xm:f>'Data Vald.'!$A$9</xm:f>
            <x14:dxf>
              <fill>
                <patternFill>
                  <bgColor rgb="FF00B050"/>
                </patternFill>
              </fill>
            </x14:dxf>
          </x14:cfRule>
          <x14:cfRule type="cellIs" priority="72" operator="equal" id="{233D116E-5961-4DAA-9011-C8D755F3C266}">
            <xm:f>'Data Vald.'!$A$8</xm:f>
            <x14:dxf>
              <fill>
                <patternFill>
                  <bgColor rgb="FFFFFF00"/>
                </patternFill>
              </fill>
            </x14:dxf>
          </x14:cfRule>
          <x14:cfRule type="cellIs" priority="73" operator="equal" id="{9074C7DA-49DF-4DFF-8632-55BA6FE87740}">
            <xm:f>'Data Vald.'!$A$7</xm:f>
            <x14:dxf>
              <fill>
                <patternFill>
                  <bgColor rgb="FFFFC000"/>
                </patternFill>
              </fill>
            </x14:dxf>
          </x14:cfRule>
          <x14:cfRule type="cellIs" priority="74" operator="equal" id="{6B116755-E59E-4053-B2E9-7046107CA4BD}">
            <xm:f>'Data Vald.'!$A$6</xm:f>
            <x14:dxf>
              <fill>
                <patternFill>
                  <bgColor rgb="FFFF0000"/>
                </patternFill>
              </fill>
            </x14:dxf>
          </x14:cfRule>
          <x14:cfRule type="cellIs" priority="75" operator="equal" id="{9A333067-CA9B-4198-97C8-F709D40A8BF2}">
            <xm:f>'Data Vald.'!$A$5</xm:f>
            <x14:dxf>
              <font>
                <color theme="0"/>
              </font>
              <fill>
                <patternFill>
                  <bgColor theme="1"/>
                </patternFill>
              </fill>
            </x14:dxf>
          </x14:cfRule>
          <x14:cfRule type="cellIs" priority="76" operator="equal" id="{6C5EF136-C523-4BA7-A68C-C4A11EEA137A}">
            <xm:f>'Data Vald.'!$A$4</xm:f>
            <x14:dxf/>
          </x14:cfRule>
          <x14:cfRule type="cellIs" priority="77" operator="equal" id="{E788561E-B03B-44E8-BA87-CAB033E8ACEE}">
            <xm:f>'Data Vald.'!$A$3</xm:f>
            <x14:dxf/>
          </x14:cfRule>
          <xm:sqref>E23:E24</xm:sqref>
        </x14:conditionalFormatting>
        <x14:conditionalFormatting xmlns:xm="http://schemas.microsoft.com/office/excel/2006/main">
          <x14:cfRule type="cellIs" priority="64" operator="equal" id="{F7FDC177-E053-4354-936B-F5A87E09C4AD}">
            <xm:f>'Data Vald.'!$A$9</xm:f>
            <x14:dxf>
              <fill>
                <patternFill>
                  <bgColor rgb="FF00B050"/>
                </patternFill>
              </fill>
            </x14:dxf>
          </x14:cfRule>
          <x14:cfRule type="cellIs" priority="65" operator="equal" id="{0D0A7DDF-3C05-40B2-89DE-D40EEC97E429}">
            <xm:f>'Data Vald.'!$A$8</xm:f>
            <x14:dxf>
              <fill>
                <patternFill>
                  <bgColor rgb="FFFFFF00"/>
                </patternFill>
              </fill>
            </x14:dxf>
          </x14:cfRule>
          <x14:cfRule type="cellIs" priority="66" operator="equal" id="{04C75212-1289-429C-849A-5DEDF07BF436}">
            <xm:f>'Data Vald.'!$A$7</xm:f>
            <x14:dxf>
              <fill>
                <patternFill>
                  <bgColor rgb="FFFFC000"/>
                </patternFill>
              </fill>
            </x14:dxf>
          </x14:cfRule>
          <x14:cfRule type="cellIs" priority="67" operator="equal" id="{D3D68AA0-DC31-46E5-BF3F-B8DCD79DC166}">
            <xm:f>'Data Vald.'!$A$6</xm:f>
            <x14:dxf>
              <fill>
                <patternFill>
                  <bgColor rgb="FFFF0000"/>
                </patternFill>
              </fill>
            </x14:dxf>
          </x14:cfRule>
          <x14:cfRule type="cellIs" priority="68" operator="equal" id="{2603DA25-3662-42AE-8C7D-13A2D4722D96}">
            <xm:f>'Data Vald.'!$A$5</xm:f>
            <x14:dxf>
              <font>
                <color theme="0"/>
              </font>
              <fill>
                <patternFill>
                  <bgColor theme="1"/>
                </patternFill>
              </fill>
            </x14:dxf>
          </x14:cfRule>
          <x14:cfRule type="cellIs" priority="69" operator="equal" id="{A99AB040-CBD4-4992-9A61-FE6F7B71D11A}">
            <xm:f>'Data Vald.'!$A$4</xm:f>
            <x14:dxf/>
          </x14:cfRule>
          <x14:cfRule type="cellIs" priority="70" operator="equal" id="{7529D083-D2BD-4143-A803-CA8F57F7E6F6}">
            <xm:f>'Data Vald.'!$A$3</xm:f>
            <x14:dxf/>
          </x14:cfRule>
          <xm:sqref>E22</xm:sqref>
        </x14:conditionalFormatting>
        <x14:conditionalFormatting xmlns:xm="http://schemas.microsoft.com/office/excel/2006/main">
          <x14:cfRule type="cellIs" priority="57" operator="equal" id="{4FD184DA-E826-4949-BDBC-337FD37FB552}">
            <xm:f>'Data Vald.'!$A$9</xm:f>
            <x14:dxf>
              <fill>
                <patternFill>
                  <bgColor rgb="FF00B050"/>
                </patternFill>
              </fill>
            </x14:dxf>
          </x14:cfRule>
          <x14:cfRule type="cellIs" priority="58" operator="equal" id="{9E2997D3-4221-4CB2-9002-2E8F3B41690A}">
            <xm:f>'Data Vald.'!$A$8</xm:f>
            <x14:dxf>
              <fill>
                <patternFill>
                  <bgColor rgb="FFFFFF00"/>
                </patternFill>
              </fill>
            </x14:dxf>
          </x14:cfRule>
          <x14:cfRule type="cellIs" priority="59" operator="equal" id="{7BACA435-309F-487F-9922-A2E8A72B3781}">
            <xm:f>'Data Vald.'!$A$7</xm:f>
            <x14:dxf>
              <fill>
                <patternFill>
                  <bgColor rgb="FFFFC000"/>
                </patternFill>
              </fill>
            </x14:dxf>
          </x14:cfRule>
          <x14:cfRule type="cellIs" priority="60" operator="equal" id="{D0BBD2B3-1D66-4683-8C36-A95778F6CAA6}">
            <xm:f>'Data Vald.'!$A$6</xm:f>
            <x14:dxf>
              <fill>
                <patternFill>
                  <bgColor rgb="FFFF0000"/>
                </patternFill>
              </fill>
            </x14:dxf>
          </x14:cfRule>
          <x14:cfRule type="cellIs" priority="61" operator="equal" id="{7EAD6A1A-46AE-409F-9F39-426426FCCC03}">
            <xm:f>'Data Vald.'!$A$5</xm:f>
            <x14:dxf>
              <font>
                <color theme="0"/>
              </font>
              <fill>
                <patternFill>
                  <bgColor theme="1"/>
                </patternFill>
              </fill>
            </x14:dxf>
          </x14:cfRule>
          <x14:cfRule type="cellIs" priority="62" operator="equal" id="{5A8A57E5-607B-4954-88D4-EF685F920D89}">
            <xm:f>'Data Vald.'!$A$4</xm:f>
            <x14:dxf/>
          </x14:cfRule>
          <x14:cfRule type="cellIs" priority="63" operator="equal" id="{DA54D052-C270-4377-9DF7-1E643FED8A6C}">
            <xm:f>'Data Vald.'!$A$3</xm:f>
            <x14:dxf/>
          </x14:cfRule>
          <xm:sqref>I22</xm:sqref>
        </x14:conditionalFormatting>
        <x14:conditionalFormatting xmlns:xm="http://schemas.microsoft.com/office/excel/2006/main">
          <x14:cfRule type="cellIs" priority="50" operator="equal" id="{35CDC62D-D714-4C45-84B4-F85A2A9911C6}">
            <xm:f>'Data Vald.'!$A$9</xm:f>
            <x14:dxf>
              <fill>
                <patternFill>
                  <bgColor rgb="FF00B050"/>
                </patternFill>
              </fill>
            </x14:dxf>
          </x14:cfRule>
          <x14:cfRule type="cellIs" priority="51" operator="equal" id="{BEA13AEB-F0E3-4777-B706-E34AD3C1F524}">
            <xm:f>'Data Vald.'!$A$8</xm:f>
            <x14:dxf>
              <fill>
                <patternFill>
                  <bgColor rgb="FFFFFF00"/>
                </patternFill>
              </fill>
            </x14:dxf>
          </x14:cfRule>
          <x14:cfRule type="cellIs" priority="52" operator="equal" id="{47C0B500-2727-4216-8BA7-C1128B1633BC}">
            <xm:f>'Data Vald.'!$A$7</xm:f>
            <x14:dxf>
              <fill>
                <patternFill>
                  <bgColor rgb="FFFFC000"/>
                </patternFill>
              </fill>
            </x14:dxf>
          </x14:cfRule>
          <x14:cfRule type="cellIs" priority="53" operator="equal" id="{9F6BAB18-9A28-43FC-A6E7-E062F6A0EC66}">
            <xm:f>'Data Vald.'!$A$6</xm:f>
            <x14:dxf>
              <fill>
                <patternFill>
                  <bgColor rgb="FFFF0000"/>
                </patternFill>
              </fill>
            </x14:dxf>
          </x14:cfRule>
          <x14:cfRule type="cellIs" priority="54" operator="equal" id="{B9B3C986-C173-4861-B488-B3B3B109A203}">
            <xm:f>'Data Vald.'!$A$5</xm:f>
            <x14:dxf>
              <font>
                <color theme="0"/>
              </font>
              <fill>
                <patternFill>
                  <bgColor theme="1"/>
                </patternFill>
              </fill>
            </x14:dxf>
          </x14:cfRule>
          <x14:cfRule type="cellIs" priority="55" operator="equal" id="{0D9F0E3E-9108-4E47-9686-357F0F450C82}">
            <xm:f>'Data Vald.'!$A$4</xm:f>
            <x14:dxf/>
          </x14:cfRule>
          <x14:cfRule type="cellIs" priority="56" operator="equal" id="{C1A80D21-57C2-441D-817A-C9FAEA548A01}">
            <xm:f>'Data Vald.'!$A$3</xm:f>
            <x14:dxf/>
          </x14:cfRule>
          <xm:sqref>E37:E40</xm:sqref>
        </x14:conditionalFormatting>
        <x14:conditionalFormatting xmlns:xm="http://schemas.microsoft.com/office/excel/2006/main">
          <x14:cfRule type="cellIs" priority="43" operator="equal" id="{0E21469A-986C-49FA-8280-B4C7F6E2F031}">
            <xm:f>'Data Vald.'!$A$9</xm:f>
            <x14:dxf>
              <fill>
                <patternFill>
                  <bgColor rgb="FF00B050"/>
                </patternFill>
              </fill>
            </x14:dxf>
          </x14:cfRule>
          <x14:cfRule type="cellIs" priority="44" operator="equal" id="{76AD6D64-A9CF-43E0-869B-45E46EFD0E11}">
            <xm:f>'Data Vald.'!$A$8</xm:f>
            <x14:dxf>
              <fill>
                <patternFill>
                  <bgColor rgb="FFFFFF00"/>
                </patternFill>
              </fill>
            </x14:dxf>
          </x14:cfRule>
          <x14:cfRule type="cellIs" priority="45" operator="equal" id="{5C7E0968-42F8-47A3-85B3-562B82165A57}">
            <xm:f>'Data Vald.'!$A$7</xm:f>
            <x14:dxf>
              <fill>
                <patternFill>
                  <bgColor rgb="FFFFC000"/>
                </patternFill>
              </fill>
            </x14:dxf>
          </x14:cfRule>
          <x14:cfRule type="cellIs" priority="46" operator="equal" id="{6DF36ABC-3FFB-477F-9781-BAA74B846F71}">
            <xm:f>'Data Vald.'!$A$6</xm:f>
            <x14:dxf>
              <fill>
                <patternFill>
                  <bgColor rgb="FFFF0000"/>
                </patternFill>
              </fill>
            </x14:dxf>
          </x14:cfRule>
          <x14:cfRule type="cellIs" priority="47" operator="equal" id="{2D0F1AFE-13DB-4A0A-8034-ED53F04A2902}">
            <xm:f>'Data Vald.'!$A$5</xm:f>
            <x14:dxf>
              <font>
                <color theme="0"/>
              </font>
              <fill>
                <patternFill>
                  <bgColor theme="1"/>
                </patternFill>
              </fill>
            </x14:dxf>
          </x14:cfRule>
          <x14:cfRule type="cellIs" priority="48" operator="equal" id="{1B7C2A54-FA5A-4B46-B062-4D0D4F879CB4}">
            <xm:f>'Data Vald.'!$A$4</xm:f>
            <x14:dxf/>
          </x14:cfRule>
          <x14:cfRule type="cellIs" priority="49" operator="equal" id="{638014FD-3FDE-4FF5-9861-A7A13FE337D4}">
            <xm:f>'Data Vald.'!$A$3</xm:f>
            <x14:dxf/>
          </x14:cfRule>
          <xm:sqref>E41</xm:sqref>
        </x14:conditionalFormatting>
        <x14:conditionalFormatting xmlns:xm="http://schemas.microsoft.com/office/excel/2006/main">
          <x14:cfRule type="cellIs" priority="36" operator="equal" id="{9454703E-DC03-4C56-B9A3-AACF7589C948}">
            <xm:f>'Data Vald.'!$A$9</xm:f>
            <x14:dxf>
              <fill>
                <patternFill>
                  <bgColor rgb="FF00B050"/>
                </patternFill>
              </fill>
            </x14:dxf>
          </x14:cfRule>
          <x14:cfRule type="cellIs" priority="37" operator="equal" id="{7E3DC522-C20D-4B38-9AF0-3CC0DF132144}">
            <xm:f>'Data Vald.'!$A$8</xm:f>
            <x14:dxf>
              <fill>
                <patternFill>
                  <bgColor rgb="FFFFFF00"/>
                </patternFill>
              </fill>
            </x14:dxf>
          </x14:cfRule>
          <x14:cfRule type="cellIs" priority="38" operator="equal" id="{821825A7-0CC5-4A4A-9E25-06CBD6B2C948}">
            <xm:f>'Data Vald.'!$A$7</xm:f>
            <x14:dxf>
              <fill>
                <patternFill>
                  <bgColor rgb="FFFFC000"/>
                </patternFill>
              </fill>
            </x14:dxf>
          </x14:cfRule>
          <x14:cfRule type="cellIs" priority="39" operator="equal" id="{6E66D07B-B29B-4BCA-A43F-A3C8DC6E1F4A}">
            <xm:f>'Data Vald.'!$A$6</xm:f>
            <x14:dxf>
              <fill>
                <patternFill>
                  <bgColor rgb="FFFF0000"/>
                </patternFill>
              </fill>
            </x14:dxf>
          </x14:cfRule>
          <x14:cfRule type="cellIs" priority="40" operator="equal" id="{F34E412A-4A8F-4CF6-8573-53A0AB9241C7}">
            <xm:f>'Data Vald.'!$A$5</xm:f>
            <x14:dxf>
              <font>
                <color theme="0"/>
              </font>
              <fill>
                <patternFill>
                  <bgColor theme="1"/>
                </patternFill>
              </fill>
            </x14:dxf>
          </x14:cfRule>
          <x14:cfRule type="cellIs" priority="41" operator="equal" id="{B30A9F58-8EBB-41C8-BFCA-50C664ABD79E}">
            <xm:f>'Data Vald.'!$A$4</xm:f>
            <x14:dxf/>
          </x14:cfRule>
          <x14:cfRule type="cellIs" priority="42" operator="equal" id="{19827605-7EAF-4CD7-BA78-43B774715125}">
            <xm:f>'Data Vald.'!$A$3</xm:f>
            <x14:dxf/>
          </x14:cfRule>
          <xm:sqref>E42:E44</xm:sqref>
        </x14:conditionalFormatting>
        <x14:conditionalFormatting xmlns:xm="http://schemas.microsoft.com/office/excel/2006/main">
          <x14:cfRule type="cellIs" priority="29" operator="equal" id="{5A4FB2B1-91E4-4704-88CF-D1187E077BC7}">
            <xm:f>'Data Vald.'!$A$9</xm:f>
            <x14:dxf>
              <fill>
                <patternFill>
                  <bgColor rgb="FF00B050"/>
                </patternFill>
              </fill>
            </x14:dxf>
          </x14:cfRule>
          <x14:cfRule type="cellIs" priority="30" operator="equal" id="{1C1D6DB3-1B50-4BE0-B0FA-F25EDC8EAE10}">
            <xm:f>'Data Vald.'!$A$8</xm:f>
            <x14:dxf>
              <fill>
                <patternFill>
                  <bgColor rgb="FFFFFF00"/>
                </patternFill>
              </fill>
            </x14:dxf>
          </x14:cfRule>
          <x14:cfRule type="cellIs" priority="31" operator="equal" id="{CBE3D327-DD0F-422F-BF2E-1286461D9122}">
            <xm:f>'Data Vald.'!$A$7</xm:f>
            <x14:dxf>
              <fill>
                <patternFill>
                  <bgColor rgb="FFFFC000"/>
                </patternFill>
              </fill>
            </x14:dxf>
          </x14:cfRule>
          <x14:cfRule type="cellIs" priority="32" operator="equal" id="{62884230-61CD-4744-B586-DC9B426D442C}">
            <xm:f>'Data Vald.'!$A$6</xm:f>
            <x14:dxf>
              <fill>
                <patternFill>
                  <bgColor rgb="FFFF0000"/>
                </patternFill>
              </fill>
            </x14:dxf>
          </x14:cfRule>
          <x14:cfRule type="cellIs" priority="33" operator="equal" id="{A9D101AF-9AED-4FDD-A99D-3EF95F864BE5}">
            <xm:f>'Data Vald.'!$A$5</xm:f>
            <x14:dxf>
              <font>
                <color theme="0"/>
              </font>
              <fill>
                <patternFill>
                  <bgColor theme="1"/>
                </patternFill>
              </fill>
            </x14:dxf>
          </x14:cfRule>
          <x14:cfRule type="cellIs" priority="34" operator="equal" id="{011A9A76-E8A1-48F6-B934-456A10076DD4}">
            <xm:f>'Data Vald.'!$A$4</xm:f>
            <x14:dxf/>
          </x14:cfRule>
          <x14:cfRule type="cellIs" priority="35" operator="equal" id="{953D136D-C2E9-4302-B05D-45F3060AD438}">
            <xm:f>'Data Vald.'!$A$3</xm:f>
            <x14:dxf/>
          </x14:cfRule>
          <xm:sqref>I37:I40</xm:sqref>
        </x14:conditionalFormatting>
        <x14:conditionalFormatting xmlns:xm="http://schemas.microsoft.com/office/excel/2006/main">
          <x14:cfRule type="cellIs" priority="22" operator="equal" id="{139D5854-D240-4669-9F37-337E4548BD0F}">
            <xm:f>'Data Vald.'!$A$9</xm:f>
            <x14:dxf>
              <fill>
                <patternFill>
                  <bgColor rgb="FF00B050"/>
                </patternFill>
              </fill>
            </x14:dxf>
          </x14:cfRule>
          <x14:cfRule type="cellIs" priority="23" operator="equal" id="{AB6FD489-2EC6-47AC-B091-C3F9AB42E4B4}">
            <xm:f>'Data Vald.'!$A$8</xm:f>
            <x14:dxf>
              <fill>
                <patternFill>
                  <bgColor rgb="FFFFFF00"/>
                </patternFill>
              </fill>
            </x14:dxf>
          </x14:cfRule>
          <x14:cfRule type="cellIs" priority="24" operator="equal" id="{AC0520C7-76A8-456E-B4E2-1775E1C96F78}">
            <xm:f>'Data Vald.'!$A$7</xm:f>
            <x14:dxf>
              <fill>
                <patternFill>
                  <bgColor rgb="FFFFC000"/>
                </patternFill>
              </fill>
            </x14:dxf>
          </x14:cfRule>
          <x14:cfRule type="cellIs" priority="25" operator="equal" id="{C2286CB2-115C-4742-9BCD-221AE89AF7BC}">
            <xm:f>'Data Vald.'!$A$6</xm:f>
            <x14:dxf>
              <fill>
                <patternFill>
                  <bgColor rgb="FFFF0000"/>
                </patternFill>
              </fill>
            </x14:dxf>
          </x14:cfRule>
          <x14:cfRule type="cellIs" priority="26" operator="equal" id="{C886A3F0-2E22-4A34-8B6C-92628EFC04E6}">
            <xm:f>'Data Vald.'!$A$5</xm:f>
            <x14:dxf>
              <font>
                <color theme="0"/>
              </font>
              <fill>
                <patternFill>
                  <bgColor theme="1"/>
                </patternFill>
              </fill>
            </x14:dxf>
          </x14:cfRule>
          <x14:cfRule type="cellIs" priority="27" operator="equal" id="{D6370CA4-AF32-4784-B709-F97ABCB81BC2}">
            <xm:f>'Data Vald.'!$A$4</xm:f>
            <x14:dxf/>
          </x14:cfRule>
          <x14:cfRule type="cellIs" priority="28" operator="equal" id="{C1CD3E9D-3DF0-432B-BFB6-0ABEED37EC69}">
            <xm:f>'Data Vald.'!$A$3</xm:f>
            <x14:dxf/>
          </x14:cfRule>
          <xm:sqref>I41:I43</xm:sqref>
        </x14:conditionalFormatting>
        <x14:conditionalFormatting xmlns:xm="http://schemas.microsoft.com/office/excel/2006/main">
          <x14:cfRule type="cellIs" priority="15" operator="equal" id="{E53ED40F-51F0-48A2-9DE0-2CD1C684990B}">
            <xm:f>'Data Vald.'!$A$9</xm:f>
            <x14:dxf>
              <fill>
                <patternFill>
                  <bgColor rgb="FF00B050"/>
                </patternFill>
              </fill>
            </x14:dxf>
          </x14:cfRule>
          <x14:cfRule type="cellIs" priority="16" operator="equal" id="{5F45B7E6-62A5-491A-B679-9CAB202BC08F}">
            <xm:f>'Data Vald.'!$A$8</xm:f>
            <x14:dxf>
              <fill>
                <patternFill>
                  <bgColor rgb="FFFFFF00"/>
                </patternFill>
              </fill>
            </x14:dxf>
          </x14:cfRule>
          <x14:cfRule type="cellIs" priority="17" operator="equal" id="{8448A2A2-3D71-4DB7-9B2C-405789DD5E0E}">
            <xm:f>'Data Vald.'!$A$7</xm:f>
            <x14:dxf>
              <fill>
                <patternFill>
                  <bgColor rgb="FFFFC000"/>
                </patternFill>
              </fill>
            </x14:dxf>
          </x14:cfRule>
          <x14:cfRule type="cellIs" priority="18" operator="equal" id="{90EA7B44-948D-489D-A61C-50DB8778450E}">
            <xm:f>'Data Vald.'!$A$6</xm:f>
            <x14:dxf>
              <fill>
                <patternFill>
                  <bgColor rgb="FFFF0000"/>
                </patternFill>
              </fill>
            </x14:dxf>
          </x14:cfRule>
          <x14:cfRule type="cellIs" priority="19" operator="equal" id="{2E7B74DE-C381-4198-B964-E8C983C9A545}">
            <xm:f>'Data Vald.'!$A$5</xm:f>
            <x14:dxf>
              <font>
                <color theme="0"/>
              </font>
              <fill>
                <patternFill>
                  <bgColor theme="1"/>
                </patternFill>
              </fill>
            </x14:dxf>
          </x14:cfRule>
          <x14:cfRule type="cellIs" priority="20" operator="equal" id="{C2E34897-D339-49EB-8159-8BF7ECE49635}">
            <xm:f>'Data Vald.'!$A$4</xm:f>
            <x14:dxf/>
          </x14:cfRule>
          <x14:cfRule type="cellIs" priority="21" operator="equal" id="{797F44A0-7696-4C9C-BAC3-AB10E720A3AB}">
            <xm:f>'Data Vald.'!$A$3</xm:f>
            <x14:dxf/>
          </x14:cfRule>
          <xm:sqref>I44</xm:sqref>
        </x14:conditionalFormatting>
        <x14:conditionalFormatting xmlns:xm="http://schemas.microsoft.com/office/excel/2006/main">
          <x14:cfRule type="cellIs" priority="8" operator="equal" id="{847B5B7C-6351-45BD-A753-998FE1B16F08}">
            <xm:f>'Data Vald.'!$A$9</xm:f>
            <x14:dxf>
              <fill>
                <patternFill>
                  <bgColor rgb="FF00B050"/>
                </patternFill>
              </fill>
            </x14:dxf>
          </x14:cfRule>
          <x14:cfRule type="cellIs" priority="9" operator="equal" id="{05230A33-086D-45A0-8BDA-7543AFB80956}">
            <xm:f>'Data Vald.'!$A$8</xm:f>
            <x14:dxf>
              <fill>
                <patternFill>
                  <bgColor rgb="FFFFFF00"/>
                </patternFill>
              </fill>
            </x14:dxf>
          </x14:cfRule>
          <x14:cfRule type="cellIs" priority="10" operator="equal" id="{D00E5BC7-C33B-4E65-A55B-594A0445E437}">
            <xm:f>'Data Vald.'!$A$7</xm:f>
            <x14:dxf>
              <fill>
                <patternFill>
                  <bgColor rgb="FFFFC000"/>
                </patternFill>
              </fill>
            </x14:dxf>
          </x14:cfRule>
          <x14:cfRule type="cellIs" priority="11" operator="equal" id="{68FE687E-90B1-4BB0-A042-BAD55137B5BB}">
            <xm:f>'Data Vald.'!$A$6</xm:f>
            <x14:dxf>
              <fill>
                <patternFill>
                  <bgColor rgb="FFFF0000"/>
                </patternFill>
              </fill>
            </x14:dxf>
          </x14:cfRule>
          <x14:cfRule type="cellIs" priority="12" operator="equal" id="{F9E804E6-B2EC-4887-B57D-6CBB753CE785}">
            <xm:f>'Data Vald.'!$A$5</xm:f>
            <x14:dxf>
              <font>
                <color theme="0"/>
              </font>
              <fill>
                <patternFill>
                  <bgColor theme="1"/>
                </patternFill>
              </fill>
            </x14:dxf>
          </x14:cfRule>
          <x14:cfRule type="cellIs" priority="13" operator="equal" id="{2A72199C-706F-4E02-90DD-B28056909B14}">
            <xm:f>'Data Vald.'!$A$4</xm:f>
            <x14:dxf/>
          </x14:cfRule>
          <x14:cfRule type="cellIs" priority="14" operator="equal" id="{18876A8F-2393-49D8-A73F-38B438D9F84B}">
            <xm:f>'Data Vald.'!$A$3</xm:f>
            <x14:dxf/>
          </x14:cfRule>
          <xm:sqref>E47:E50</xm:sqref>
        </x14:conditionalFormatting>
        <x14:conditionalFormatting xmlns:xm="http://schemas.microsoft.com/office/excel/2006/main">
          <x14:cfRule type="cellIs" priority="1" operator="equal" id="{E04EC98B-9DCD-4764-9868-C9A6DEB0A40F}">
            <xm:f>'Data Vald.'!$A$9</xm:f>
            <x14:dxf>
              <fill>
                <patternFill>
                  <bgColor rgb="FF00B050"/>
                </patternFill>
              </fill>
            </x14:dxf>
          </x14:cfRule>
          <x14:cfRule type="cellIs" priority="2" operator="equal" id="{3079D68E-114F-404A-8C8A-8258CB4AC850}">
            <xm:f>'Data Vald.'!$A$8</xm:f>
            <x14:dxf>
              <fill>
                <patternFill>
                  <bgColor rgb="FFFFFF00"/>
                </patternFill>
              </fill>
            </x14:dxf>
          </x14:cfRule>
          <x14:cfRule type="cellIs" priority="3" operator="equal" id="{864EE9D1-D0E4-47EC-AA85-AEE8518E2D5C}">
            <xm:f>'Data Vald.'!$A$7</xm:f>
            <x14:dxf>
              <fill>
                <patternFill>
                  <bgColor rgb="FFFFC000"/>
                </patternFill>
              </fill>
            </x14:dxf>
          </x14:cfRule>
          <x14:cfRule type="cellIs" priority="4" operator="equal" id="{CCDAABBA-02D8-4E8E-B745-3BEC487D518D}">
            <xm:f>'Data Vald.'!$A$6</xm:f>
            <x14:dxf>
              <fill>
                <patternFill>
                  <bgColor rgb="FFFF0000"/>
                </patternFill>
              </fill>
            </x14:dxf>
          </x14:cfRule>
          <x14:cfRule type="cellIs" priority="5" operator="equal" id="{86B8026C-5356-46B2-8469-EE29BB5396EB}">
            <xm:f>'Data Vald.'!$A$5</xm:f>
            <x14:dxf>
              <font>
                <color theme="0"/>
              </font>
              <fill>
                <patternFill>
                  <bgColor theme="1"/>
                </patternFill>
              </fill>
            </x14:dxf>
          </x14:cfRule>
          <x14:cfRule type="cellIs" priority="6" operator="equal" id="{C807D686-0C0D-4C0F-90BC-F7A9A18C1D14}">
            <xm:f>'Data Vald.'!$A$4</xm:f>
            <x14:dxf/>
          </x14:cfRule>
          <x14:cfRule type="cellIs" priority="7" operator="equal" id="{160AE27E-2503-4606-855F-00F91176D888}">
            <xm:f>'Data Vald.'!$A$3</xm:f>
            <x14:dxf/>
          </x14:cfRule>
          <xm:sqref>I47:I49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595C4FF-04E3-4125-A33E-D42820912B0F}">
          <x14:formula1>
            <xm:f>'Data Vald.'!$A$3:$A$9</xm:f>
          </x14:formula1>
          <xm:sqref>E47:E50 E16:E19 I16:I19 E22:E24 I22:I24 E37:E44 I37:I44 I47:I50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4E12-3F3F-4167-A29C-4D4A6024C26B}">
  <sheetPr>
    <tabColor theme="9" tint="0.79998168889431442"/>
    <pageSetUpPr fitToPage="1"/>
  </sheetPr>
  <dimension ref="B1:K113"/>
  <sheetViews>
    <sheetView showGridLines="0" topLeftCell="A39" zoomScale="60" zoomScaleNormal="60" workbookViewId="0">
      <selection activeCell="I47" sqref="I47:J49"/>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588</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435</v>
      </c>
      <c r="D5" s="567"/>
      <c r="E5" s="567"/>
      <c r="F5" s="567"/>
      <c r="G5" s="567"/>
      <c r="H5" s="567"/>
      <c r="I5" s="567"/>
      <c r="J5" s="568"/>
      <c r="K5" s="13"/>
    </row>
    <row r="6" spans="2:11" ht="14.45" customHeight="1">
      <c r="B6" s="12"/>
      <c r="C6" s="159" t="s">
        <v>589</v>
      </c>
      <c r="D6" s="117"/>
      <c r="E6" s="117"/>
      <c r="F6" s="11"/>
      <c r="G6" s="118" t="s">
        <v>210</v>
      </c>
      <c r="H6" s="569" t="s">
        <v>211</v>
      </c>
      <c r="I6" s="570"/>
      <c r="J6" s="571"/>
      <c r="K6" s="13"/>
    </row>
    <row r="7" spans="2:11" ht="14.25" customHeight="1" thickBot="1">
      <c r="B7" s="12"/>
      <c r="C7" s="651" t="s">
        <v>590</v>
      </c>
      <c r="D7" s="652"/>
      <c r="E7" s="652"/>
      <c r="F7" s="653"/>
      <c r="G7" s="377" t="s">
        <v>616</v>
      </c>
      <c r="H7" s="654" t="s">
        <v>545</v>
      </c>
      <c r="I7" s="655"/>
      <c r="J7" s="656"/>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582" t="s">
        <v>522</v>
      </c>
      <c r="H9" s="587" t="s">
        <v>437</v>
      </c>
      <c r="I9" s="585"/>
      <c r="J9" s="586"/>
      <c r="K9" s="13"/>
    </row>
    <row r="10" spans="2:11" ht="23.45" customHeight="1">
      <c r="B10" s="12"/>
      <c r="C10" s="651"/>
      <c r="D10" s="652"/>
      <c r="E10" s="652"/>
      <c r="F10" s="653"/>
      <c r="G10" s="582"/>
      <c r="H10" s="587"/>
      <c r="I10" s="585"/>
      <c r="J10" s="586"/>
      <c r="K10" s="13"/>
    </row>
    <row r="11" spans="2:11" ht="31.7" customHeight="1">
      <c r="B11" s="12"/>
      <c r="C11" s="651"/>
      <c r="D11" s="652"/>
      <c r="E11" s="652"/>
      <c r="F11" s="653"/>
      <c r="G11" s="582"/>
      <c r="H11" s="587"/>
      <c r="I11" s="585"/>
      <c r="J11" s="586"/>
      <c r="K11" s="13"/>
    </row>
    <row r="12" spans="2:11" ht="18.600000000000001" customHeight="1" thickBot="1">
      <c r="B12" s="12"/>
      <c r="C12" s="654"/>
      <c r="D12" s="655"/>
      <c r="E12" s="655"/>
      <c r="F12" s="656"/>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9.1">
      <c r="B16" s="12"/>
      <c r="C16" s="173" t="s">
        <v>389</v>
      </c>
      <c r="D16" s="113" t="s">
        <v>227</v>
      </c>
      <c r="E16" s="235">
        <v>1</v>
      </c>
      <c r="F16" s="193" t="s">
        <v>390</v>
      </c>
      <c r="G16" s="134" t="s">
        <v>229</v>
      </c>
      <c r="H16" s="130" t="s">
        <v>227</v>
      </c>
      <c r="I16" s="237">
        <v>0.5</v>
      </c>
      <c r="J16" s="197" t="s">
        <v>421</v>
      </c>
      <c r="K16" s="13"/>
    </row>
    <row r="17" spans="2:11" ht="27.95">
      <c r="B17" s="12"/>
      <c r="C17" s="173" t="s">
        <v>226</v>
      </c>
      <c r="D17" s="113" t="s">
        <v>227</v>
      </c>
      <c r="E17" s="235">
        <v>1</v>
      </c>
      <c r="F17" s="193" t="s">
        <v>228</v>
      </c>
      <c r="G17" s="173" t="s">
        <v>26</v>
      </c>
      <c r="H17" s="113" t="s">
        <v>26</v>
      </c>
      <c r="I17" s="219" t="s">
        <v>26</v>
      </c>
      <c r="J17" s="192" t="s">
        <v>26</v>
      </c>
      <c r="K17" s="13"/>
    </row>
    <row r="18" spans="2:11" ht="38.450000000000003" customHeight="1">
      <c r="B18" s="12"/>
      <c r="C18" s="173" t="s">
        <v>438</v>
      </c>
      <c r="D18" s="113" t="s">
        <v>227</v>
      </c>
      <c r="E18" s="235" t="s">
        <v>50</v>
      </c>
      <c r="F18" s="192" t="s">
        <v>439</v>
      </c>
      <c r="G18" s="173" t="s">
        <v>26</v>
      </c>
      <c r="H18" s="113" t="s">
        <v>26</v>
      </c>
      <c r="I18" s="219" t="s">
        <v>26</v>
      </c>
      <c r="J18" s="192" t="s">
        <v>26</v>
      </c>
      <c r="K18" s="13"/>
    </row>
    <row r="19" spans="2:11" ht="38.450000000000003" customHeight="1" thickBot="1">
      <c r="B19" s="12"/>
      <c r="C19" s="173" t="s">
        <v>440</v>
      </c>
      <c r="D19" s="113" t="s">
        <v>227</v>
      </c>
      <c r="E19" s="235" t="s">
        <v>50</v>
      </c>
      <c r="F19" s="193" t="s">
        <v>441</v>
      </c>
      <c r="G19" s="173" t="s">
        <v>26</v>
      </c>
      <c r="H19" s="113" t="s">
        <v>26</v>
      </c>
      <c r="I19" s="219" t="s">
        <v>26</v>
      </c>
      <c r="J19" s="192" t="s">
        <v>26</v>
      </c>
      <c r="K19" s="13"/>
    </row>
    <row r="20" spans="2:11" ht="27" customHeight="1" thickBot="1">
      <c r="B20" s="12"/>
      <c r="C20" s="603" t="s">
        <v>239</v>
      </c>
      <c r="D20" s="604"/>
      <c r="E20" s="604"/>
      <c r="F20" s="604"/>
      <c r="G20" s="604"/>
      <c r="H20" s="604"/>
      <c r="I20" s="604"/>
      <c r="J20" s="605"/>
      <c r="K20" s="13"/>
    </row>
    <row r="21" spans="2:11" ht="27" customHeight="1" thickBot="1">
      <c r="B21" s="12"/>
      <c r="C21" s="160" t="s">
        <v>222</v>
      </c>
      <c r="D21" s="132" t="s">
        <v>223</v>
      </c>
      <c r="E21" s="211" t="s">
        <v>224</v>
      </c>
      <c r="F21" s="133" t="s">
        <v>225</v>
      </c>
      <c r="G21" s="160" t="s">
        <v>222</v>
      </c>
      <c r="H21" s="132" t="s">
        <v>223</v>
      </c>
      <c r="I21" s="211" t="s">
        <v>224</v>
      </c>
      <c r="J21" s="133" t="s">
        <v>225</v>
      </c>
      <c r="K21" s="13"/>
    </row>
    <row r="22" spans="2:11" ht="57.95">
      <c r="B22" s="12"/>
      <c r="C22" s="135" t="s">
        <v>240</v>
      </c>
      <c r="D22" s="136" t="s">
        <v>227</v>
      </c>
      <c r="E22" s="219" t="s">
        <v>50</v>
      </c>
      <c r="F22" s="168" t="s">
        <v>241</v>
      </c>
      <c r="G22" s="137" t="s">
        <v>246</v>
      </c>
      <c r="H22" s="136" t="s">
        <v>227</v>
      </c>
      <c r="I22" s="237">
        <v>1</v>
      </c>
      <c r="J22" s="376" t="s">
        <v>560</v>
      </c>
      <c r="K22" s="13"/>
    </row>
    <row r="23" spans="2:11" ht="43.5">
      <c r="B23" s="12"/>
      <c r="C23" s="24" t="s">
        <v>442</v>
      </c>
      <c r="D23" s="20" t="s">
        <v>227</v>
      </c>
      <c r="E23" s="219" t="s">
        <v>50</v>
      </c>
      <c r="F23" s="169" t="s">
        <v>443</v>
      </c>
      <c r="G23" s="24" t="s">
        <v>26</v>
      </c>
      <c r="H23" s="114" t="s">
        <v>26</v>
      </c>
      <c r="I23" s="219" t="s">
        <v>26</v>
      </c>
      <c r="J23" s="125" t="s">
        <v>26</v>
      </c>
      <c r="K23" s="13"/>
    </row>
    <row r="24" spans="2:11" ht="58.5" thickBot="1">
      <c r="B24" s="12"/>
      <c r="C24" s="148" t="s">
        <v>444</v>
      </c>
      <c r="D24" s="26" t="s">
        <v>227</v>
      </c>
      <c r="E24" s="219" t="s">
        <v>50</v>
      </c>
      <c r="F24" s="149" t="s">
        <v>617</v>
      </c>
      <c r="G24" s="25" t="s">
        <v>26</v>
      </c>
      <c r="H24" s="199" t="s">
        <v>26</v>
      </c>
      <c r="I24" s="219" t="s">
        <v>26</v>
      </c>
      <c r="J24" s="128" t="s">
        <v>26</v>
      </c>
      <c r="K24" s="13"/>
    </row>
    <row r="25" spans="2:11" ht="21" customHeight="1" thickBot="1">
      <c r="B25" s="12"/>
      <c r="C25" s="591" t="s">
        <v>254</v>
      </c>
      <c r="D25" s="592"/>
      <c r="E25" s="592"/>
      <c r="F25" s="592"/>
      <c r="G25" s="592"/>
      <c r="H25" s="592"/>
      <c r="I25" s="592"/>
      <c r="J25" s="593"/>
      <c r="K25" s="13"/>
    </row>
    <row r="26" spans="2:11" ht="23.45" customHeight="1" thickBot="1">
      <c r="B26" s="12"/>
      <c r="C26" s="594" t="s">
        <v>255</v>
      </c>
      <c r="D26" s="595"/>
      <c r="E26" s="595"/>
      <c r="F26" s="595"/>
      <c r="G26" s="595"/>
      <c r="H26" s="595"/>
      <c r="I26" s="595"/>
      <c r="J26" s="596"/>
      <c r="K26" s="13"/>
    </row>
    <row r="27" spans="2:11">
      <c r="B27" s="12"/>
      <c r="C27" s="10"/>
      <c r="D27" s="138"/>
      <c r="E27" s="138"/>
      <c r="F27" s="138"/>
      <c r="G27" s="138"/>
      <c r="H27" s="138"/>
      <c r="I27" s="138"/>
      <c r="J27" s="11"/>
      <c r="K27" s="13"/>
    </row>
    <row r="28" spans="2:11">
      <c r="B28" s="12"/>
      <c r="C28" s="12"/>
      <c r="J28" s="13"/>
      <c r="K28" s="13"/>
    </row>
    <row r="29" spans="2:11" ht="14.45" thickBot="1">
      <c r="B29" s="12"/>
      <c r="C29" s="27"/>
      <c r="D29" s="28"/>
      <c r="E29" s="28"/>
      <c r="F29" s="28"/>
      <c r="G29" s="28"/>
      <c r="H29" s="28"/>
      <c r="I29" s="28"/>
      <c r="J29" s="29"/>
      <c r="K29" s="13"/>
    </row>
    <row r="30" spans="2:11" ht="18.600000000000001" thickBot="1">
      <c r="B30" s="12"/>
      <c r="C30" s="563" t="s">
        <v>256</v>
      </c>
      <c r="D30" s="564"/>
      <c r="E30" s="564"/>
      <c r="F30" s="564"/>
      <c r="G30" s="564"/>
      <c r="H30" s="564"/>
      <c r="I30" s="564"/>
      <c r="J30" s="565"/>
      <c r="K30" s="13"/>
    </row>
    <row r="31" spans="2:11" ht="15" customHeight="1">
      <c r="B31" s="12"/>
      <c r="C31" s="140"/>
      <c r="D31" s="141"/>
      <c r="E31" s="141"/>
      <c r="F31" s="141"/>
      <c r="G31" s="141"/>
      <c r="H31" s="141"/>
      <c r="I31" s="141"/>
      <c r="J31" s="142"/>
      <c r="K31" s="13"/>
    </row>
    <row r="32" spans="2:11" ht="15" customHeight="1">
      <c r="B32" s="12"/>
      <c r="C32" s="560" t="s">
        <v>257</v>
      </c>
      <c r="D32" s="561"/>
      <c r="E32" s="561"/>
      <c r="F32" s="561"/>
      <c r="G32" s="561"/>
      <c r="H32" s="561"/>
      <c r="I32" s="561"/>
      <c r="J32" s="562"/>
      <c r="K32" s="13"/>
    </row>
    <row r="33" spans="2:11" ht="15" customHeight="1" thickBot="1">
      <c r="B33" s="12"/>
      <c r="C33" s="143"/>
      <c r="D33" s="144"/>
      <c r="E33" s="144"/>
      <c r="F33" s="144"/>
      <c r="G33" s="144"/>
      <c r="H33" s="144"/>
      <c r="I33" s="144"/>
      <c r="J33" s="145"/>
      <c r="K33" s="13"/>
    </row>
    <row r="34" spans="2:11" s="16" customFormat="1" ht="26.85" customHeight="1" thickBot="1">
      <c r="B34" s="14"/>
      <c r="C34" s="597" t="s">
        <v>258</v>
      </c>
      <c r="D34" s="598"/>
      <c r="E34" s="598"/>
      <c r="F34" s="599"/>
      <c r="G34" s="597" t="s">
        <v>259</v>
      </c>
      <c r="H34" s="598"/>
      <c r="I34" s="598"/>
      <c r="J34" s="599"/>
      <c r="K34" s="15"/>
    </row>
    <row r="35" spans="2:11" ht="27.75" customHeight="1" thickBot="1">
      <c r="B35" s="12"/>
      <c r="C35" s="600" t="str">
        <f>C14</f>
        <v>HARDWARE (PLANT)</v>
      </c>
      <c r="D35" s="601"/>
      <c r="E35" s="601"/>
      <c r="F35" s="601"/>
      <c r="G35" s="601"/>
      <c r="H35" s="601"/>
      <c r="I35" s="601"/>
      <c r="J35" s="602"/>
      <c r="K35" s="13"/>
    </row>
    <row r="36" spans="2:11" ht="21.2" customHeight="1" thickBot="1">
      <c r="B36" s="12"/>
      <c r="C36" s="131" t="s">
        <v>222</v>
      </c>
      <c r="D36" s="132" t="s">
        <v>223</v>
      </c>
      <c r="E36" s="211" t="s">
        <v>224</v>
      </c>
      <c r="F36" s="133" t="s">
        <v>225</v>
      </c>
      <c r="G36" s="131" t="s">
        <v>222</v>
      </c>
      <c r="H36" s="132" t="s">
        <v>223</v>
      </c>
      <c r="I36" s="211" t="s">
        <v>224</v>
      </c>
      <c r="J36" s="133" t="s">
        <v>225</v>
      </c>
      <c r="K36" s="13"/>
    </row>
    <row r="37" spans="2:11" s="19" customFormat="1" ht="54.95" customHeight="1">
      <c r="B37" s="17"/>
      <c r="C37" s="137" t="s">
        <v>260</v>
      </c>
      <c r="D37" s="146" t="s">
        <v>261</v>
      </c>
      <c r="E37" s="219">
        <v>1</v>
      </c>
      <c r="F37" s="376" t="s">
        <v>597</v>
      </c>
      <c r="G37" s="137" t="s">
        <v>263</v>
      </c>
      <c r="H37" s="136" t="s">
        <v>227</v>
      </c>
      <c r="I37" s="219">
        <v>1</v>
      </c>
      <c r="J37" s="376" t="s">
        <v>598</v>
      </c>
      <c r="K37" s="18"/>
    </row>
    <row r="38" spans="2:11" s="19" customFormat="1" ht="52.5" customHeight="1">
      <c r="B38" s="17"/>
      <c r="C38" s="24" t="s">
        <v>265</v>
      </c>
      <c r="D38" s="20" t="s">
        <v>266</v>
      </c>
      <c r="E38" s="219">
        <v>1</v>
      </c>
      <c r="F38" s="193" t="s">
        <v>408</v>
      </c>
      <c r="G38" s="24" t="s">
        <v>268</v>
      </c>
      <c r="H38" s="20" t="s">
        <v>227</v>
      </c>
      <c r="I38" s="219">
        <v>1</v>
      </c>
      <c r="J38" s="193" t="s">
        <v>269</v>
      </c>
      <c r="K38" s="18"/>
    </row>
    <row r="39" spans="2:11" s="19" customFormat="1" ht="43.5">
      <c r="B39" s="17"/>
      <c r="C39" s="24" t="s">
        <v>270</v>
      </c>
      <c r="D39" s="23" t="s">
        <v>266</v>
      </c>
      <c r="E39" s="219" t="s">
        <v>50</v>
      </c>
      <c r="F39" s="193" t="s">
        <v>409</v>
      </c>
      <c r="G39" s="24" t="s">
        <v>272</v>
      </c>
      <c r="H39" s="20" t="s">
        <v>227</v>
      </c>
      <c r="I39" s="219">
        <v>1</v>
      </c>
      <c r="J39" s="193" t="s">
        <v>273</v>
      </c>
      <c r="K39" s="18"/>
    </row>
    <row r="40" spans="2:11" s="19" customFormat="1" ht="39" customHeight="1">
      <c r="B40" s="17"/>
      <c r="C40" s="24" t="s">
        <v>274</v>
      </c>
      <c r="D40" s="20" t="s">
        <v>266</v>
      </c>
      <c r="E40" s="219">
        <v>1</v>
      </c>
      <c r="F40" s="193" t="s">
        <v>410</v>
      </c>
      <c r="G40" s="24" t="s">
        <v>276</v>
      </c>
      <c r="H40" s="23" t="s">
        <v>261</v>
      </c>
      <c r="I40" s="219">
        <v>1</v>
      </c>
      <c r="J40" s="193" t="s">
        <v>411</v>
      </c>
      <c r="K40" s="18"/>
    </row>
    <row r="41" spans="2:11" s="19" customFormat="1" ht="29.1">
      <c r="B41" s="17"/>
      <c r="C41" s="173" t="s">
        <v>278</v>
      </c>
      <c r="D41" s="23" t="s">
        <v>227</v>
      </c>
      <c r="E41" s="237" t="s">
        <v>50</v>
      </c>
      <c r="F41" s="193" t="s">
        <v>412</v>
      </c>
      <c r="G41" s="24" t="s">
        <v>280</v>
      </c>
      <c r="H41" s="23" t="s">
        <v>261</v>
      </c>
      <c r="I41" s="237">
        <v>1</v>
      </c>
      <c r="J41" s="193" t="s">
        <v>413</v>
      </c>
      <c r="K41" s="18"/>
    </row>
    <row r="42" spans="2:11" s="19" customFormat="1" ht="43.5">
      <c r="B42" s="17"/>
      <c r="C42" s="173" t="s">
        <v>282</v>
      </c>
      <c r="D42" s="23" t="s">
        <v>283</v>
      </c>
      <c r="E42" s="237">
        <v>1</v>
      </c>
      <c r="F42" s="193" t="s">
        <v>536</v>
      </c>
      <c r="G42" s="24" t="s">
        <v>285</v>
      </c>
      <c r="H42" s="23" t="s">
        <v>283</v>
      </c>
      <c r="I42" s="237">
        <v>1</v>
      </c>
      <c r="J42" s="193" t="s">
        <v>414</v>
      </c>
      <c r="K42" s="18"/>
    </row>
    <row r="43" spans="2:11" s="19" customFormat="1" ht="43.5">
      <c r="B43" s="17"/>
      <c r="C43" s="173" t="s">
        <v>287</v>
      </c>
      <c r="D43" s="23" t="s">
        <v>283</v>
      </c>
      <c r="E43" s="237">
        <v>1</v>
      </c>
      <c r="F43" s="193" t="s">
        <v>447</v>
      </c>
      <c r="G43" s="24" t="s">
        <v>288</v>
      </c>
      <c r="H43" s="20" t="s">
        <v>227</v>
      </c>
      <c r="I43" s="237">
        <v>1</v>
      </c>
      <c r="J43" s="193" t="s">
        <v>599</v>
      </c>
      <c r="K43" s="18"/>
    </row>
    <row r="44" spans="2:11" s="19" customFormat="1" ht="29.45" thickBot="1">
      <c r="B44" s="17"/>
      <c r="C44" s="148" t="s">
        <v>290</v>
      </c>
      <c r="D44" s="26" t="s">
        <v>266</v>
      </c>
      <c r="E44" s="237">
        <v>1</v>
      </c>
      <c r="F44" s="380" t="s">
        <v>291</v>
      </c>
      <c r="G44" s="25" t="s">
        <v>292</v>
      </c>
      <c r="H44" s="26" t="s">
        <v>283</v>
      </c>
      <c r="I44" s="237">
        <v>1</v>
      </c>
      <c r="J44" s="380" t="s">
        <v>417</v>
      </c>
      <c r="K44" s="18"/>
    </row>
    <row r="45" spans="2:11" s="19" customFormat="1" ht="27.75" customHeight="1" thickBot="1">
      <c r="B45" s="17"/>
      <c r="C45" s="608" t="str">
        <f>C20</f>
        <v>PEOPLE + PROCESS</v>
      </c>
      <c r="D45" s="609"/>
      <c r="E45" s="609"/>
      <c r="F45" s="609"/>
      <c r="G45" s="609"/>
      <c r="H45" s="609"/>
      <c r="I45" s="609"/>
      <c r="J45" s="610"/>
      <c r="K45" s="18"/>
    </row>
    <row r="46" spans="2:11" ht="24.6" customHeight="1" thickBot="1">
      <c r="B46" s="12"/>
      <c r="C46" s="131" t="s">
        <v>222</v>
      </c>
      <c r="D46" s="132" t="s">
        <v>223</v>
      </c>
      <c r="E46" s="211" t="s">
        <v>224</v>
      </c>
      <c r="F46" s="133" t="s">
        <v>225</v>
      </c>
      <c r="G46" s="131" t="s">
        <v>222</v>
      </c>
      <c r="H46" s="132" t="s">
        <v>223</v>
      </c>
      <c r="I46" s="211" t="s">
        <v>224</v>
      </c>
      <c r="J46" s="133" t="s">
        <v>225</v>
      </c>
      <c r="K46" s="13"/>
    </row>
    <row r="47" spans="2:11" s="19" customFormat="1" ht="43.5">
      <c r="B47" s="17"/>
      <c r="C47" s="188" t="s">
        <v>294</v>
      </c>
      <c r="D47" s="146" t="s">
        <v>227</v>
      </c>
      <c r="E47" s="219" t="s">
        <v>50</v>
      </c>
      <c r="F47" s="376" t="s">
        <v>295</v>
      </c>
      <c r="G47" s="137" t="s">
        <v>296</v>
      </c>
      <c r="H47" s="146" t="s">
        <v>227</v>
      </c>
      <c r="I47" s="237">
        <v>1</v>
      </c>
      <c r="J47" s="376" t="s">
        <v>297</v>
      </c>
      <c r="K47" s="18"/>
    </row>
    <row r="48" spans="2:11" s="19" customFormat="1" ht="43.5">
      <c r="B48" s="17"/>
      <c r="C48" s="189" t="s">
        <v>298</v>
      </c>
      <c r="D48" s="162" t="s">
        <v>227</v>
      </c>
      <c r="E48" s="219">
        <v>1</v>
      </c>
      <c r="F48" s="193" t="s">
        <v>600</v>
      </c>
      <c r="G48" s="24" t="s">
        <v>300</v>
      </c>
      <c r="H48" s="23" t="s">
        <v>266</v>
      </c>
      <c r="I48" s="237">
        <v>1</v>
      </c>
      <c r="J48" s="193" t="s">
        <v>301</v>
      </c>
      <c r="K48" s="18"/>
    </row>
    <row r="49" spans="2:11" s="19" customFormat="1" ht="43.5">
      <c r="B49" s="17"/>
      <c r="C49" s="173" t="s">
        <v>601</v>
      </c>
      <c r="D49" s="23" t="s">
        <v>227</v>
      </c>
      <c r="E49" s="219">
        <v>1</v>
      </c>
      <c r="F49" s="193" t="s">
        <v>303</v>
      </c>
      <c r="G49" s="24" t="s">
        <v>304</v>
      </c>
      <c r="H49" s="23" t="s">
        <v>227</v>
      </c>
      <c r="I49" s="237">
        <v>1</v>
      </c>
      <c r="J49" s="193" t="s">
        <v>305</v>
      </c>
      <c r="K49" s="18"/>
    </row>
    <row r="50" spans="2:11" s="19" customFormat="1" ht="58.5" thickBot="1">
      <c r="B50" s="17"/>
      <c r="C50" s="148" t="s">
        <v>306</v>
      </c>
      <c r="D50" s="163" t="s">
        <v>283</v>
      </c>
      <c r="E50" s="219">
        <v>1</v>
      </c>
      <c r="F50" s="375" t="s">
        <v>602</v>
      </c>
      <c r="G50" s="148" t="s">
        <v>26</v>
      </c>
      <c r="H50" s="163" t="s">
        <v>26</v>
      </c>
      <c r="I50" s="219" t="s">
        <v>26</v>
      </c>
      <c r="J50" s="149" t="s">
        <v>26</v>
      </c>
      <c r="K50" s="18"/>
    </row>
    <row r="51" spans="2:11" s="16" customFormat="1" ht="22.7" customHeight="1" thickBot="1">
      <c r="B51" s="14"/>
      <c r="C51" s="591" t="s">
        <v>254</v>
      </c>
      <c r="D51" s="592"/>
      <c r="E51" s="592"/>
      <c r="F51" s="592"/>
      <c r="G51" s="592"/>
      <c r="H51" s="592"/>
      <c r="I51" s="592"/>
      <c r="J51" s="593"/>
      <c r="K51" s="15"/>
    </row>
    <row r="52" spans="2:11" ht="22.7" customHeight="1" thickBot="1">
      <c r="B52" s="12"/>
      <c r="C52" s="611" t="s">
        <v>308</v>
      </c>
      <c r="D52" s="612"/>
      <c r="E52" s="612"/>
      <c r="F52" s="612"/>
      <c r="G52" s="612"/>
      <c r="H52" s="612"/>
      <c r="I52" s="612"/>
      <c r="J52" s="613"/>
      <c r="K52" s="13"/>
    </row>
    <row r="53" spans="2:11" ht="15.95" customHeight="1">
      <c r="B53" s="12"/>
      <c r="C53" s="10"/>
      <c r="D53" s="138"/>
      <c r="E53" s="138"/>
      <c r="F53" s="138"/>
      <c r="G53" s="138"/>
      <c r="H53" s="138"/>
      <c r="I53" s="138"/>
      <c r="J53" s="11"/>
      <c r="K53" s="13"/>
    </row>
    <row r="54" spans="2:11" ht="15.95" customHeight="1">
      <c r="B54" s="12"/>
      <c r="C54" s="12"/>
      <c r="J54" s="13"/>
      <c r="K54" s="13"/>
    </row>
    <row r="55" spans="2:11" ht="15.95" customHeight="1" thickBot="1">
      <c r="B55" s="12"/>
      <c r="C55" s="27"/>
      <c r="D55" s="28"/>
      <c r="E55" s="28"/>
      <c r="F55" s="28"/>
      <c r="G55" s="28"/>
      <c r="H55" s="28"/>
      <c r="I55" s="28"/>
      <c r="J55" s="29"/>
      <c r="K55" s="13"/>
    </row>
    <row r="56" spans="2:11" ht="15.95" customHeight="1" thickBot="1">
      <c r="B56" s="12"/>
      <c r="C56" s="563" t="s">
        <v>309</v>
      </c>
      <c r="D56" s="564"/>
      <c r="E56" s="564"/>
      <c r="F56" s="564"/>
      <c r="G56" s="564"/>
      <c r="H56" s="564"/>
      <c r="I56" s="564"/>
      <c r="J56" s="565"/>
      <c r="K56" s="13"/>
    </row>
    <row r="57" spans="2:11" ht="20.85" customHeight="1" thickBot="1">
      <c r="B57" s="12"/>
      <c r="C57" s="630" t="s">
        <v>266</v>
      </c>
      <c r="D57" s="631"/>
      <c r="E57" s="632"/>
      <c r="F57" s="633"/>
      <c r="G57" s="630" t="s">
        <v>283</v>
      </c>
      <c r="H57" s="631"/>
      <c r="I57" s="632"/>
      <c r="J57" s="633"/>
      <c r="K57" s="13"/>
    </row>
    <row r="58" spans="2:11" ht="25.7" customHeight="1" thickBot="1">
      <c r="B58" s="12"/>
      <c r="C58" s="614" t="s">
        <v>310</v>
      </c>
      <c r="D58" s="615"/>
      <c r="E58" s="615"/>
      <c r="F58" s="616"/>
      <c r="G58" s="617" t="s">
        <v>311</v>
      </c>
      <c r="H58" s="615"/>
      <c r="I58" s="615"/>
      <c r="J58" s="618"/>
      <c r="K58" s="13"/>
    </row>
    <row r="59" spans="2:11" ht="15.95" customHeight="1">
      <c r="B59" s="12"/>
      <c r="C59" s="10"/>
      <c r="D59" s="138"/>
      <c r="E59" s="138"/>
      <c r="F59" s="138"/>
      <c r="G59" s="138"/>
      <c r="H59" s="138"/>
      <c r="I59" s="138"/>
      <c r="J59" s="11"/>
      <c r="K59" s="13"/>
    </row>
    <row r="60" spans="2:11">
      <c r="B60" s="12"/>
      <c r="C60" s="12"/>
      <c r="J60" s="13"/>
      <c r="K60" s="13"/>
    </row>
    <row r="61" spans="2:11" ht="14.45" thickBot="1">
      <c r="B61" s="12"/>
      <c r="C61" s="27"/>
      <c r="D61" s="28"/>
      <c r="E61" s="28"/>
      <c r="F61" s="28"/>
      <c r="G61" s="28"/>
      <c r="H61" s="28"/>
      <c r="I61" s="28"/>
      <c r="J61" s="29"/>
      <c r="K61" s="13"/>
    </row>
    <row r="62" spans="2:11" ht="18.600000000000001" thickBot="1">
      <c r="B62" s="12"/>
      <c r="C62" s="563" t="s">
        <v>312</v>
      </c>
      <c r="D62" s="564"/>
      <c r="E62" s="564"/>
      <c r="F62" s="564"/>
      <c r="G62" s="634"/>
      <c r="H62" s="564"/>
      <c r="I62" s="564"/>
      <c r="J62" s="565"/>
      <c r="K62" s="13"/>
    </row>
    <row r="63" spans="2:11" s="16" customFormat="1" ht="13.35" customHeight="1">
      <c r="B63" s="14"/>
      <c r="C63" s="647" t="s">
        <v>313</v>
      </c>
      <c r="D63" s="648"/>
      <c r="E63" s="649"/>
      <c r="F63" s="161" t="s">
        <v>314</v>
      </c>
      <c r="G63" s="150" t="s">
        <v>109</v>
      </c>
      <c r="H63" s="635" t="s">
        <v>315</v>
      </c>
      <c r="I63" s="635"/>
      <c r="J63" s="636"/>
      <c r="K63" s="15"/>
    </row>
    <row r="64" spans="2:11" ht="14.45" customHeight="1">
      <c r="B64" s="12"/>
      <c r="C64" s="189" t="s">
        <v>55</v>
      </c>
      <c r="D64" s="606" t="s">
        <v>316</v>
      </c>
      <c r="E64" s="607"/>
      <c r="F64" s="152">
        <f>'Initial Risk'!F25</f>
        <v>4</v>
      </c>
      <c r="G64" s="155">
        <f>'Initial Risk'!G25</f>
        <v>2</v>
      </c>
      <c r="H64" s="637">
        <f>F64*G64</f>
        <v>8</v>
      </c>
      <c r="I64" s="637"/>
      <c r="J64" s="638"/>
      <c r="K64" s="13"/>
    </row>
    <row r="65" spans="2:11" ht="14.45" customHeight="1">
      <c r="B65" s="12"/>
      <c r="C65" s="189" t="s">
        <v>56</v>
      </c>
      <c r="D65" s="606" t="s">
        <v>316</v>
      </c>
      <c r="E65" s="607"/>
      <c r="F65" s="153" t="s">
        <v>317</v>
      </c>
      <c r="G65" s="155" t="s">
        <v>432</v>
      </c>
      <c r="H65" s="639" t="s">
        <v>319</v>
      </c>
      <c r="I65" s="639"/>
      <c r="J65" s="640"/>
      <c r="K65" s="13"/>
    </row>
    <row r="66" spans="2:11" ht="16.5" customHeight="1">
      <c r="B66" s="12"/>
      <c r="C66" s="189" t="s">
        <v>320</v>
      </c>
      <c r="D66" s="606" t="s">
        <v>316</v>
      </c>
      <c r="E66" s="607"/>
      <c r="F66" s="154" t="s">
        <v>321</v>
      </c>
      <c r="G66" s="151" t="s">
        <v>322</v>
      </c>
      <c r="H66" s="641" t="s">
        <v>323</v>
      </c>
      <c r="I66" s="641"/>
      <c r="J66" s="642"/>
      <c r="K66" s="13"/>
    </row>
    <row r="67" spans="2:11" ht="15.95" customHeight="1">
      <c r="B67" s="12"/>
      <c r="C67" s="189" t="s">
        <v>324</v>
      </c>
      <c r="D67" s="606" t="s">
        <v>316</v>
      </c>
      <c r="E67" s="607"/>
      <c r="F67" s="152">
        <v>2</v>
      </c>
      <c r="G67" s="155">
        <v>3</v>
      </c>
      <c r="H67" s="643">
        <f>F67*G67</f>
        <v>6</v>
      </c>
      <c r="I67" s="643"/>
      <c r="J67" s="644"/>
      <c r="K67" s="13"/>
    </row>
    <row r="68" spans="2:11" ht="14.45" customHeight="1" thickBot="1">
      <c r="B68" s="12"/>
      <c r="C68" s="218" t="s">
        <v>60</v>
      </c>
      <c r="D68" s="619" t="s">
        <v>316</v>
      </c>
      <c r="E68" s="620"/>
      <c r="F68" s="156" t="s">
        <v>365</v>
      </c>
      <c r="G68" s="155" t="s">
        <v>326</v>
      </c>
      <c r="H68" s="645" t="s">
        <v>327</v>
      </c>
      <c r="I68" s="645"/>
      <c r="J68" s="646"/>
      <c r="K68" s="13"/>
    </row>
    <row r="69" spans="2:11" ht="23.1" customHeight="1" thickBot="1">
      <c r="B69" s="12"/>
      <c r="C69" s="650" t="s">
        <v>328</v>
      </c>
      <c r="D69" s="628"/>
      <c r="E69" s="628"/>
      <c r="F69" s="628"/>
      <c r="G69" s="628"/>
      <c r="H69" s="628"/>
      <c r="I69" s="628"/>
      <c r="J69" s="629"/>
      <c r="K69" s="13"/>
    </row>
    <row r="70" spans="2:11" ht="17.850000000000001" customHeight="1">
      <c r="B70" s="12"/>
      <c r="C70" s="178" t="s">
        <v>329</v>
      </c>
      <c r="D70" s="157"/>
      <c r="E70" s="157"/>
      <c r="F70" s="157"/>
      <c r="G70" s="157"/>
      <c r="H70" s="157"/>
      <c r="I70" s="157"/>
      <c r="J70" s="179"/>
      <c r="K70" s="13"/>
    </row>
    <row r="71" spans="2:11" ht="18.600000000000001" customHeight="1">
      <c r="B71" s="12"/>
      <c r="C71" s="180" t="s">
        <v>330</v>
      </c>
      <c r="D71" s="176"/>
      <c r="E71" s="176"/>
      <c r="F71" s="176"/>
      <c r="G71" s="177"/>
      <c r="H71" s="177"/>
      <c r="I71" s="177"/>
      <c r="J71" s="181"/>
      <c r="K71" s="13"/>
    </row>
    <row r="72" spans="2:11" ht="14.85" customHeight="1">
      <c r="B72" s="12"/>
      <c r="C72" s="180" t="s">
        <v>331</v>
      </c>
      <c r="D72" s="176"/>
      <c r="E72" s="176"/>
      <c r="F72" s="176"/>
      <c r="G72" s="174"/>
      <c r="H72" s="174"/>
      <c r="I72" s="174"/>
      <c r="J72" s="182"/>
      <c r="K72" s="13"/>
    </row>
    <row r="73" spans="2:11" ht="17.100000000000001" customHeight="1">
      <c r="B73" s="12"/>
      <c r="C73" s="158" t="s">
        <v>332</v>
      </c>
      <c r="D73" s="176"/>
      <c r="E73" s="176"/>
      <c r="F73" s="176"/>
      <c r="G73" s="175"/>
      <c r="H73" s="175"/>
      <c r="I73" s="175"/>
      <c r="J73" s="183"/>
      <c r="K73" s="13"/>
    </row>
    <row r="74" spans="2:11" ht="14.45" customHeight="1" thickBot="1">
      <c r="B74" s="12"/>
      <c r="C74" s="184"/>
      <c r="D74" s="185"/>
      <c r="E74" s="185"/>
      <c r="F74" s="185"/>
      <c r="G74" s="185"/>
      <c r="H74" s="185"/>
      <c r="I74" s="185"/>
      <c r="J74" s="186"/>
      <c r="K74" s="13"/>
    </row>
    <row r="75" spans="2:11" ht="15" customHeight="1" thickBot="1">
      <c r="B75" s="12"/>
      <c r="C75" s="621" t="s">
        <v>333</v>
      </c>
      <c r="D75" s="622"/>
      <c r="E75" s="622"/>
      <c r="F75" s="623"/>
      <c r="G75" s="623"/>
      <c r="H75" s="623"/>
      <c r="I75" s="624"/>
      <c r="J75" s="625"/>
      <c r="K75" s="13"/>
    </row>
    <row r="76" spans="2:11" ht="15" customHeight="1">
      <c r="B76" s="12"/>
      <c r="C76" s="158"/>
      <c r="D76" s="139"/>
      <c r="E76" s="139"/>
      <c r="F76" s="139"/>
      <c r="H76" s="139"/>
      <c r="I76" s="139"/>
      <c r="J76" s="13"/>
      <c r="K76" s="13"/>
    </row>
    <row r="77" spans="2:11" ht="15" customHeight="1">
      <c r="B77" s="12"/>
      <c r="C77" s="158"/>
      <c r="D77" s="139"/>
      <c r="E77" s="139"/>
      <c r="F77" s="139"/>
      <c r="H77" s="139"/>
      <c r="I77" s="139"/>
      <c r="J77" s="13"/>
      <c r="K77" s="13"/>
    </row>
    <row r="78" spans="2:11" ht="15" customHeight="1">
      <c r="B78" s="12"/>
      <c r="C78" s="158"/>
      <c r="D78" s="139"/>
      <c r="E78" s="139"/>
      <c r="F78" s="139"/>
      <c r="H78" s="139"/>
      <c r="I78" s="139"/>
      <c r="J78" s="13"/>
      <c r="K78" s="13"/>
    </row>
    <row r="79" spans="2:11" ht="15" customHeight="1">
      <c r="B79" s="12"/>
      <c r="C79" s="158"/>
      <c r="D79" s="139"/>
      <c r="E79" s="139"/>
      <c r="F79" s="139"/>
      <c r="H79" s="139"/>
      <c r="I79" s="139"/>
      <c r="J79" s="13"/>
      <c r="K79" s="13"/>
    </row>
    <row r="80" spans="2:11" ht="15" customHeight="1">
      <c r="B80" s="12"/>
      <c r="C80" s="158"/>
      <c r="D80" s="139"/>
      <c r="E80" s="139"/>
      <c r="F80" s="139"/>
      <c r="H80" s="139"/>
      <c r="I80" s="139"/>
      <c r="J80" s="13"/>
      <c r="K80" s="13"/>
    </row>
    <row r="81" spans="2:11" ht="15" customHeight="1">
      <c r="B81" s="12"/>
      <c r="C81" s="158"/>
      <c r="D81" s="139"/>
      <c r="E81" s="139"/>
      <c r="F81" s="139"/>
      <c r="H81" s="139"/>
      <c r="I81" s="139"/>
      <c r="J81" s="13"/>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4.45" thickBot="1">
      <c r="B111" s="12"/>
      <c r="C111" s="143"/>
      <c r="D111" s="144"/>
      <c r="E111" s="144"/>
      <c r="F111" s="144"/>
      <c r="G111" s="28"/>
      <c r="H111" s="144"/>
      <c r="I111" s="144"/>
      <c r="J111" s="29"/>
      <c r="K111" s="13"/>
    </row>
    <row r="112" spans="2:11">
      <c r="B112" s="12"/>
      <c r="K112" s="13"/>
    </row>
    <row r="113" spans="2:11" ht="14.45" thickBot="1">
      <c r="B113" s="27"/>
      <c r="C113" s="28"/>
      <c r="D113" s="28"/>
      <c r="E113" s="28"/>
      <c r="F113" s="28"/>
      <c r="G113" s="28"/>
      <c r="H113" s="28"/>
      <c r="I113" s="28"/>
      <c r="J113" s="28"/>
      <c r="K113" s="29"/>
    </row>
  </sheetData>
  <mergeCells count="42">
    <mergeCell ref="D66:E66"/>
    <mergeCell ref="D67:E67"/>
    <mergeCell ref="D68:E68"/>
    <mergeCell ref="C2:J3"/>
    <mergeCell ref="C4:J4"/>
    <mergeCell ref="C5:J5"/>
    <mergeCell ref="H6:J6"/>
    <mergeCell ref="C7:F12"/>
    <mergeCell ref="H7:J7"/>
    <mergeCell ref="G9:G12"/>
    <mergeCell ref="H9:J12"/>
    <mergeCell ref="C45:J45"/>
    <mergeCell ref="C13:F13"/>
    <mergeCell ref="G13:J13"/>
    <mergeCell ref="C14:J14"/>
    <mergeCell ref="C20:J20"/>
    <mergeCell ref="H65:J65"/>
    <mergeCell ref="C63:E63"/>
    <mergeCell ref="D64:E64"/>
    <mergeCell ref="D65:E65"/>
    <mergeCell ref="C25:J25"/>
    <mergeCell ref="C26:J26"/>
    <mergeCell ref="C30:J30"/>
    <mergeCell ref="C32:J32"/>
    <mergeCell ref="C34:F34"/>
    <mergeCell ref="G34:J34"/>
    <mergeCell ref="H67:J67"/>
    <mergeCell ref="H68:J68"/>
    <mergeCell ref="C69:J69"/>
    <mergeCell ref="C75:J75"/>
    <mergeCell ref="C35:J35"/>
    <mergeCell ref="H66:J66"/>
    <mergeCell ref="C51:J51"/>
    <mergeCell ref="C52:J52"/>
    <mergeCell ref="C56:J56"/>
    <mergeCell ref="C57:F57"/>
    <mergeCell ref="G57:J57"/>
    <mergeCell ref="C58:F58"/>
    <mergeCell ref="G58:J58"/>
    <mergeCell ref="C62:J62"/>
    <mergeCell ref="H63:J63"/>
    <mergeCell ref="H64:J64"/>
  </mergeCells>
  <conditionalFormatting sqref="H64:J64 H67:J67">
    <cfRule type="cellIs" dxfId="183" priority="99" operator="between">
      <formula>1</formula>
      <formula>3</formula>
    </cfRule>
    <cfRule type="cellIs" dxfId="182" priority="100" operator="equal">
      <formula>4</formula>
    </cfRule>
    <cfRule type="cellIs" dxfId="181" priority="101" operator="between">
      <formula>5</formula>
      <formula>8</formula>
    </cfRule>
    <cfRule type="cellIs" dxfId="180" priority="102" operator="between">
      <formula>10</formula>
      <formula>12</formula>
    </cfRule>
    <cfRule type="cellIs" dxfId="179" priority="103" operator="between">
      <formula>15</formula>
      <formula>25</formula>
    </cfRule>
  </conditionalFormatting>
  <pageMargins left="0.7" right="0.7" top="0.75" bottom="0.75" header="0.3" footer="0.3"/>
  <pageSetup scale="28"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85" operator="equal" id="{A261F0DF-F786-413B-89F7-3C19FF72E5FB}">
            <xm:f>'Data Vald.'!$A$9</xm:f>
            <x14:dxf>
              <fill>
                <patternFill>
                  <bgColor rgb="FF00B050"/>
                </patternFill>
              </fill>
            </x14:dxf>
          </x14:cfRule>
          <x14:cfRule type="cellIs" priority="86" operator="equal" id="{EF4C9351-0AF3-4F7F-8B7F-625251F505B3}">
            <xm:f>'Data Vald.'!$A$8</xm:f>
            <x14:dxf>
              <fill>
                <patternFill>
                  <bgColor rgb="FFFFFF00"/>
                </patternFill>
              </fill>
            </x14:dxf>
          </x14:cfRule>
          <x14:cfRule type="cellIs" priority="87" operator="equal" id="{87686FC0-5535-46F5-B703-3FF875D830C8}">
            <xm:f>'Data Vald.'!$A$7</xm:f>
            <x14:dxf>
              <fill>
                <patternFill>
                  <bgColor rgb="FFFFC000"/>
                </patternFill>
              </fill>
            </x14:dxf>
          </x14:cfRule>
          <x14:cfRule type="cellIs" priority="88" operator="equal" id="{D2A64049-D6CE-4B25-82AA-2A453D44EBD6}">
            <xm:f>'Data Vald.'!$A$6</xm:f>
            <x14:dxf>
              <fill>
                <patternFill>
                  <bgColor rgb="FFFF0000"/>
                </patternFill>
              </fill>
            </x14:dxf>
          </x14:cfRule>
          <x14:cfRule type="cellIs" priority="89" operator="equal" id="{EA4404F3-D6A9-42F9-A3AE-6653F865DD52}">
            <xm:f>'Data Vald.'!$A$5</xm:f>
            <x14:dxf>
              <font>
                <color theme="0"/>
              </font>
              <fill>
                <patternFill>
                  <bgColor theme="1"/>
                </patternFill>
              </fill>
            </x14:dxf>
          </x14:cfRule>
          <x14:cfRule type="cellIs" priority="90" operator="equal" id="{AF1EB391-F7C0-48A8-AC7A-862D887B7854}">
            <xm:f>'Data Vald.'!$A$4</xm:f>
            <x14:dxf/>
          </x14:cfRule>
          <x14:cfRule type="cellIs" priority="91" operator="equal" id="{B82EDC64-23D9-480C-BC9D-6ECB49E1C5B5}">
            <xm:f>'Data Vald.'!$A$3</xm:f>
            <x14:dxf/>
          </x14:cfRule>
          <xm:sqref>E22:E24 I17:I19 I23:I24</xm:sqref>
        </x14:conditionalFormatting>
        <x14:conditionalFormatting xmlns:xm="http://schemas.microsoft.com/office/excel/2006/main">
          <x14:cfRule type="cellIs" priority="78" operator="equal" id="{98649AF0-ADE0-4020-8B0A-7F2925AE7392}">
            <xm:f>'Data Vald.'!$A$9</xm:f>
            <x14:dxf>
              <fill>
                <patternFill>
                  <bgColor rgb="FF00B050"/>
                </patternFill>
              </fill>
            </x14:dxf>
          </x14:cfRule>
          <x14:cfRule type="cellIs" priority="79" operator="equal" id="{1235F86B-B4AA-4C89-ADF1-3377B0E34B03}">
            <xm:f>'Data Vald.'!$A$8</xm:f>
            <x14:dxf>
              <fill>
                <patternFill>
                  <bgColor rgb="FFFFFF00"/>
                </patternFill>
              </fill>
            </x14:dxf>
          </x14:cfRule>
          <x14:cfRule type="cellIs" priority="80" operator="equal" id="{FA33AB91-FD00-44B6-B9D4-0E46FE5DADA9}">
            <xm:f>'Data Vald.'!$A$7</xm:f>
            <x14:dxf>
              <fill>
                <patternFill>
                  <bgColor rgb="FFFFC000"/>
                </patternFill>
              </fill>
            </x14:dxf>
          </x14:cfRule>
          <x14:cfRule type="cellIs" priority="81" operator="equal" id="{A1856024-05D7-4042-B9CF-A3B69E896166}">
            <xm:f>'Data Vald.'!$A$6</xm:f>
            <x14:dxf>
              <fill>
                <patternFill>
                  <bgColor rgb="FFFF0000"/>
                </patternFill>
              </fill>
            </x14:dxf>
          </x14:cfRule>
          <x14:cfRule type="cellIs" priority="82" operator="equal" id="{9DE747EC-EED2-4B48-8555-A560E75EF65E}">
            <xm:f>'Data Vald.'!$A$5</xm:f>
            <x14:dxf>
              <font>
                <color theme="0"/>
              </font>
              <fill>
                <patternFill>
                  <bgColor theme="1"/>
                </patternFill>
              </fill>
            </x14:dxf>
          </x14:cfRule>
          <x14:cfRule type="cellIs" priority="83" operator="equal" id="{ADB15F11-DE20-44DD-888C-A69E389D06E7}">
            <xm:f>'Data Vald.'!$A$4</xm:f>
            <x14:dxf/>
          </x14:cfRule>
          <x14:cfRule type="cellIs" priority="84" operator="equal" id="{B25E4D6E-A7A3-4C32-BD1A-D119E7AA0DDB}">
            <xm:f>'Data Vald.'!$A$3</xm:f>
            <x14:dxf/>
          </x14:cfRule>
          <xm:sqref>I50</xm:sqref>
        </x14:conditionalFormatting>
        <x14:conditionalFormatting xmlns:xm="http://schemas.microsoft.com/office/excel/2006/main">
          <x14:cfRule type="cellIs" priority="71" operator="equal" id="{9113DAA1-8823-45FB-B5D9-6098FEBF3BDE}">
            <xm:f>'Data Vald.'!$A$9</xm:f>
            <x14:dxf>
              <fill>
                <patternFill>
                  <bgColor rgb="FF00B050"/>
                </patternFill>
              </fill>
            </x14:dxf>
          </x14:cfRule>
          <x14:cfRule type="cellIs" priority="72" operator="equal" id="{9B420443-4BE7-4F1B-AF9A-9884081DD7F9}">
            <xm:f>'Data Vald.'!$A$8</xm:f>
            <x14:dxf>
              <fill>
                <patternFill>
                  <bgColor rgb="FFFFFF00"/>
                </patternFill>
              </fill>
            </x14:dxf>
          </x14:cfRule>
          <x14:cfRule type="cellIs" priority="73" operator="equal" id="{36B1E383-1FF8-4E98-ADB1-52F09173E948}">
            <xm:f>'Data Vald.'!$A$7</xm:f>
            <x14:dxf>
              <fill>
                <patternFill>
                  <bgColor rgb="FFFFC000"/>
                </patternFill>
              </fill>
            </x14:dxf>
          </x14:cfRule>
          <x14:cfRule type="cellIs" priority="74" operator="equal" id="{09D34EB6-65EE-4E8B-9E79-B00EB81AC9C6}">
            <xm:f>'Data Vald.'!$A$6</xm:f>
            <x14:dxf>
              <fill>
                <patternFill>
                  <bgColor rgb="FFFF0000"/>
                </patternFill>
              </fill>
            </x14:dxf>
          </x14:cfRule>
          <x14:cfRule type="cellIs" priority="75" operator="equal" id="{33605E8F-B3C6-414C-8DB0-14D32AC6BAB8}">
            <xm:f>'Data Vald.'!$A$5</xm:f>
            <x14:dxf>
              <font>
                <color theme="0"/>
              </font>
              <fill>
                <patternFill>
                  <bgColor theme="1"/>
                </patternFill>
              </fill>
            </x14:dxf>
          </x14:cfRule>
          <x14:cfRule type="cellIs" priority="76" operator="equal" id="{5CB3A772-FBFE-4440-960E-4A54C1916863}">
            <xm:f>'Data Vald.'!$A$4</xm:f>
            <x14:dxf/>
          </x14:cfRule>
          <x14:cfRule type="cellIs" priority="77" operator="equal" id="{1DBF0674-D2D6-48E9-8E77-D4F2FDB8A575}">
            <xm:f>'Data Vald.'!$A$3</xm:f>
            <x14:dxf/>
          </x14:cfRule>
          <xm:sqref>E16:E19</xm:sqref>
        </x14:conditionalFormatting>
        <x14:conditionalFormatting xmlns:xm="http://schemas.microsoft.com/office/excel/2006/main">
          <x14:cfRule type="cellIs" priority="64" operator="equal" id="{04A7DC16-1177-4BC3-A743-D5095341E66B}">
            <xm:f>'Data Vald.'!$A$9</xm:f>
            <x14:dxf>
              <fill>
                <patternFill>
                  <bgColor rgb="FF00B050"/>
                </patternFill>
              </fill>
            </x14:dxf>
          </x14:cfRule>
          <x14:cfRule type="cellIs" priority="65" operator="equal" id="{D3B70A9B-EE43-440B-83A8-A2504F06D243}">
            <xm:f>'Data Vald.'!$A$8</xm:f>
            <x14:dxf>
              <fill>
                <patternFill>
                  <bgColor rgb="FFFFFF00"/>
                </patternFill>
              </fill>
            </x14:dxf>
          </x14:cfRule>
          <x14:cfRule type="cellIs" priority="66" operator="equal" id="{7FD65D0C-EC9F-496B-907D-710D9DB0F582}">
            <xm:f>'Data Vald.'!$A$7</xm:f>
            <x14:dxf>
              <fill>
                <patternFill>
                  <bgColor rgb="FFFFC000"/>
                </patternFill>
              </fill>
            </x14:dxf>
          </x14:cfRule>
          <x14:cfRule type="cellIs" priority="67" operator="equal" id="{620536DB-3623-4B57-B66B-29F9DF164BA6}">
            <xm:f>'Data Vald.'!$A$6</xm:f>
            <x14:dxf>
              <fill>
                <patternFill>
                  <bgColor rgb="FFFF0000"/>
                </patternFill>
              </fill>
            </x14:dxf>
          </x14:cfRule>
          <x14:cfRule type="cellIs" priority="68" operator="equal" id="{F94F6303-7048-45EB-8414-2F0F647F78B4}">
            <xm:f>'Data Vald.'!$A$5</xm:f>
            <x14:dxf>
              <font>
                <color theme="0"/>
              </font>
              <fill>
                <patternFill>
                  <bgColor theme="1"/>
                </patternFill>
              </fill>
            </x14:dxf>
          </x14:cfRule>
          <x14:cfRule type="cellIs" priority="69" operator="equal" id="{ECB522C0-D889-4266-A2BC-B13DD35C9CBD}">
            <xm:f>'Data Vald.'!$A$4</xm:f>
            <x14:dxf/>
          </x14:cfRule>
          <x14:cfRule type="cellIs" priority="70" operator="equal" id="{2B4860A3-165C-4A2D-8CEC-688E311FB645}">
            <xm:f>'Data Vald.'!$A$3</xm:f>
            <x14:dxf/>
          </x14:cfRule>
          <xm:sqref>I16</xm:sqref>
        </x14:conditionalFormatting>
        <x14:conditionalFormatting xmlns:xm="http://schemas.microsoft.com/office/excel/2006/main">
          <x14:cfRule type="cellIs" priority="57" operator="equal" id="{9014C1AC-25BD-4A42-B579-CA2BEA3D8F8F}">
            <xm:f>'Data Vald.'!$A$9</xm:f>
            <x14:dxf>
              <fill>
                <patternFill>
                  <bgColor rgb="FF00B050"/>
                </patternFill>
              </fill>
            </x14:dxf>
          </x14:cfRule>
          <x14:cfRule type="cellIs" priority="58" operator="equal" id="{311FE7FD-1350-4CF3-A8AC-02228AE4C4BF}">
            <xm:f>'Data Vald.'!$A$8</xm:f>
            <x14:dxf>
              <fill>
                <patternFill>
                  <bgColor rgb="FFFFFF00"/>
                </patternFill>
              </fill>
            </x14:dxf>
          </x14:cfRule>
          <x14:cfRule type="cellIs" priority="59" operator="equal" id="{0FE66E97-3E90-4831-98E1-E27185D31A61}">
            <xm:f>'Data Vald.'!$A$7</xm:f>
            <x14:dxf>
              <fill>
                <patternFill>
                  <bgColor rgb="FFFFC000"/>
                </patternFill>
              </fill>
            </x14:dxf>
          </x14:cfRule>
          <x14:cfRule type="cellIs" priority="60" operator="equal" id="{5F3B20B5-8EE3-4EA1-B99C-C07DC90393C6}">
            <xm:f>'Data Vald.'!$A$6</xm:f>
            <x14:dxf>
              <fill>
                <patternFill>
                  <bgColor rgb="FFFF0000"/>
                </patternFill>
              </fill>
            </x14:dxf>
          </x14:cfRule>
          <x14:cfRule type="cellIs" priority="61" operator="equal" id="{E596E646-95AF-4FA7-AB94-031072B898B4}">
            <xm:f>'Data Vald.'!$A$5</xm:f>
            <x14:dxf>
              <font>
                <color theme="0"/>
              </font>
              <fill>
                <patternFill>
                  <bgColor theme="1"/>
                </patternFill>
              </fill>
            </x14:dxf>
          </x14:cfRule>
          <x14:cfRule type="cellIs" priority="62" operator="equal" id="{F222BA90-859C-41E4-9B5A-FD16EED7B513}">
            <xm:f>'Data Vald.'!$A$4</xm:f>
            <x14:dxf/>
          </x14:cfRule>
          <x14:cfRule type="cellIs" priority="63" operator="equal" id="{3E2455D4-C108-4F23-B7CE-C875C0799D71}">
            <xm:f>'Data Vald.'!$A$3</xm:f>
            <x14:dxf/>
          </x14:cfRule>
          <xm:sqref>I22</xm:sqref>
        </x14:conditionalFormatting>
        <x14:conditionalFormatting xmlns:xm="http://schemas.microsoft.com/office/excel/2006/main">
          <x14:cfRule type="cellIs" priority="50" operator="equal" id="{14A20589-E156-4E43-8452-95570C6702EA}">
            <xm:f>'Data Vald.'!$A$9</xm:f>
            <x14:dxf>
              <fill>
                <patternFill>
                  <bgColor rgb="FF00B050"/>
                </patternFill>
              </fill>
            </x14:dxf>
          </x14:cfRule>
          <x14:cfRule type="cellIs" priority="51" operator="equal" id="{5F7D3862-ECD5-45C8-A78F-18106E3ED0F3}">
            <xm:f>'Data Vald.'!$A$8</xm:f>
            <x14:dxf>
              <fill>
                <patternFill>
                  <bgColor rgb="FFFFFF00"/>
                </patternFill>
              </fill>
            </x14:dxf>
          </x14:cfRule>
          <x14:cfRule type="cellIs" priority="52" operator="equal" id="{2263D0A3-33E7-43BC-9C76-1448D37487CD}">
            <xm:f>'Data Vald.'!$A$7</xm:f>
            <x14:dxf>
              <fill>
                <patternFill>
                  <bgColor rgb="FFFFC000"/>
                </patternFill>
              </fill>
            </x14:dxf>
          </x14:cfRule>
          <x14:cfRule type="cellIs" priority="53" operator="equal" id="{972B8396-8A13-4A4C-B292-C1D3F1D46B31}">
            <xm:f>'Data Vald.'!$A$6</xm:f>
            <x14:dxf>
              <fill>
                <patternFill>
                  <bgColor rgb="FFFF0000"/>
                </patternFill>
              </fill>
            </x14:dxf>
          </x14:cfRule>
          <x14:cfRule type="cellIs" priority="54" operator="equal" id="{8DDCA47F-CC9E-4E3F-95F1-55C0C93F4B05}">
            <xm:f>'Data Vald.'!$A$5</xm:f>
            <x14:dxf>
              <font>
                <color theme="0"/>
              </font>
              <fill>
                <patternFill>
                  <bgColor theme="1"/>
                </patternFill>
              </fill>
            </x14:dxf>
          </x14:cfRule>
          <x14:cfRule type="cellIs" priority="55" operator="equal" id="{A8FD53AD-C4A2-4C34-A9C1-2CA456A1BD7C}">
            <xm:f>'Data Vald.'!$A$4</xm:f>
            <x14:dxf/>
          </x14:cfRule>
          <x14:cfRule type="cellIs" priority="56" operator="equal" id="{472EE429-7E52-4BF0-BCBE-8AA3AB53F202}">
            <xm:f>'Data Vald.'!$A$3</xm:f>
            <x14:dxf/>
          </x14:cfRule>
          <xm:sqref>E37:E40</xm:sqref>
        </x14:conditionalFormatting>
        <x14:conditionalFormatting xmlns:xm="http://schemas.microsoft.com/office/excel/2006/main">
          <x14:cfRule type="cellIs" priority="43" operator="equal" id="{86AA242D-BB59-4E26-B9FA-8090E242C810}">
            <xm:f>'Data Vald.'!$A$9</xm:f>
            <x14:dxf>
              <fill>
                <patternFill>
                  <bgColor rgb="FF00B050"/>
                </patternFill>
              </fill>
            </x14:dxf>
          </x14:cfRule>
          <x14:cfRule type="cellIs" priority="44" operator="equal" id="{BA13608D-8562-4304-98E7-94CB762CFA78}">
            <xm:f>'Data Vald.'!$A$8</xm:f>
            <x14:dxf>
              <fill>
                <patternFill>
                  <bgColor rgb="FFFFFF00"/>
                </patternFill>
              </fill>
            </x14:dxf>
          </x14:cfRule>
          <x14:cfRule type="cellIs" priority="45" operator="equal" id="{A26CBBE2-ADAE-4130-86C3-B6F3181C2673}">
            <xm:f>'Data Vald.'!$A$7</xm:f>
            <x14:dxf>
              <fill>
                <patternFill>
                  <bgColor rgb="FFFFC000"/>
                </patternFill>
              </fill>
            </x14:dxf>
          </x14:cfRule>
          <x14:cfRule type="cellIs" priority="46" operator="equal" id="{1358477E-4173-428F-854D-7F946DEAA37E}">
            <xm:f>'Data Vald.'!$A$6</xm:f>
            <x14:dxf>
              <fill>
                <patternFill>
                  <bgColor rgb="FFFF0000"/>
                </patternFill>
              </fill>
            </x14:dxf>
          </x14:cfRule>
          <x14:cfRule type="cellIs" priority="47" operator="equal" id="{91FBE8E0-9720-4EDF-8917-53D1C0A21F96}">
            <xm:f>'Data Vald.'!$A$5</xm:f>
            <x14:dxf>
              <font>
                <color theme="0"/>
              </font>
              <fill>
                <patternFill>
                  <bgColor theme="1"/>
                </patternFill>
              </fill>
            </x14:dxf>
          </x14:cfRule>
          <x14:cfRule type="cellIs" priority="48" operator="equal" id="{8B00FFEE-AE16-4429-8A19-EC64BF5EA29F}">
            <xm:f>'Data Vald.'!$A$4</xm:f>
            <x14:dxf/>
          </x14:cfRule>
          <x14:cfRule type="cellIs" priority="49" operator="equal" id="{3F5CAD4C-666E-4311-A713-8139B280303C}">
            <xm:f>'Data Vald.'!$A$3</xm:f>
            <x14:dxf/>
          </x14:cfRule>
          <xm:sqref>E41</xm:sqref>
        </x14:conditionalFormatting>
        <x14:conditionalFormatting xmlns:xm="http://schemas.microsoft.com/office/excel/2006/main">
          <x14:cfRule type="cellIs" priority="36" operator="equal" id="{446E4B4D-32C3-4148-A836-D87ED3B2520A}">
            <xm:f>'Data Vald.'!$A$9</xm:f>
            <x14:dxf>
              <fill>
                <patternFill>
                  <bgColor rgb="FF00B050"/>
                </patternFill>
              </fill>
            </x14:dxf>
          </x14:cfRule>
          <x14:cfRule type="cellIs" priority="37" operator="equal" id="{B2F4BB52-8C1C-4FF7-85D0-8F9573B9F65D}">
            <xm:f>'Data Vald.'!$A$8</xm:f>
            <x14:dxf>
              <fill>
                <patternFill>
                  <bgColor rgb="FFFFFF00"/>
                </patternFill>
              </fill>
            </x14:dxf>
          </x14:cfRule>
          <x14:cfRule type="cellIs" priority="38" operator="equal" id="{520DD0FA-61C9-43DD-9DA4-92E76DDA81A8}">
            <xm:f>'Data Vald.'!$A$7</xm:f>
            <x14:dxf>
              <fill>
                <patternFill>
                  <bgColor rgb="FFFFC000"/>
                </patternFill>
              </fill>
            </x14:dxf>
          </x14:cfRule>
          <x14:cfRule type="cellIs" priority="39" operator="equal" id="{536F0FEA-7A1F-4216-876A-E281E5EA7724}">
            <xm:f>'Data Vald.'!$A$6</xm:f>
            <x14:dxf>
              <fill>
                <patternFill>
                  <bgColor rgb="FFFF0000"/>
                </patternFill>
              </fill>
            </x14:dxf>
          </x14:cfRule>
          <x14:cfRule type="cellIs" priority="40" operator="equal" id="{0DBEFFAC-6D38-40F4-AB09-D4D58423BA7E}">
            <xm:f>'Data Vald.'!$A$5</xm:f>
            <x14:dxf>
              <font>
                <color theme="0"/>
              </font>
              <fill>
                <patternFill>
                  <bgColor theme="1"/>
                </patternFill>
              </fill>
            </x14:dxf>
          </x14:cfRule>
          <x14:cfRule type="cellIs" priority="41" operator="equal" id="{3F0A2D19-257B-42CA-BC59-72478A337AA0}">
            <xm:f>'Data Vald.'!$A$4</xm:f>
            <x14:dxf/>
          </x14:cfRule>
          <x14:cfRule type="cellIs" priority="42" operator="equal" id="{99952583-8905-410D-B6A0-8F569B9D3490}">
            <xm:f>'Data Vald.'!$A$3</xm:f>
            <x14:dxf/>
          </x14:cfRule>
          <xm:sqref>E42:E44</xm:sqref>
        </x14:conditionalFormatting>
        <x14:conditionalFormatting xmlns:xm="http://schemas.microsoft.com/office/excel/2006/main">
          <x14:cfRule type="cellIs" priority="29" operator="equal" id="{3B988D7D-7E97-444D-98BB-B6B1E2E7407C}">
            <xm:f>'Data Vald.'!$A$9</xm:f>
            <x14:dxf>
              <fill>
                <patternFill>
                  <bgColor rgb="FF00B050"/>
                </patternFill>
              </fill>
            </x14:dxf>
          </x14:cfRule>
          <x14:cfRule type="cellIs" priority="30" operator="equal" id="{39853AFC-7712-44ED-B8D8-04B4CD44AD20}">
            <xm:f>'Data Vald.'!$A$8</xm:f>
            <x14:dxf>
              <fill>
                <patternFill>
                  <bgColor rgb="FFFFFF00"/>
                </patternFill>
              </fill>
            </x14:dxf>
          </x14:cfRule>
          <x14:cfRule type="cellIs" priority="31" operator="equal" id="{4D4ECF64-4466-4320-84B8-ADB95381A004}">
            <xm:f>'Data Vald.'!$A$7</xm:f>
            <x14:dxf>
              <fill>
                <patternFill>
                  <bgColor rgb="FFFFC000"/>
                </patternFill>
              </fill>
            </x14:dxf>
          </x14:cfRule>
          <x14:cfRule type="cellIs" priority="32" operator="equal" id="{92ADA8F1-13A4-47EA-AB2F-9CFC659A1968}">
            <xm:f>'Data Vald.'!$A$6</xm:f>
            <x14:dxf>
              <fill>
                <patternFill>
                  <bgColor rgb="FFFF0000"/>
                </patternFill>
              </fill>
            </x14:dxf>
          </x14:cfRule>
          <x14:cfRule type="cellIs" priority="33" operator="equal" id="{E4ABF326-9D69-4429-8BDE-C15503E16D83}">
            <xm:f>'Data Vald.'!$A$5</xm:f>
            <x14:dxf>
              <font>
                <color theme="0"/>
              </font>
              <fill>
                <patternFill>
                  <bgColor theme="1"/>
                </patternFill>
              </fill>
            </x14:dxf>
          </x14:cfRule>
          <x14:cfRule type="cellIs" priority="34" operator="equal" id="{A3C86A79-73B4-4027-A746-0DC21065C2F0}">
            <xm:f>'Data Vald.'!$A$4</xm:f>
            <x14:dxf/>
          </x14:cfRule>
          <x14:cfRule type="cellIs" priority="35" operator="equal" id="{46FA237B-09AA-49A4-9E7E-227C73C6B8C8}">
            <xm:f>'Data Vald.'!$A$3</xm:f>
            <x14:dxf/>
          </x14:cfRule>
          <xm:sqref>I37:I40</xm:sqref>
        </x14:conditionalFormatting>
        <x14:conditionalFormatting xmlns:xm="http://schemas.microsoft.com/office/excel/2006/main">
          <x14:cfRule type="cellIs" priority="22" operator="equal" id="{E1154C52-E6F1-4F9E-ABF1-1ECB5B74B1EA}">
            <xm:f>'Data Vald.'!$A$9</xm:f>
            <x14:dxf>
              <fill>
                <patternFill>
                  <bgColor rgb="FF00B050"/>
                </patternFill>
              </fill>
            </x14:dxf>
          </x14:cfRule>
          <x14:cfRule type="cellIs" priority="23" operator="equal" id="{88F3FEFE-2DCF-4AC8-ABD0-C9286F3868F7}">
            <xm:f>'Data Vald.'!$A$8</xm:f>
            <x14:dxf>
              <fill>
                <patternFill>
                  <bgColor rgb="FFFFFF00"/>
                </patternFill>
              </fill>
            </x14:dxf>
          </x14:cfRule>
          <x14:cfRule type="cellIs" priority="24" operator="equal" id="{CF863635-DF2B-41D7-914F-C012091EA778}">
            <xm:f>'Data Vald.'!$A$7</xm:f>
            <x14:dxf>
              <fill>
                <patternFill>
                  <bgColor rgb="FFFFC000"/>
                </patternFill>
              </fill>
            </x14:dxf>
          </x14:cfRule>
          <x14:cfRule type="cellIs" priority="25" operator="equal" id="{5AEA3C90-620D-453B-91FF-8ACE8B3272D4}">
            <xm:f>'Data Vald.'!$A$6</xm:f>
            <x14:dxf>
              <fill>
                <patternFill>
                  <bgColor rgb="FFFF0000"/>
                </patternFill>
              </fill>
            </x14:dxf>
          </x14:cfRule>
          <x14:cfRule type="cellIs" priority="26" operator="equal" id="{8CF06CF4-1996-4F3A-92A2-5F6327AF613F}">
            <xm:f>'Data Vald.'!$A$5</xm:f>
            <x14:dxf>
              <font>
                <color theme="0"/>
              </font>
              <fill>
                <patternFill>
                  <bgColor theme="1"/>
                </patternFill>
              </fill>
            </x14:dxf>
          </x14:cfRule>
          <x14:cfRule type="cellIs" priority="27" operator="equal" id="{84AD6292-D740-4F35-A3DC-162830CBDDC5}">
            <xm:f>'Data Vald.'!$A$4</xm:f>
            <x14:dxf/>
          </x14:cfRule>
          <x14:cfRule type="cellIs" priority="28" operator="equal" id="{B6AF2A70-34FA-459A-A8E5-329FCE8AE038}">
            <xm:f>'Data Vald.'!$A$3</xm:f>
            <x14:dxf/>
          </x14:cfRule>
          <xm:sqref>I41:I43</xm:sqref>
        </x14:conditionalFormatting>
        <x14:conditionalFormatting xmlns:xm="http://schemas.microsoft.com/office/excel/2006/main">
          <x14:cfRule type="cellIs" priority="15" operator="equal" id="{78989F89-3CB5-48C8-894A-41B1F006367B}">
            <xm:f>'Data Vald.'!$A$9</xm:f>
            <x14:dxf>
              <fill>
                <patternFill>
                  <bgColor rgb="FF00B050"/>
                </patternFill>
              </fill>
            </x14:dxf>
          </x14:cfRule>
          <x14:cfRule type="cellIs" priority="16" operator="equal" id="{8681E7B4-3A45-418F-BAD8-C37069AF154E}">
            <xm:f>'Data Vald.'!$A$8</xm:f>
            <x14:dxf>
              <fill>
                <patternFill>
                  <bgColor rgb="FFFFFF00"/>
                </patternFill>
              </fill>
            </x14:dxf>
          </x14:cfRule>
          <x14:cfRule type="cellIs" priority="17" operator="equal" id="{E771F288-305C-48F9-8EFF-F30B6076AA6E}">
            <xm:f>'Data Vald.'!$A$7</xm:f>
            <x14:dxf>
              <fill>
                <patternFill>
                  <bgColor rgb="FFFFC000"/>
                </patternFill>
              </fill>
            </x14:dxf>
          </x14:cfRule>
          <x14:cfRule type="cellIs" priority="18" operator="equal" id="{54E38549-E917-4C29-A336-70F32723065D}">
            <xm:f>'Data Vald.'!$A$6</xm:f>
            <x14:dxf>
              <fill>
                <patternFill>
                  <bgColor rgb="FFFF0000"/>
                </patternFill>
              </fill>
            </x14:dxf>
          </x14:cfRule>
          <x14:cfRule type="cellIs" priority="19" operator="equal" id="{20908690-AC63-4EA9-9D08-8834A3B6B03E}">
            <xm:f>'Data Vald.'!$A$5</xm:f>
            <x14:dxf>
              <font>
                <color theme="0"/>
              </font>
              <fill>
                <patternFill>
                  <bgColor theme="1"/>
                </patternFill>
              </fill>
            </x14:dxf>
          </x14:cfRule>
          <x14:cfRule type="cellIs" priority="20" operator="equal" id="{911D4BF8-3E51-4E6A-9006-0806297748C3}">
            <xm:f>'Data Vald.'!$A$4</xm:f>
            <x14:dxf/>
          </x14:cfRule>
          <x14:cfRule type="cellIs" priority="21" operator="equal" id="{E18E5733-87CB-4858-B138-AE500EFD24B5}">
            <xm:f>'Data Vald.'!$A$3</xm:f>
            <x14:dxf/>
          </x14:cfRule>
          <xm:sqref>I44</xm:sqref>
        </x14:conditionalFormatting>
        <x14:conditionalFormatting xmlns:xm="http://schemas.microsoft.com/office/excel/2006/main">
          <x14:cfRule type="cellIs" priority="8" operator="equal" id="{83B11889-1EA4-469C-9DF5-674605C514F1}">
            <xm:f>'Data Vald.'!$A$9</xm:f>
            <x14:dxf>
              <fill>
                <patternFill>
                  <bgColor rgb="FF00B050"/>
                </patternFill>
              </fill>
            </x14:dxf>
          </x14:cfRule>
          <x14:cfRule type="cellIs" priority="9" operator="equal" id="{FD8BB567-A666-4943-A78D-F1C45EC7E6C8}">
            <xm:f>'Data Vald.'!$A$8</xm:f>
            <x14:dxf>
              <fill>
                <patternFill>
                  <bgColor rgb="FFFFFF00"/>
                </patternFill>
              </fill>
            </x14:dxf>
          </x14:cfRule>
          <x14:cfRule type="cellIs" priority="10" operator="equal" id="{F126C9F4-DAA1-4568-A581-A47A64D8F2F5}">
            <xm:f>'Data Vald.'!$A$7</xm:f>
            <x14:dxf>
              <fill>
                <patternFill>
                  <bgColor rgb="FFFFC000"/>
                </patternFill>
              </fill>
            </x14:dxf>
          </x14:cfRule>
          <x14:cfRule type="cellIs" priority="11" operator="equal" id="{C4E865B1-5A99-4806-BEF5-448EF9CFE055}">
            <xm:f>'Data Vald.'!$A$6</xm:f>
            <x14:dxf>
              <fill>
                <patternFill>
                  <bgColor rgb="FFFF0000"/>
                </patternFill>
              </fill>
            </x14:dxf>
          </x14:cfRule>
          <x14:cfRule type="cellIs" priority="12" operator="equal" id="{6E83DABF-4633-4A35-983A-D65F6F237C1C}">
            <xm:f>'Data Vald.'!$A$5</xm:f>
            <x14:dxf>
              <font>
                <color theme="0"/>
              </font>
              <fill>
                <patternFill>
                  <bgColor theme="1"/>
                </patternFill>
              </fill>
            </x14:dxf>
          </x14:cfRule>
          <x14:cfRule type="cellIs" priority="13" operator="equal" id="{9EB21DDA-4E25-4407-AC65-7BC2857B2C81}">
            <xm:f>'Data Vald.'!$A$4</xm:f>
            <x14:dxf/>
          </x14:cfRule>
          <x14:cfRule type="cellIs" priority="14" operator="equal" id="{F7F10B14-212D-4DC0-A5DE-36E1FC1F27A1}">
            <xm:f>'Data Vald.'!$A$3</xm:f>
            <x14:dxf/>
          </x14:cfRule>
          <xm:sqref>E47:E50</xm:sqref>
        </x14:conditionalFormatting>
        <x14:conditionalFormatting xmlns:xm="http://schemas.microsoft.com/office/excel/2006/main">
          <x14:cfRule type="cellIs" priority="1" operator="equal" id="{5D871A2C-3FC1-4037-B0AD-64AB491A9934}">
            <xm:f>'Data Vald.'!$A$9</xm:f>
            <x14:dxf>
              <fill>
                <patternFill>
                  <bgColor rgb="FF00B050"/>
                </patternFill>
              </fill>
            </x14:dxf>
          </x14:cfRule>
          <x14:cfRule type="cellIs" priority="2" operator="equal" id="{CB0A5A3E-445E-4F25-9A00-414AA440EBB0}">
            <xm:f>'Data Vald.'!$A$8</xm:f>
            <x14:dxf>
              <fill>
                <patternFill>
                  <bgColor rgb="FFFFFF00"/>
                </patternFill>
              </fill>
            </x14:dxf>
          </x14:cfRule>
          <x14:cfRule type="cellIs" priority="3" operator="equal" id="{9A8081B2-7B59-42E2-A004-F7DD2319CD30}">
            <xm:f>'Data Vald.'!$A$7</xm:f>
            <x14:dxf>
              <fill>
                <patternFill>
                  <bgColor rgb="FFFFC000"/>
                </patternFill>
              </fill>
            </x14:dxf>
          </x14:cfRule>
          <x14:cfRule type="cellIs" priority="4" operator="equal" id="{8ABEA53E-5E09-4B3A-93E3-F9239C121953}">
            <xm:f>'Data Vald.'!$A$6</xm:f>
            <x14:dxf>
              <fill>
                <patternFill>
                  <bgColor rgb="FFFF0000"/>
                </patternFill>
              </fill>
            </x14:dxf>
          </x14:cfRule>
          <x14:cfRule type="cellIs" priority="5" operator="equal" id="{C4643071-A407-4E83-9F0B-CF1E1BD7E927}">
            <xm:f>'Data Vald.'!$A$5</xm:f>
            <x14:dxf>
              <font>
                <color theme="0"/>
              </font>
              <fill>
                <patternFill>
                  <bgColor theme="1"/>
                </patternFill>
              </fill>
            </x14:dxf>
          </x14:cfRule>
          <x14:cfRule type="cellIs" priority="6" operator="equal" id="{9BFB68FC-BC6C-4B99-9236-67BDDB495A36}">
            <xm:f>'Data Vald.'!$A$4</xm:f>
            <x14:dxf/>
          </x14:cfRule>
          <x14:cfRule type="cellIs" priority="7" operator="equal" id="{01494529-5BC4-411E-B0E0-F9DED6262C86}">
            <xm:f>'Data Vald.'!$A$3</xm:f>
            <x14:dxf/>
          </x14:cfRule>
          <xm:sqref>I47:I49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C92C019-B3C3-4783-B090-058AD6833014}">
          <x14:formula1>
            <xm:f>'Data Vald.'!$A$3:$A$9</xm:f>
          </x14:formula1>
          <xm:sqref>E47:E50 E22:E24 E16:E19 I16:I19 I22:I24 E37:E44 I37:I44 I47:I50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92B6D-E3C1-414D-8EDA-EE7AE03F1EF4}">
  <sheetPr>
    <tabColor theme="9" tint="0.79998168889431442"/>
    <pageSetUpPr fitToPage="1"/>
  </sheetPr>
  <dimension ref="B1:K119"/>
  <sheetViews>
    <sheetView showGridLines="0" topLeftCell="A57" zoomScale="60" zoomScaleNormal="60" workbookViewId="0">
      <selection activeCell="F73" sqref="F73"/>
    </sheetView>
  </sheetViews>
  <sheetFormatPr defaultColWidth="9.140625" defaultRowHeight="14.1"/>
  <cols>
    <col min="1" max="1" width="9.140625" style="9"/>
    <col min="2" max="2" width="7.140625" style="9" customWidth="1"/>
    <col min="3" max="3" width="35.5703125" style="9" customWidth="1"/>
    <col min="4" max="5" width="17.140625" style="9" customWidth="1"/>
    <col min="6" max="6" width="40.140625" style="9" customWidth="1"/>
    <col min="7" max="7" width="35.5703125" style="9" customWidth="1"/>
    <col min="8" max="9" width="17.140625" style="9" customWidth="1"/>
    <col min="10" max="10" width="40" style="9" customWidth="1"/>
    <col min="11" max="11" width="7.140625" style="9" customWidth="1"/>
    <col min="12" max="16384" width="9.140625" style="9"/>
  </cols>
  <sheetData>
    <row r="1" spans="2:11" ht="14.45" thickBot="1"/>
    <row r="2" spans="2:11" ht="14.45" customHeight="1">
      <c r="B2" s="10"/>
      <c r="C2" s="558" t="s">
        <v>588</v>
      </c>
      <c r="D2" s="558"/>
      <c r="E2" s="558"/>
      <c r="F2" s="558"/>
      <c r="G2" s="558"/>
      <c r="H2" s="558"/>
      <c r="I2" s="558"/>
      <c r="J2" s="558"/>
      <c r="K2" s="11"/>
    </row>
    <row r="3" spans="2:11" ht="13.7" customHeight="1" thickBot="1">
      <c r="B3" s="12"/>
      <c r="C3" s="559"/>
      <c r="D3" s="559"/>
      <c r="E3" s="559"/>
      <c r="F3" s="559"/>
      <c r="G3" s="559"/>
      <c r="H3" s="559"/>
      <c r="I3" s="559"/>
      <c r="J3" s="559"/>
      <c r="K3" s="13"/>
    </row>
    <row r="4" spans="2:11" ht="18.600000000000001" thickBot="1">
      <c r="B4" s="12"/>
      <c r="C4" s="563" t="s">
        <v>207</v>
      </c>
      <c r="D4" s="564"/>
      <c r="E4" s="564"/>
      <c r="F4" s="564"/>
      <c r="G4" s="564"/>
      <c r="H4" s="564"/>
      <c r="I4" s="564"/>
      <c r="J4" s="565"/>
      <c r="K4" s="13"/>
    </row>
    <row r="5" spans="2:11" ht="18.600000000000001" thickBot="1">
      <c r="B5" s="12"/>
      <c r="C5" s="566" t="s">
        <v>448</v>
      </c>
      <c r="D5" s="567"/>
      <c r="E5" s="567"/>
      <c r="F5" s="567"/>
      <c r="G5" s="567"/>
      <c r="H5" s="567"/>
      <c r="I5" s="567"/>
      <c r="J5" s="568"/>
      <c r="K5" s="13"/>
    </row>
    <row r="6" spans="2:11" ht="14.45" customHeight="1">
      <c r="B6" s="12"/>
      <c r="C6" s="159" t="s">
        <v>589</v>
      </c>
      <c r="D6" s="117"/>
      <c r="E6" s="117"/>
      <c r="F6" s="11"/>
      <c r="G6" s="118" t="s">
        <v>210</v>
      </c>
      <c r="H6" s="569" t="s">
        <v>211</v>
      </c>
      <c r="I6" s="570"/>
      <c r="J6" s="571"/>
      <c r="K6" s="13"/>
    </row>
    <row r="7" spans="2:11" ht="14.25" customHeight="1" thickBot="1">
      <c r="B7" s="12"/>
      <c r="C7" s="651" t="s">
        <v>590</v>
      </c>
      <c r="D7" s="652"/>
      <c r="E7" s="652"/>
      <c r="F7" s="653"/>
      <c r="G7" s="377" t="s">
        <v>618</v>
      </c>
      <c r="H7" s="654" t="s">
        <v>545</v>
      </c>
      <c r="I7" s="655"/>
      <c r="J7" s="656"/>
      <c r="K7" s="13"/>
    </row>
    <row r="8" spans="2:11" ht="14.1" customHeight="1">
      <c r="B8" s="12"/>
      <c r="C8" s="651"/>
      <c r="D8" s="652"/>
      <c r="E8" s="652"/>
      <c r="F8" s="653"/>
      <c r="G8" s="118" t="s">
        <v>215</v>
      </c>
      <c r="H8" s="119" t="s">
        <v>216</v>
      </c>
      <c r="I8" s="214"/>
      <c r="J8" s="120"/>
      <c r="K8" s="13"/>
    </row>
    <row r="9" spans="2:11" ht="15.75" customHeight="1">
      <c r="B9" s="12"/>
      <c r="C9" s="651"/>
      <c r="D9" s="652"/>
      <c r="E9" s="652"/>
      <c r="F9" s="653"/>
      <c r="G9" s="582" t="s">
        <v>522</v>
      </c>
      <c r="H9" s="587" t="s">
        <v>450</v>
      </c>
      <c r="I9" s="585"/>
      <c r="J9" s="586"/>
      <c r="K9" s="13"/>
    </row>
    <row r="10" spans="2:11" ht="23.45" customHeight="1">
      <c r="B10" s="12"/>
      <c r="C10" s="651"/>
      <c r="D10" s="652"/>
      <c r="E10" s="652"/>
      <c r="F10" s="653"/>
      <c r="G10" s="582"/>
      <c r="H10" s="587"/>
      <c r="I10" s="585"/>
      <c r="J10" s="586"/>
      <c r="K10" s="13"/>
    </row>
    <row r="11" spans="2:11" ht="31.7" customHeight="1">
      <c r="B11" s="12"/>
      <c r="C11" s="651"/>
      <c r="D11" s="652"/>
      <c r="E11" s="652"/>
      <c r="F11" s="653"/>
      <c r="G11" s="582"/>
      <c r="H11" s="587"/>
      <c r="I11" s="585"/>
      <c r="J11" s="586"/>
      <c r="K11" s="13"/>
    </row>
    <row r="12" spans="2:11" ht="18.600000000000001" customHeight="1" thickBot="1">
      <c r="B12" s="12"/>
      <c r="C12" s="654"/>
      <c r="D12" s="655"/>
      <c r="E12" s="655"/>
      <c r="F12" s="656"/>
      <c r="G12" s="583"/>
      <c r="H12" s="588"/>
      <c r="I12" s="589"/>
      <c r="J12" s="590"/>
      <c r="K12" s="13"/>
    </row>
    <row r="13" spans="2:11" s="16" customFormat="1" ht="22.7" customHeight="1" thickBot="1">
      <c r="B13" s="14"/>
      <c r="C13" s="597" t="s">
        <v>219</v>
      </c>
      <c r="D13" s="598"/>
      <c r="E13" s="598"/>
      <c r="F13" s="599"/>
      <c r="G13" s="597" t="s">
        <v>220</v>
      </c>
      <c r="H13" s="598"/>
      <c r="I13" s="598"/>
      <c r="J13" s="599"/>
      <c r="K13" s="15"/>
    </row>
    <row r="14" spans="2:11" ht="24.75" customHeight="1" thickBot="1">
      <c r="B14" s="12"/>
      <c r="C14" s="600" t="s">
        <v>221</v>
      </c>
      <c r="D14" s="601"/>
      <c r="E14" s="601"/>
      <c r="F14" s="601"/>
      <c r="G14" s="601"/>
      <c r="H14" s="601"/>
      <c r="I14" s="601"/>
      <c r="J14" s="602"/>
      <c r="K14" s="13"/>
    </row>
    <row r="15" spans="2:11" s="19" customFormat="1" ht="23.45" customHeight="1" thickBot="1">
      <c r="B15" s="17"/>
      <c r="C15" s="131" t="s">
        <v>222</v>
      </c>
      <c r="D15" s="132" t="s">
        <v>223</v>
      </c>
      <c r="E15" s="211" t="s">
        <v>224</v>
      </c>
      <c r="F15" s="133" t="s">
        <v>225</v>
      </c>
      <c r="G15" s="131" t="s">
        <v>222</v>
      </c>
      <c r="H15" s="132" t="s">
        <v>223</v>
      </c>
      <c r="I15" s="211" t="s">
        <v>224</v>
      </c>
      <c r="J15" s="133" t="s">
        <v>225</v>
      </c>
      <c r="K15" s="18"/>
    </row>
    <row r="16" spans="2:11" ht="29.1">
      <c r="B16" s="12"/>
      <c r="C16" s="173" t="s">
        <v>387</v>
      </c>
      <c r="D16" s="113" t="s">
        <v>227</v>
      </c>
      <c r="E16" s="235">
        <v>1</v>
      </c>
      <c r="F16" s="193" t="s">
        <v>451</v>
      </c>
      <c r="G16" s="134" t="s">
        <v>229</v>
      </c>
      <c r="H16" s="130" t="s">
        <v>227</v>
      </c>
      <c r="I16" s="237">
        <v>0.5</v>
      </c>
      <c r="J16" s="197" t="s">
        <v>421</v>
      </c>
      <c r="K16" s="13"/>
    </row>
    <row r="17" spans="2:11" ht="29.1">
      <c r="B17" s="12"/>
      <c r="C17" s="173" t="s">
        <v>389</v>
      </c>
      <c r="D17" s="113" t="s">
        <v>227</v>
      </c>
      <c r="E17" s="235">
        <v>1</v>
      </c>
      <c r="F17" s="193" t="s">
        <v>453</v>
      </c>
      <c r="G17" s="173" t="s">
        <v>26</v>
      </c>
      <c r="H17" s="113" t="s">
        <v>26</v>
      </c>
      <c r="I17" s="219" t="s">
        <v>26</v>
      </c>
      <c r="J17" s="192" t="s">
        <v>26</v>
      </c>
      <c r="K17" s="13"/>
    </row>
    <row r="18" spans="2:11" ht="38.450000000000003" customHeight="1">
      <c r="B18" s="12"/>
      <c r="C18" s="173" t="s">
        <v>391</v>
      </c>
      <c r="D18" s="113" t="s">
        <v>227</v>
      </c>
      <c r="E18" s="235" t="s">
        <v>50</v>
      </c>
      <c r="F18" s="192" t="s">
        <v>392</v>
      </c>
      <c r="G18" s="173" t="s">
        <v>26</v>
      </c>
      <c r="H18" s="113" t="s">
        <v>26</v>
      </c>
      <c r="I18" s="219" t="s">
        <v>26</v>
      </c>
      <c r="J18" s="192" t="s">
        <v>26</v>
      </c>
      <c r="K18" s="13"/>
    </row>
    <row r="19" spans="2:11" ht="38.450000000000003" customHeight="1">
      <c r="B19" s="12"/>
      <c r="C19" s="173" t="s">
        <v>393</v>
      </c>
      <c r="D19" s="113" t="s">
        <v>227</v>
      </c>
      <c r="E19" s="235" t="s">
        <v>50</v>
      </c>
      <c r="F19" s="193" t="s">
        <v>394</v>
      </c>
      <c r="G19" s="173" t="s">
        <v>26</v>
      </c>
      <c r="H19" s="113" t="s">
        <v>26</v>
      </c>
      <c r="I19" s="219" t="s">
        <v>26</v>
      </c>
      <c r="J19" s="192" t="s">
        <v>26</v>
      </c>
      <c r="K19" s="13"/>
    </row>
    <row r="20" spans="2:11" ht="38.450000000000003" customHeight="1" thickBot="1">
      <c r="B20" s="12"/>
      <c r="C20" s="173" t="s">
        <v>438</v>
      </c>
      <c r="D20" s="113" t="s">
        <v>227</v>
      </c>
      <c r="E20" s="235" t="s">
        <v>50</v>
      </c>
      <c r="F20" s="192" t="s">
        <v>439</v>
      </c>
      <c r="G20" s="173" t="s">
        <v>26</v>
      </c>
      <c r="H20" s="113" t="s">
        <v>26</v>
      </c>
      <c r="I20" s="219" t="s">
        <v>26</v>
      </c>
      <c r="J20" s="192" t="s">
        <v>26</v>
      </c>
      <c r="K20" s="13"/>
    </row>
    <row r="21" spans="2:11" ht="27" customHeight="1" thickBot="1">
      <c r="B21" s="12"/>
      <c r="C21" s="603" t="s">
        <v>239</v>
      </c>
      <c r="D21" s="604"/>
      <c r="E21" s="604"/>
      <c r="F21" s="604"/>
      <c r="G21" s="604"/>
      <c r="H21" s="604"/>
      <c r="I21" s="604"/>
      <c r="J21" s="605"/>
      <c r="K21" s="13"/>
    </row>
    <row r="22" spans="2:11" ht="27" customHeight="1" thickBot="1">
      <c r="B22" s="12"/>
      <c r="C22" s="160" t="s">
        <v>222</v>
      </c>
      <c r="D22" s="132" t="s">
        <v>223</v>
      </c>
      <c r="E22" s="211" t="s">
        <v>224</v>
      </c>
      <c r="F22" s="133" t="s">
        <v>225</v>
      </c>
      <c r="G22" s="160" t="s">
        <v>222</v>
      </c>
      <c r="H22" s="132" t="s">
        <v>223</v>
      </c>
      <c r="I22" s="211" t="s">
        <v>224</v>
      </c>
      <c r="J22" s="133" t="s">
        <v>225</v>
      </c>
      <c r="K22" s="13"/>
    </row>
    <row r="23" spans="2:11" ht="57.95">
      <c r="B23" s="12"/>
      <c r="C23" s="135" t="s">
        <v>240</v>
      </c>
      <c r="D23" s="136" t="s">
        <v>227</v>
      </c>
      <c r="E23" s="224" t="s">
        <v>26</v>
      </c>
      <c r="F23" s="168" t="s">
        <v>241</v>
      </c>
      <c r="G23" s="137" t="s">
        <v>246</v>
      </c>
      <c r="H23" s="136" t="s">
        <v>227</v>
      </c>
      <c r="I23" s="237">
        <v>1</v>
      </c>
      <c r="J23" s="376" t="s">
        <v>560</v>
      </c>
      <c r="K23" s="13"/>
    </row>
    <row r="24" spans="2:11" ht="29.1">
      <c r="B24" s="12"/>
      <c r="C24" s="24" t="s">
        <v>607</v>
      </c>
      <c r="D24" s="20" t="s">
        <v>227</v>
      </c>
      <c r="E24" s="233" t="s">
        <v>26</v>
      </c>
      <c r="F24" s="169" t="s">
        <v>398</v>
      </c>
      <c r="G24" s="24" t="s">
        <v>26</v>
      </c>
      <c r="H24" s="114" t="s">
        <v>26</v>
      </c>
      <c r="I24" s="219" t="s">
        <v>26</v>
      </c>
      <c r="J24" s="125" t="s">
        <v>26</v>
      </c>
      <c r="K24" s="13"/>
    </row>
    <row r="25" spans="2:11" ht="72.599999999999994">
      <c r="B25" s="12"/>
      <c r="C25" s="24" t="s">
        <v>399</v>
      </c>
      <c r="D25" s="20" t="s">
        <v>227</v>
      </c>
      <c r="E25" s="381" t="s">
        <v>50</v>
      </c>
      <c r="F25" s="378" t="s">
        <v>400</v>
      </c>
      <c r="G25" s="24" t="s">
        <v>26</v>
      </c>
      <c r="H25" s="114" t="s">
        <v>26</v>
      </c>
      <c r="I25" s="219" t="s">
        <v>26</v>
      </c>
      <c r="J25" s="125" t="s">
        <v>26</v>
      </c>
      <c r="K25" s="13"/>
    </row>
    <row r="26" spans="2:11" ht="29.1">
      <c r="B26" s="12"/>
      <c r="C26" s="24" t="s">
        <v>401</v>
      </c>
      <c r="D26" s="20" t="s">
        <v>227</v>
      </c>
      <c r="E26" s="381" t="s">
        <v>50</v>
      </c>
      <c r="F26" s="378" t="s">
        <v>402</v>
      </c>
      <c r="G26" s="24" t="s">
        <v>26</v>
      </c>
      <c r="H26" s="114" t="s">
        <v>26</v>
      </c>
      <c r="I26" s="219" t="s">
        <v>26</v>
      </c>
      <c r="J26" s="125" t="s">
        <v>26</v>
      </c>
      <c r="K26" s="13"/>
    </row>
    <row r="27" spans="2:11" ht="43.5">
      <c r="B27" s="12"/>
      <c r="C27" s="173" t="s">
        <v>601</v>
      </c>
      <c r="D27" s="20" t="s">
        <v>227</v>
      </c>
      <c r="E27" s="381" t="s">
        <v>50</v>
      </c>
      <c r="F27" s="378" t="s">
        <v>303</v>
      </c>
      <c r="G27" s="24" t="s">
        <v>26</v>
      </c>
      <c r="H27" s="114" t="s">
        <v>26</v>
      </c>
      <c r="I27" s="219" t="s">
        <v>26</v>
      </c>
      <c r="J27" s="125" t="s">
        <v>26</v>
      </c>
      <c r="K27" s="13"/>
    </row>
    <row r="28" spans="2:11" ht="29.1">
      <c r="B28" s="12"/>
      <c r="C28" s="24" t="s">
        <v>612</v>
      </c>
      <c r="D28" s="20" t="s">
        <v>227</v>
      </c>
      <c r="E28" s="381" t="s">
        <v>50</v>
      </c>
      <c r="F28" s="378" t="s">
        <v>405</v>
      </c>
      <c r="G28" s="24" t="s">
        <v>26</v>
      </c>
      <c r="H28" s="114" t="s">
        <v>26</v>
      </c>
      <c r="I28" s="219" t="s">
        <v>26</v>
      </c>
      <c r="J28" s="125" t="s">
        <v>26</v>
      </c>
      <c r="K28" s="13"/>
    </row>
    <row r="29" spans="2:11" ht="29.1">
      <c r="B29" s="12"/>
      <c r="C29" s="24" t="s">
        <v>619</v>
      </c>
      <c r="D29" s="20" t="s">
        <v>227</v>
      </c>
      <c r="E29" s="235">
        <v>1</v>
      </c>
      <c r="F29" s="373" t="s">
        <v>407</v>
      </c>
      <c r="G29" s="24" t="s">
        <v>26</v>
      </c>
      <c r="H29" s="114" t="s">
        <v>26</v>
      </c>
      <c r="I29" s="219" t="s">
        <v>26</v>
      </c>
      <c r="J29" s="125" t="s">
        <v>26</v>
      </c>
      <c r="K29" s="13"/>
    </row>
    <row r="30" spans="2:11" ht="15" thickBot="1">
      <c r="B30" s="12"/>
      <c r="C30" s="148" t="s">
        <v>252</v>
      </c>
      <c r="D30" s="26" t="s">
        <v>227</v>
      </c>
      <c r="E30" s="229">
        <v>1</v>
      </c>
      <c r="F30" s="380" t="s">
        <v>252</v>
      </c>
      <c r="G30" s="25" t="s">
        <v>26</v>
      </c>
      <c r="H30" s="199" t="s">
        <v>26</v>
      </c>
      <c r="I30" s="219" t="s">
        <v>26</v>
      </c>
      <c r="J30" s="128" t="s">
        <v>26</v>
      </c>
      <c r="K30" s="13"/>
    </row>
    <row r="31" spans="2:11" ht="21" customHeight="1" thickBot="1">
      <c r="B31" s="12"/>
      <c r="C31" s="591" t="s">
        <v>254</v>
      </c>
      <c r="D31" s="592"/>
      <c r="E31" s="592"/>
      <c r="F31" s="592"/>
      <c r="G31" s="592"/>
      <c r="H31" s="592"/>
      <c r="I31" s="592"/>
      <c r="J31" s="593"/>
      <c r="K31" s="13"/>
    </row>
    <row r="32" spans="2:11" ht="23.45" customHeight="1" thickBot="1">
      <c r="B32" s="12"/>
      <c r="C32" s="594" t="s">
        <v>255</v>
      </c>
      <c r="D32" s="595"/>
      <c r="E32" s="595"/>
      <c r="F32" s="595"/>
      <c r="G32" s="595"/>
      <c r="H32" s="595"/>
      <c r="I32" s="595"/>
      <c r="J32" s="596"/>
      <c r="K32" s="13"/>
    </row>
    <row r="33" spans="2:11">
      <c r="B33" s="12"/>
      <c r="C33" s="10"/>
      <c r="D33" s="138"/>
      <c r="E33" s="138"/>
      <c r="F33" s="138"/>
      <c r="G33" s="138"/>
      <c r="H33" s="138"/>
      <c r="I33" s="138"/>
      <c r="J33" s="11"/>
      <c r="K33" s="13"/>
    </row>
    <row r="34" spans="2:11">
      <c r="B34" s="12"/>
      <c r="C34" s="12"/>
      <c r="J34" s="13"/>
      <c r="K34" s="13"/>
    </row>
    <row r="35" spans="2:11" ht="14.45" thickBot="1">
      <c r="B35" s="12"/>
      <c r="C35" s="27"/>
      <c r="D35" s="28"/>
      <c r="E35" s="28"/>
      <c r="F35" s="28"/>
      <c r="G35" s="28"/>
      <c r="H35" s="28"/>
      <c r="I35" s="28"/>
      <c r="J35" s="29"/>
      <c r="K35" s="13"/>
    </row>
    <row r="36" spans="2:11" ht="18.600000000000001" thickBot="1">
      <c r="B36" s="12"/>
      <c r="C36" s="563" t="s">
        <v>256</v>
      </c>
      <c r="D36" s="564"/>
      <c r="E36" s="564"/>
      <c r="F36" s="564"/>
      <c r="G36" s="564"/>
      <c r="H36" s="564"/>
      <c r="I36" s="564"/>
      <c r="J36" s="565"/>
      <c r="K36" s="13"/>
    </row>
    <row r="37" spans="2:11" ht="15" customHeight="1">
      <c r="B37" s="12"/>
      <c r="C37" s="140"/>
      <c r="D37" s="141"/>
      <c r="E37" s="141"/>
      <c r="F37" s="141"/>
      <c r="G37" s="141"/>
      <c r="H37" s="141"/>
      <c r="I37" s="141"/>
      <c r="J37" s="142"/>
      <c r="K37" s="13"/>
    </row>
    <row r="38" spans="2:11" ht="15" customHeight="1">
      <c r="B38" s="12"/>
      <c r="C38" s="560" t="s">
        <v>257</v>
      </c>
      <c r="D38" s="561"/>
      <c r="E38" s="561"/>
      <c r="F38" s="561"/>
      <c r="G38" s="561"/>
      <c r="H38" s="561"/>
      <c r="I38" s="561"/>
      <c r="J38" s="562"/>
      <c r="K38" s="13"/>
    </row>
    <row r="39" spans="2:11" ht="15" customHeight="1" thickBot="1">
      <c r="B39" s="12"/>
      <c r="C39" s="143"/>
      <c r="D39" s="144"/>
      <c r="E39" s="144"/>
      <c r="F39" s="144"/>
      <c r="G39" s="144"/>
      <c r="H39" s="144"/>
      <c r="I39" s="144"/>
      <c r="J39" s="145"/>
      <c r="K39" s="13"/>
    </row>
    <row r="40" spans="2:11" s="16" customFormat="1" ht="26.85" customHeight="1" thickBot="1">
      <c r="B40" s="14"/>
      <c r="C40" s="597" t="s">
        <v>258</v>
      </c>
      <c r="D40" s="598"/>
      <c r="E40" s="598"/>
      <c r="F40" s="599"/>
      <c r="G40" s="597" t="s">
        <v>259</v>
      </c>
      <c r="H40" s="598"/>
      <c r="I40" s="598"/>
      <c r="J40" s="599"/>
      <c r="K40" s="15"/>
    </row>
    <row r="41" spans="2:11" ht="27.75" customHeight="1" thickBot="1">
      <c r="B41" s="12"/>
      <c r="C41" s="600" t="str">
        <f>C14</f>
        <v>HARDWARE (PLANT)</v>
      </c>
      <c r="D41" s="601"/>
      <c r="E41" s="601"/>
      <c r="F41" s="601"/>
      <c r="G41" s="601"/>
      <c r="H41" s="601"/>
      <c r="I41" s="601"/>
      <c r="J41" s="602"/>
      <c r="K41" s="13"/>
    </row>
    <row r="42" spans="2:11" ht="21.2" customHeight="1" thickBot="1">
      <c r="B42" s="12"/>
      <c r="C42" s="131" t="s">
        <v>222</v>
      </c>
      <c r="D42" s="132" t="s">
        <v>223</v>
      </c>
      <c r="E42" s="211" t="s">
        <v>224</v>
      </c>
      <c r="F42" s="133" t="s">
        <v>225</v>
      </c>
      <c r="G42" s="131" t="s">
        <v>222</v>
      </c>
      <c r="H42" s="132" t="s">
        <v>223</v>
      </c>
      <c r="I42" s="211" t="s">
        <v>224</v>
      </c>
      <c r="J42" s="133" t="s">
        <v>225</v>
      </c>
      <c r="K42" s="13"/>
    </row>
    <row r="43" spans="2:11" s="19" customFormat="1" ht="54.95" customHeight="1">
      <c r="B43" s="17"/>
      <c r="C43" s="137" t="s">
        <v>260</v>
      </c>
      <c r="D43" s="146" t="s">
        <v>261</v>
      </c>
      <c r="E43" s="219">
        <v>1</v>
      </c>
      <c r="F43" s="376" t="s">
        <v>597</v>
      </c>
      <c r="G43" s="137" t="s">
        <v>263</v>
      </c>
      <c r="H43" s="136" t="s">
        <v>227</v>
      </c>
      <c r="I43" s="219">
        <v>1</v>
      </c>
      <c r="J43" s="376" t="s">
        <v>598</v>
      </c>
      <c r="K43" s="18"/>
    </row>
    <row r="44" spans="2:11" s="19" customFormat="1" ht="52.5" customHeight="1">
      <c r="B44" s="17"/>
      <c r="C44" s="24" t="s">
        <v>265</v>
      </c>
      <c r="D44" s="20" t="s">
        <v>266</v>
      </c>
      <c r="E44" s="219">
        <v>1</v>
      </c>
      <c r="F44" s="193" t="s">
        <v>408</v>
      </c>
      <c r="G44" s="24" t="s">
        <v>268</v>
      </c>
      <c r="H44" s="20" t="s">
        <v>227</v>
      </c>
      <c r="I44" s="219">
        <v>1</v>
      </c>
      <c r="J44" s="193" t="s">
        <v>269</v>
      </c>
      <c r="K44" s="18"/>
    </row>
    <row r="45" spans="2:11" s="19" customFormat="1" ht="43.5">
      <c r="B45" s="17"/>
      <c r="C45" s="24" t="s">
        <v>270</v>
      </c>
      <c r="D45" s="23" t="s">
        <v>266</v>
      </c>
      <c r="E45" s="219" t="s">
        <v>50</v>
      </c>
      <c r="F45" s="193" t="s">
        <v>409</v>
      </c>
      <c r="G45" s="24" t="s">
        <v>272</v>
      </c>
      <c r="H45" s="20" t="s">
        <v>227</v>
      </c>
      <c r="I45" s="219">
        <v>1</v>
      </c>
      <c r="J45" s="193" t="s">
        <v>273</v>
      </c>
      <c r="K45" s="18"/>
    </row>
    <row r="46" spans="2:11" s="19" customFormat="1" ht="39" customHeight="1">
      <c r="B46" s="17"/>
      <c r="C46" s="24" t="s">
        <v>274</v>
      </c>
      <c r="D46" s="20" t="s">
        <v>266</v>
      </c>
      <c r="E46" s="219">
        <v>1</v>
      </c>
      <c r="F46" s="193" t="s">
        <v>410</v>
      </c>
      <c r="G46" s="24" t="s">
        <v>276</v>
      </c>
      <c r="H46" s="23" t="s">
        <v>261</v>
      </c>
      <c r="I46" s="219">
        <v>1</v>
      </c>
      <c r="J46" s="193" t="s">
        <v>411</v>
      </c>
      <c r="K46" s="18"/>
    </row>
    <row r="47" spans="2:11" s="19" customFormat="1" ht="29.1">
      <c r="B47" s="17"/>
      <c r="C47" s="173" t="s">
        <v>278</v>
      </c>
      <c r="D47" s="23" t="s">
        <v>227</v>
      </c>
      <c r="E47" s="237" t="s">
        <v>50</v>
      </c>
      <c r="F47" s="193" t="s">
        <v>412</v>
      </c>
      <c r="G47" s="24" t="s">
        <v>280</v>
      </c>
      <c r="H47" s="23" t="s">
        <v>261</v>
      </c>
      <c r="I47" s="237">
        <v>1</v>
      </c>
      <c r="J47" s="193" t="s">
        <v>413</v>
      </c>
      <c r="K47" s="18"/>
    </row>
    <row r="48" spans="2:11" s="19" customFormat="1" ht="43.5">
      <c r="B48" s="17"/>
      <c r="C48" s="173" t="s">
        <v>282</v>
      </c>
      <c r="D48" s="23" t="s">
        <v>283</v>
      </c>
      <c r="E48" s="237">
        <v>1</v>
      </c>
      <c r="F48" s="193" t="s">
        <v>536</v>
      </c>
      <c r="G48" s="24" t="s">
        <v>285</v>
      </c>
      <c r="H48" s="23" t="s">
        <v>283</v>
      </c>
      <c r="I48" s="237">
        <v>1</v>
      </c>
      <c r="J48" s="193" t="s">
        <v>414</v>
      </c>
      <c r="K48" s="18"/>
    </row>
    <row r="49" spans="2:11" s="19" customFormat="1" ht="43.5">
      <c r="B49" s="17"/>
      <c r="C49" s="173" t="s">
        <v>287</v>
      </c>
      <c r="D49" s="23" t="s">
        <v>283</v>
      </c>
      <c r="E49" s="237">
        <v>1</v>
      </c>
      <c r="F49" s="193" t="s">
        <v>447</v>
      </c>
      <c r="G49" s="24" t="s">
        <v>288</v>
      </c>
      <c r="H49" s="20" t="s">
        <v>227</v>
      </c>
      <c r="I49" s="237">
        <v>1</v>
      </c>
      <c r="J49" s="193" t="s">
        <v>599</v>
      </c>
      <c r="K49" s="18"/>
    </row>
    <row r="50" spans="2:11" s="19" customFormat="1" ht="29.45" thickBot="1">
      <c r="B50" s="17"/>
      <c r="C50" s="148" t="s">
        <v>290</v>
      </c>
      <c r="D50" s="26" t="s">
        <v>266</v>
      </c>
      <c r="E50" s="237">
        <v>1</v>
      </c>
      <c r="F50" s="380" t="s">
        <v>291</v>
      </c>
      <c r="G50" s="25" t="s">
        <v>292</v>
      </c>
      <c r="H50" s="26" t="s">
        <v>283</v>
      </c>
      <c r="I50" s="237">
        <v>1</v>
      </c>
      <c r="J50" s="380" t="s">
        <v>417</v>
      </c>
      <c r="K50" s="18"/>
    </row>
    <row r="51" spans="2:11" s="19" customFormat="1" ht="27.75" customHeight="1" thickBot="1">
      <c r="B51" s="17"/>
      <c r="C51" s="608" t="str">
        <f>C21</f>
        <v>PEOPLE + PROCESS</v>
      </c>
      <c r="D51" s="609"/>
      <c r="E51" s="609"/>
      <c r="F51" s="609"/>
      <c r="G51" s="609"/>
      <c r="H51" s="609"/>
      <c r="I51" s="609"/>
      <c r="J51" s="610"/>
      <c r="K51" s="18"/>
    </row>
    <row r="52" spans="2:11" ht="24.6" customHeight="1" thickBot="1">
      <c r="B52" s="12"/>
      <c r="C52" s="131" t="s">
        <v>222</v>
      </c>
      <c r="D52" s="132" t="s">
        <v>223</v>
      </c>
      <c r="E52" s="211" t="s">
        <v>224</v>
      </c>
      <c r="F52" s="133" t="s">
        <v>225</v>
      </c>
      <c r="G52" s="131" t="s">
        <v>222</v>
      </c>
      <c r="H52" s="132" t="s">
        <v>223</v>
      </c>
      <c r="I52" s="211" t="s">
        <v>224</v>
      </c>
      <c r="J52" s="133" t="s">
        <v>225</v>
      </c>
      <c r="K52" s="13"/>
    </row>
    <row r="53" spans="2:11" s="19" customFormat="1" ht="43.5">
      <c r="B53" s="17"/>
      <c r="C53" s="188" t="s">
        <v>294</v>
      </c>
      <c r="D53" s="146" t="s">
        <v>227</v>
      </c>
      <c r="E53" s="219" t="s">
        <v>50</v>
      </c>
      <c r="F53" s="376" t="s">
        <v>295</v>
      </c>
      <c r="G53" s="137" t="s">
        <v>296</v>
      </c>
      <c r="H53" s="146" t="s">
        <v>227</v>
      </c>
      <c r="I53" s="237">
        <v>1</v>
      </c>
      <c r="J53" s="376" t="s">
        <v>297</v>
      </c>
      <c r="K53" s="18"/>
    </row>
    <row r="54" spans="2:11" s="19" customFormat="1" ht="43.5">
      <c r="B54" s="17"/>
      <c r="C54" s="189" t="s">
        <v>298</v>
      </c>
      <c r="D54" s="162" t="s">
        <v>227</v>
      </c>
      <c r="E54" s="219">
        <v>1</v>
      </c>
      <c r="F54" s="193" t="s">
        <v>600</v>
      </c>
      <c r="G54" s="24" t="s">
        <v>300</v>
      </c>
      <c r="H54" s="23" t="s">
        <v>266</v>
      </c>
      <c r="I54" s="237">
        <v>1</v>
      </c>
      <c r="J54" s="193" t="s">
        <v>301</v>
      </c>
      <c r="K54" s="18"/>
    </row>
    <row r="55" spans="2:11" s="19" customFormat="1" ht="43.5">
      <c r="B55" s="17"/>
      <c r="C55" s="173" t="s">
        <v>302</v>
      </c>
      <c r="D55" s="23" t="s">
        <v>227</v>
      </c>
      <c r="E55" s="219">
        <v>1</v>
      </c>
      <c r="F55" s="193" t="s">
        <v>303</v>
      </c>
      <c r="G55" s="24" t="s">
        <v>304</v>
      </c>
      <c r="H55" s="23" t="s">
        <v>227</v>
      </c>
      <c r="I55" s="237">
        <v>1</v>
      </c>
      <c r="J55" s="193" t="s">
        <v>305</v>
      </c>
      <c r="K55" s="18"/>
    </row>
    <row r="56" spans="2:11" s="19" customFormat="1" ht="58.5" thickBot="1">
      <c r="B56" s="17"/>
      <c r="C56" s="148" t="s">
        <v>306</v>
      </c>
      <c r="D56" s="163" t="s">
        <v>283</v>
      </c>
      <c r="E56" s="219">
        <v>1</v>
      </c>
      <c r="F56" s="375" t="s">
        <v>602</v>
      </c>
      <c r="G56" s="25" t="s">
        <v>26</v>
      </c>
      <c r="H56" s="172" t="s">
        <v>26</v>
      </c>
      <c r="I56" s="219" t="s">
        <v>26</v>
      </c>
      <c r="J56" s="187" t="s">
        <v>26</v>
      </c>
      <c r="K56" s="18"/>
    </row>
    <row r="57" spans="2:11" s="16" customFormat="1" ht="22.7" customHeight="1" thickBot="1">
      <c r="B57" s="14"/>
      <c r="C57" s="591" t="s">
        <v>254</v>
      </c>
      <c r="D57" s="592"/>
      <c r="E57" s="592"/>
      <c r="F57" s="592"/>
      <c r="G57" s="592"/>
      <c r="H57" s="592"/>
      <c r="I57" s="592"/>
      <c r="J57" s="593"/>
      <c r="K57" s="15"/>
    </row>
    <row r="58" spans="2:11" ht="22.7" customHeight="1" thickBot="1">
      <c r="B58" s="12"/>
      <c r="C58" s="611" t="s">
        <v>308</v>
      </c>
      <c r="D58" s="612"/>
      <c r="E58" s="612"/>
      <c r="F58" s="612"/>
      <c r="G58" s="612"/>
      <c r="H58" s="612"/>
      <c r="I58" s="612"/>
      <c r="J58" s="613"/>
      <c r="K58" s="13"/>
    </row>
    <row r="59" spans="2:11" ht="15.95" customHeight="1">
      <c r="B59" s="12"/>
      <c r="C59" s="10"/>
      <c r="D59" s="138"/>
      <c r="E59" s="138"/>
      <c r="F59" s="138"/>
      <c r="G59" s="138"/>
      <c r="H59" s="138"/>
      <c r="I59" s="138"/>
      <c r="J59" s="11"/>
      <c r="K59" s="13"/>
    </row>
    <row r="60" spans="2:11" ht="15.95" customHeight="1">
      <c r="B60" s="12"/>
      <c r="C60" s="12"/>
      <c r="J60" s="13"/>
      <c r="K60" s="13"/>
    </row>
    <row r="61" spans="2:11" ht="15.95" customHeight="1" thickBot="1">
      <c r="B61" s="12"/>
      <c r="C61" s="27"/>
      <c r="D61" s="28"/>
      <c r="E61" s="28"/>
      <c r="F61" s="28"/>
      <c r="G61" s="28"/>
      <c r="H61" s="28"/>
      <c r="I61" s="28"/>
      <c r="J61" s="29"/>
      <c r="K61" s="13"/>
    </row>
    <row r="62" spans="2:11" ht="15.95" customHeight="1" thickBot="1">
      <c r="B62" s="12"/>
      <c r="C62" s="563" t="s">
        <v>309</v>
      </c>
      <c r="D62" s="564"/>
      <c r="E62" s="564"/>
      <c r="F62" s="564"/>
      <c r="G62" s="564"/>
      <c r="H62" s="564"/>
      <c r="I62" s="564"/>
      <c r="J62" s="565"/>
      <c r="K62" s="13"/>
    </row>
    <row r="63" spans="2:11" ht="20.85" customHeight="1" thickBot="1">
      <c r="B63" s="12"/>
      <c r="C63" s="630" t="s">
        <v>266</v>
      </c>
      <c r="D63" s="631"/>
      <c r="E63" s="632"/>
      <c r="F63" s="633"/>
      <c r="G63" s="630" t="s">
        <v>283</v>
      </c>
      <c r="H63" s="631"/>
      <c r="I63" s="632"/>
      <c r="J63" s="633"/>
      <c r="K63" s="13"/>
    </row>
    <row r="64" spans="2:11" ht="25.7" customHeight="1" thickBot="1">
      <c r="B64" s="12"/>
      <c r="C64" s="614" t="s">
        <v>310</v>
      </c>
      <c r="D64" s="615"/>
      <c r="E64" s="615"/>
      <c r="F64" s="616"/>
      <c r="G64" s="617" t="s">
        <v>311</v>
      </c>
      <c r="H64" s="615"/>
      <c r="I64" s="615"/>
      <c r="J64" s="618"/>
      <c r="K64" s="13"/>
    </row>
    <row r="65" spans="2:11" ht="15.95" customHeight="1">
      <c r="B65" s="12"/>
      <c r="C65" s="10"/>
      <c r="D65" s="138"/>
      <c r="E65" s="138"/>
      <c r="F65" s="138"/>
      <c r="G65" s="138"/>
      <c r="H65" s="138"/>
      <c r="I65" s="138"/>
      <c r="J65" s="11"/>
      <c r="K65" s="13"/>
    </row>
    <row r="66" spans="2:11">
      <c r="B66" s="12"/>
      <c r="C66" s="12"/>
      <c r="J66" s="13"/>
      <c r="K66" s="13"/>
    </row>
    <row r="67" spans="2:11" ht="14.45" thickBot="1">
      <c r="B67" s="12"/>
      <c r="C67" s="27"/>
      <c r="D67" s="28"/>
      <c r="E67" s="28"/>
      <c r="F67" s="28"/>
      <c r="G67" s="28"/>
      <c r="H67" s="28"/>
      <c r="I67" s="28"/>
      <c r="J67" s="29"/>
      <c r="K67" s="13"/>
    </row>
    <row r="68" spans="2:11" ht="18.600000000000001" thickBot="1">
      <c r="B68" s="12"/>
      <c r="C68" s="563" t="s">
        <v>312</v>
      </c>
      <c r="D68" s="564"/>
      <c r="E68" s="564"/>
      <c r="F68" s="564"/>
      <c r="G68" s="634"/>
      <c r="H68" s="564"/>
      <c r="I68" s="564"/>
      <c r="J68" s="565"/>
      <c r="K68" s="13"/>
    </row>
    <row r="69" spans="2:11" s="16" customFormat="1" ht="13.35" customHeight="1">
      <c r="B69" s="14"/>
      <c r="C69" s="647" t="s">
        <v>313</v>
      </c>
      <c r="D69" s="648"/>
      <c r="E69" s="649"/>
      <c r="F69" s="161" t="s">
        <v>314</v>
      </c>
      <c r="G69" s="150" t="s">
        <v>109</v>
      </c>
      <c r="H69" s="635" t="s">
        <v>315</v>
      </c>
      <c r="I69" s="635"/>
      <c r="J69" s="636"/>
      <c r="K69" s="15"/>
    </row>
    <row r="70" spans="2:11" ht="14.45" customHeight="1">
      <c r="B70" s="12"/>
      <c r="C70" s="189" t="s">
        <v>55</v>
      </c>
      <c r="D70" s="606" t="s">
        <v>316</v>
      </c>
      <c r="E70" s="607"/>
      <c r="F70" s="152">
        <f>'Initial Risk'!F26</f>
        <v>4</v>
      </c>
      <c r="G70" s="155">
        <f>'Initial Risk'!G26</f>
        <v>3</v>
      </c>
      <c r="H70" s="637">
        <f>F70*G70</f>
        <v>12</v>
      </c>
      <c r="I70" s="637"/>
      <c r="J70" s="638"/>
      <c r="K70" s="13"/>
    </row>
    <row r="71" spans="2:11" ht="14.45" customHeight="1">
      <c r="B71" s="12"/>
      <c r="C71" s="189" t="s">
        <v>56</v>
      </c>
      <c r="D71" s="606" t="s">
        <v>316</v>
      </c>
      <c r="E71" s="607"/>
      <c r="F71" s="153" t="s">
        <v>317</v>
      </c>
      <c r="G71" s="155" t="s">
        <v>326</v>
      </c>
      <c r="H71" s="639" t="s">
        <v>319</v>
      </c>
      <c r="I71" s="639"/>
      <c r="J71" s="640"/>
      <c r="K71" s="13"/>
    </row>
    <row r="72" spans="2:11" ht="16.5" customHeight="1">
      <c r="B72" s="12"/>
      <c r="C72" s="189" t="s">
        <v>320</v>
      </c>
      <c r="D72" s="606" t="s">
        <v>316</v>
      </c>
      <c r="E72" s="607"/>
      <c r="F72" s="154" t="s">
        <v>321</v>
      </c>
      <c r="G72" s="151" t="s">
        <v>322</v>
      </c>
      <c r="H72" s="641" t="s">
        <v>323</v>
      </c>
      <c r="I72" s="641"/>
      <c r="J72" s="642"/>
      <c r="K72" s="13"/>
    </row>
    <row r="73" spans="2:11" ht="15.95" customHeight="1">
      <c r="B73" s="12"/>
      <c r="C73" s="189" t="s">
        <v>324</v>
      </c>
      <c r="D73" s="606" t="s">
        <v>316</v>
      </c>
      <c r="E73" s="607"/>
      <c r="F73" s="152">
        <v>4</v>
      </c>
      <c r="G73" s="155">
        <v>2</v>
      </c>
      <c r="H73" s="643">
        <f>F73*G73</f>
        <v>8</v>
      </c>
      <c r="I73" s="643"/>
      <c r="J73" s="644"/>
      <c r="K73" s="13"/>
    </row>
    <row r="74" spans="2:11" ht="14.45" customHeight="1" thickBot="1">
      <c r="B74" s="12"/>
      <c r="C74" s="218" t="s">
        <v>60</v>
      </c>
      <c r="D74" s="619" t="s">
        <v>316</v>
      </c>
      <c r="E74" s="620"/>
      <c r="F74" s="156" t="s">
        <v>325</v>
      </c>
      <c r="G74" s="155" t="s">
        <v>349</v>
      </c>
      <c r="H74" s="645" t="s">
        <v>327</v>
      </c>
      <c r="I74" s="645"/>
      <c r="J74" s="646"/>
      <c r="K74" s="13"/>
    </row>
    <row r="75" spans="2:11" ht="23.1" customHeight="1" thickBot="1">
      <c r="B75" s="12"/>
      <c r="C75" s="650" t="s">
        <v>328</v>
      </c>
      <c r="D75" s="628"/>
      <c r="E75" s="628"/>
      <c r="F75" s="628"/>
      <c r="G75" s="628"/>
      <c r="H75" s="628"/>
      <c r="I75" s="628"/>
      <c r="J75" s="629"/>
      <c r="K75" s="13"/>
    </row>
    <row r="76" spans="2:11" ht="17.850000000000001" customHeight="1">
      <c r="B76" s="12"/>
      <c r="C76" s="178" t="s">
        <v>329</v>
      </c>
      <c r="D76" s="157"/>
      <c r="E76" s="157"/>
      <c r="F76" s="157"/>
      <c r="G76" s="157"/>
      <c r="H76" s="157"/>
      <c r="I76" s="157"/>
      <c r="J76" s="179"/>
      <c r="K76" s="13"/>
    </row>
    <row r="77" spans="2:11" ht="18.600000000000001" customHeight="1">
      <c r="B77" s="12"/>
      <c r="C77" s="180" t="s">
        <v>330</v>
      </c>
      <c r="D77" s="176"/>
      <c r="E77" s="176"/>
      <c r="F77" s="176"/>
      <c r="G77" s="177"/>
      <c r="H77" s="177"/>
      <c r="I77" s="177"/>
      <c r="J77" s="181"/>
      <c r="K77" s="13"/>
    </row>
    <row r="78" spans="2:11" ht="14.85" customHeight="1">
      <c r="B78" s="12"/>
      <c r="C78" s="180" t="s">
        <v>331</v>
      </c>
      <c r="D78" s="176"/>
      <c r="E78" s="176"/>
      <c r="F78" s="176"/>
      <c r="G78" s="174"/>
      <c r="H78" s="174"/>
      <c r="I78" s="174"/>
      <c r="J78" s="182"/>
      <c r="K78" s="13"/>
    </row>
    <row r="79" spans="2:11" ht="17.100000000000001" customHeight="1">
      <c r="B79" s="12"/>
      <c r="C79" s="158" t="s">
        <v>332</v>
      </c>
      <c r="D79" s="176"/>
      <c r="E79" s="176"/>
      <c r="F79" s="176"/>
      <c r="G79" s="175"/>
      <c r="H79" s="175"/>
      <c r="I79" s="175"/>
      <c r="J79" s="183"/>
      <c r="K79" s="13"/>
    </row>
    <row r="80" spans="2:11" ht="14.45" customHeight="1" thickBot="1">
      <c r="B80" s="12"/>
      <c r="C80" s="184"/>
      <c r="D80" s="185"/>
      <c r="E80" s="185"/>
      <c r="F80" s="185"/>
      <c r="G80" s="185"/>
      <c r="H80" s="185"/>
      <c r="I80" s="185"/>
      <c r="J80" s="186"/>
      <c r="K80" s="13"/>
    </row>
    <row r="81" spans="2:11" ht="15" customHeight="1" thickBot="1">
      <c r="B81" s="12"/>
      <c r="C81" s="621" t="s">
        <v>333</v>
      </c>
      <c r="D81" s="622"/>
      <c r="E81" s="622"/>
      <c r="F81" s="623"/>
      <c r="G81" s="623"/>
      <c r="H81" s="623"/>
      <c r="I81" s="624"/>
      <c r="J81" s="625"/>
      <c r="K81" s="13"/>
    </row>
    <row r="82" spans="2:11" ht="15" customHeight="1">
      <c r="B82" s="12"/>
      <c r="C82" s="158"/>
      <c r="D82" s="139"/>
      <c r="E82" s="139"/>
      <c r="F82" s="139"/>
      <c r="H82" s="139"/>
      <c r="I82" s="139"/>
      <c r="J82" s="13"/>
      <c r="K82" s="13"/>
    </row>
    <row r="83" spans="2:11" ht="15" customHeight="1">
      <c r="B83" s="12"/>
      <c r="C83" s="158"/>
      <c r="D83" s="139"/>
      <c r="E83" s="139"/>
      <c r="F83" s="139"/>
      <c r="H83" s="139"/>
      <c r="I83" s="139"/>
      <c r="J83" s="13"/>
      <c r="K83" s="13"/>
    </row>
    <row r="84" spans="2:11" ht="15" customHeight="1">
      <c r="B84" s="12"/>
      <c r="C84" s="158"/>
      <c r="D84" s="139"/>
      <c r="E84" s="139"/>
      <c r="F84" s="139"/>
      <c r="H84" s="139"/>
      <c r="I84" s="139"/>
      <c r="J84" s="13"/>
      <c r="K84" s="13"/>
    </row>
    <row r="85" spans="2:11" ht="15" customHeight="1">
      <c r="B85" s="12"/>
      <c r="C85" s="158"/>
      <c r="D85" s="139"/>
      <c r="E85" s="139"/>
      <c r="F85" s="139"/>
      <c r="H85" s="139"/>
      <c r="I85" s="139"/>
      <c r="J85" s="13"/>
      <c r="K85" s="13"/>
    </row>
    <row r="86" spans="2:11" ht="15" customHeight="1">
      <c r="B86" s="12"/>
      <c r="C86" s="158"/>
      <c r="D86" s="139"/>
      <c r="E86" s="139"/>
      <c r="F86" s="139"/>
      <c r="H86" s="139"/>
      <c r="I86" s="139"/>
      <c r="J86" s="13"/>
      <c r="K86" s="13"/>
    </row>
    <row r="87" spans="2:11" ht="15" customHeight="1">
      <c r="B87" s="12"/>
      <c r="C87" s="158"/>
      <c r="D87" s="139"/>
      <c r="E87" s="139"/>
      <c r="F87" s="139"/>
      <c r="H87" s="139"/>
      <c r="I87" s="139"/>
      <c r="J87" s="13"/>
      <c r="K87" s="13"/>
    </row>
    <row r="88" spans="2:11" ht="15" customHeight="1">
      <c r="B88" s="12"/>
      <c r="C88" s="158"/>
      <c r="D88" s="139"/>
      <c r="E88" s="139"/>
      <c r="F88" s="139"/>
      <c r="H88" s="139"/>
      <c r="I88" s="139"/>
      <c r="J88" s="13"/>
      <c r="K88" s="13"/>
    </row>
    <row r="89" spans="2:11" ht="15" customHeight="1">
      <c r="B89" s="12"/>
      <c r="C89" s="158"/>
      <c r="D89" s="139"/>
      <c r="E89" s="139"/>
      <c r="F89" s="139"/>
      <c r="H89" s="139"/>
      <c r="I89" s="139"/>
      <c r="J89" s="13"/>
      <c r="K89" s="13"/>
    </row>
    <row r="90" spans="2:11" ht="15" customHeight="1">
      <c r="B90" s="12"/>
      <c r="C90" s="158"/>
      <c r="D90" s="139"/>
      <c r="E90" s="139"/>
      <c r="F90" s="139"/>
      <c r="H90" s="139"/>
      <c r="I90" s="139"/>
      <c r="J90" s="13"/>
      <c r="K90" s="13"/>
    </row>
    <row r="91" spans="2:11" ht="15" customHeight="1">
      <c r="B91" s="12"/>
      <c r="C91" s="158"/>
      <c r="D91" s="139"/>
      <c r="E91" s="139"/>
      <c r="F91" s="139"/>
      <c r="H91" s="139"/>
      <c r="I91" s="139"/>
      <c r="J91" s="13"/>
      <c r="K91" s="13"/>
    </row>
    <row r="92" spans="2:11" ht="15" customHeight="1">
      <c r="B92" s="12"/>
      <c r="C92" s="158"/>
      <c r="D92" s="139"/>
      <c r="E92" s="139"/>
      <c r="F92" s="139"/>
      <c r="H92" s="139"/>
      <c r="I92" s="139"/>
      <c r="J92" s="13"/>
      <c r="K92" s="13"/>
    </row>
    <row r="93" spans="2:11" ht="15" customHeight="1">
      <c r="B93" s="12"/>
      <c r="C93" s="158"/>
      <c r="D93" s="139"/>
      <c r="E93" s="139"/>
      <c r="F93" s="139"/>
      <c r="H93" s="139"/>
      <c r="I93" s="139"/>
      <c r="J93" s="13"/>
      <c r="K93" s="13"/>
    </row>
    <row r="94" spans="2:11" ht="15" customHeight="1">
      <c r="B94" s="12"/>
      <c r="C94" s="158"/>
      <c r="D94" s="139"/>
      <c r="E94" s="139"/>
      <c r="F94" s="139"/>
      <c r="H94" s="139"/>
      <c r="I94" s="139"/>
      <c r="J94" s="13"/>
      <c r="K94" s="13"/>
    </row>
    <row r="95" spans="2:11" ht="15" customHeight="1">
      <c r="B95" s="12"/>
      <c r="C95" s="158"/>
      <c r="D95" s="139"/>
      <c r="E95" s="139"/>
      <c r="F95" s="139"/>
      <c r="H95" s="139"/>
      <c r="I95" s="139"/>
      <c r="J95" s="13"/>
      <c r="K95" s="13"/>
    </row>
    <row r="96" spans="2:11" ht="15" customHeight="1">
      <c r="B96" s="12"/>
      <c r="C96" s="158"/>
      <c r="D96" s="139"/>
      <c r="E96" s="139"/>
      <c r="F96" s="139"/>
      <c r="H96" s="139"/>
      <c r="I96" s="139"/>
      <c r="J96" s="13"/>
      <c r="K96" s="13"/>
    </row>
    <row r="97" spans="2:11" ht="15" customHeight="1">
      <c r="B97" s="12"/>
      <c r="C97" s="158"/>
      <c r="D97" s="139"/>
      <c r="E97" s="139"/>
      <c r="F97" s="139"/>
      <c r="H97" s="139"/>
      <c r="I97" s="139"/>
      <c r="J97" s="13"/>
      <c r="K97" s="13"/>
    </row>
    <row r="98" spans="2:11" ht="15" customHeight="1">
      <c r="B98" s="12"/>
      <c r="C98" s="158"/>
      <c r="D98" s="139"/>
      <c r="E98" s="139"/>
      <c r="F98" s="139"/>
      <c r="H98" s="139"/>
      <c r="I98" s="139"/>
      <c r="J98" s="13"/>
      <c r="K98" s="13"/>
    </row>
    <row r="99" spans="2:11" ht="15" customHeight="1">
      <c r="B99" s="12"/>
      <c r="C99" s="158"/>
      <c r="D99" s="139"/>
      <c r="E99" s="139"/>
      <c r="F99" s="139"/>
      <c r="H99" s="139"/>
      <c r="I99" s="139"/>
      <c r="J99" s="13"/>
      <c r="K99" s="13"/>
    </row>
    <row r="100" spans="2:11" ht="15" customHeight="1">
      <c r="B100" s="12"/>
      <c r="C100" s="158"/>
      <c r="D100" s="139"/>
      <c r="E100" s="139"/>
      <c r="F100" s="139"/>
      <c r="H100" s="139"/>
      <c r="I100" s="139"/>
      <c r="J100" s="13"/>
      <c r="K100" s="13"/>
    </row>
    <row r="101" spans="2:11" ht="15" customHeight="1">
      <c r="B101" s="12"/>
      <c r="C101" s="158"/>
      <c r="D101" s="139"/>
      <c r="E101" s="139"/>
      <c r="F101" s="139"/>
      <c r="H101" s="139"/>
      <c r="I101" s="139"/>
      <c r="J101" s="13"/>
      <c r="K101" s="13"/>
    </row>
    <row r="102" spans="2:11" ht="15" customHeight="1">
      <c r="B102" s="12"/>
      <c r="C102" s="158"/>
      <c r="D102" s="139"/>
      <c r="E102" s="139"/>
      <c r="F102" s="139"/>
      <c r="H102" s="139"/>
      <c r="I102" s="139"/>
      <c r="J102" s="13"/>
      <c r="K102" s="13"/>
    </row>
    <row r="103" spans="2:11" ht="15" customHeight="1">
      <c r="B103" s="12"/>
      <c r="C103" s="158"/>
      <c r="D103" s="139"/>
      <c r="E103" s="139"/>
      <c r="F103" s="139"/>
      <c r="H103" s="139"/>
      <c r="I103" s="139"/>
      <c r="J103" s="13"/>
      <c r="K103" s="13"/>
    </row>
    <row r="104" spans="2:11" ht="15" customHeight="1">
      <c r="B104" s="12"/>
      <c r="C104" s="158"/>
      <c r="D104" s="139"/>
      <c r="E104" s="139"/>
      <c r="F104" s="139"/>
      <c r="H104" s="139"/>
      <c r="I104" s="139"/>
      <c r="J104" s="13"/>
      <c r="K104" s="13"/>
    </row>
    <row r="105" spans="2:11" ht="15" customHeight="1">
      <c r="B105" s="12"/>
      <c r="C105" s="158"/>
      <c r="D105" s="139"/>
      <c r="E105" s="139"/>
      <c r="F105" s="139"/>
      <c r="H105" s="139"/>
      <c r="I105" s="139"/>
      <c r="J105" s="13"/>
      <c r="K105" s="13"/>
    </row>
    <row r="106" spans="2:11" ht="15" customHeight="1">
      <c r="B106" s="12"/>
      <c r="C106" s="158"/>
      <c r="D106" s="139"/>
      <c r="E106" s="139"/>
      <c r="F106" s="139"/>
      <c r="H106" s="139"/>
      <c r="I106" s="139"/>
      <c r="J106" s="13"/>
      <c r="K106" s="13"/>
    </row>
    <row r="107" spans="2:11" ht="15" customHeight="1">
      <c r="B107" s="12"/>
      <c r="C107" s="158"/>
      <c r="D107" s="139"/>
      <c r="E107" s="139"/>
      <c r="F107" s="139"/>
      <c r="H107" s="139"/>
      <c r="I107" s="139"/>
      <c r="J107" s="13"/>
      <c r="K107" s="13"/>
    </row>
    <row r="108" spans="2:11" ht="15" customHeight="1">
      <c r="B108" s="12"/>
      <c r="C108" s="158"/>
      <c r="D108" s="139"/>
      <c r="E108" s="139"/>
      <c r="F108" s="139"/>
      <c r="H108" s="139"/>
      <c r="I108" s="139"/>
      <c r="J108" s="13"/>
      <c r="K108" s="13"/>
    </row>
    <row r="109" spans="2:11" ht="15" customHeight="1">
      <c r="B109" s="12"/>
      <c r="C109" s="158"/>
      <c r="D109" s="139"/>
      <c r="E109" s="139"/>
      <c r="F109" s="139"/>
      <c r="H109" s="139"/>
      <c r="I109" s="139"/>
      <c r="J109" s="13"/>
      <c r="K109" s="13"/>
    </row>
    <row r="110" spans="2:11" ht="15" customHeight="1">
      <c r="B110" s="12"/>
      <c r="C110" s="158"/>
      <c r="D110" s="139"/>
      <c r="E110" s="139"/>
      <c r="F110" s="139"/>
      <c r="H110" s="139"/>
      <c r="I110" s="139"/>
      <c r="J110" s="13"/>
      <c r="K110" s="13"/>
    </row>
    <row r="111" spans="2:11" ht="15" customHeight="1">
      <c r="B111" s="12"/>
      <c r="C111" s="158"/>
      <c r="D111" s="139"/>
      <c r="E111" s="139"/>
      <c r="F111" s="139"/>
      <c r="H111" s="139"/>
      <c r="I111" s="139"/>
      <c r="J111" s="13"/>
      <c r="K111" s="13"/>
    </row>
    <row r="112" spans="2:11" ht="15" customHeight="1">
      <c r="B112" s="12"/>
      <c r="C112" s="158"/>
      <c r="D112" s="139"/>
      <c r="E112" s="139"/>
      <c r="F112" s="139"/>
      <c r="H112" s="139"/>
      <c r="I112" s="139"/>
      <c r="J112" s="13"/>
      <c r="K112" s="13"/>
    </row>
    <row r="113" spans="2:11" ht="15" customHeight="1">
      <c r="B113" s="12"/>
      <c r="C113" s="158"/>
      <c r="D113" s="139"/>
      <c r="E113" s="139"/>
      <c r="F113" s="139"/>
      <c r="H113" s="139"/>
      <c r="I113" s="139"/>
      <c r="J113" s="13"/>
      <c r="K113" s="13"/>
    </row>
    <row r="114" spans="2:11" ht="15" customHeight="1">
      <c r="B114" s="12"/>
      <c r="C114" s="158"/>
      <c r="D114" s="139"/>
      <c r="E114" s="139"/>
      <c r="F114" s="139"/>
      <c r="H114" s="139"/>
      <c r="I114" s="139"/>
      <c r="J114" s="13"/>
      <c r="K114" s="13"/>
    </row>
    <row r="115" spans="2:11" ht="15" customHeight="1">
      <c r="B115" s="12"/>
      <c r="C115" s="158"/>
      <c r="D115" s="139"/>
      <c r="E115" s="139"/>
      <c r="F115" s="139"/>
      <c r="H115" s="139"/>
      <c r="I115" s="139"/>
      <c r="J115" s="13"/>
      <c r="K115" s="13"/>
    </row>
    <row r="116" spans="2:11" ht="15" customHeight="1">
      <c r="B116" s="12"/>
      <c r="C116" s="158"/>
      <c r="D116" s="139"/>
      <c r="E116" s="139"/>
      <c r="F116" s="139"/>
      <c r="H116" s="139"/>
      <c r="I116" s="139"/>
      <c r="J116" s="13"/>
      <c r="K116" s="13"/>
    </row>
    <row r="117" spans="2:11" ht="14.45" thickBot="1">
      <c r="B117" s="12"/>
      <c r="C117" s="143"/>
      <c r="D117" s="144"/>
      <c r="E117" s="144"/>
      <c r="F117" s="144"/>
      <c r="G117" s="28"/>
      <c r="H117" s="144"/>
      <c r="I117" s="144"/>
      <c r="J117" s="29"/>
      <c r="K117" s="13"/>
    </row>
    <row r="118" spans="2:11">
      <c r="B118" s="12"/>
      <c r="K118" s="13"/>
    </row>
    <row r="119" spans="2:11" ht="14.45" thickBot="1">
      <c r="B119" s="27"/>
      <c r="C119" s="28"/>
      <c r="D119" s="28"/>
      <c r="E119" s="28"/>
      <c r="F119" s="28"/>
      <c r="G119" s="28"/>
      <c r="H119" s="28"/>
      <c r="I119" s="28"/>
      <c r="J119" s="28"/>
      <c r="K119" s="29"/>
    </row>
  </sheetData>
  <mergeCells count="42">
    <mergeCell ref="D72:E72"/>
    <mergeCell ref="D73:E73"/>
    <mergeCell ref="D74:E74"/>
    <mergeCell ref="C2:J3"/>
    <mergeCell ref="C4:J4"/>
    <mergeCell ref="C5:J5"/>
    <mergeCell ref="H6:J6"/>
    <mergeCell ref="C7:F12"/>
    <mergeCell ref="H7:J7"/>
    <mergeCell ref="G9:G12"/>
    <mergeCell ref="H9:J12"/>
    <mergeCell ref="C51:J51"/>
    <mergeCell ref="C13:F13"/>
    <mergeCell ref="G13:J13"/>
    <mergeCell ref="C14:J14"/>
    <mergeCell ref="C21:J21"/>
    <mergeCell ref="H71:J71"/>
    <mergeCell ref="C69:E69"/>
    <mergeCell ref="D70:E70"/>
    <mergeCell ref="D71:E71"/>
    <mergeCell ref="C31:J31"/>
    <mergeCell ref="C32:J32"/>
    <mergeCell ref="C36:J36"/>
    <mergeCell ref="C38:J38"/>
    <mergeCell ref="C40:F40"/>
    <mergeCell ref="G40:J40"/>
    <mergeCell ref="H73:J73"/>
    <mergeCell ref="H74:J74"/>
    <mergeCell ref="C75:J75"/>
    <mergeCell ref="C81:J81"/>
    <mergeCell ref="C41:J41"/>
    <mergeCell ref="H72:J72"/>
    <mergeCell ref="C57:J57"/>
    <mergeCell ref="C58:J58"/>
    <mergeCell ref="C62:J62"/>
    <mergeCell ref="C63:F63"/>
    <mergeCell ref="G63:J63"/>
    <mergeCell ref="C64:F64"/>
    <mergeCell ref="G64:J64"/>
    <mergeCell ref="C68:J68"/>
    <mergeCell ref="H69:J69"/>
    <mergeCell ref="H70:J70"/>
  </mergeCells>
  <conditionalFormatting sqref="H70:J70 H73:J73">
    <cfRule type="cellIs" dxfId="113" priority="106" operator="between">
      <formula>1</formula>
      <formula>3</formula>
    </cfRule>
    <cfRule type="cellIs" dxfId="112" priority="107" operator="equal">
      <formula>4</formula>
    </cfRule>
    <cfRule type="cellIs" dxfId="111" priority="108" operator="between">
      <formula>5</formula>
      <formula>8</formula>
    </cfRule>
    <cfRule type="cellIs" dxfId="110" priority="109" operator="between">
      <formula>10</formula>
      <formula>12</formula>
    </cfRule>
    <cfRule type="cellIs" dxfId="109" priority="110" operator="between">
      <formula>15</formula>
      <formula>25</formula>
    </cfRule>
  </conditionalFormatting>
  <pageMargins left="0.7" right="0.7" top="0.75" bottom="0.75" header="0.3" footer="0.3"/>
  <pageSetup scale="26" orientation="portrait" horizontalDpi="4294967294" r:id="rId1"/>
  <drawing r:id="rId2"/>
  <extLst>
    <ext xmlns:x14="http://schemas.microsoft.com/office/spreadsheetml/2009/9/main" uri="{78C0D931-6437-407d-A8EE-F0AAD7539E65}">
      <x14:conditionalFormattings>
        <x14:conditionalFormatting xmlns:xm="http://schemas.microsoft.com/office/excel/2006/main">
          <x14:cfRule type="cellIs" priority="92" operator="equal" id="{B3AD76EF-9D16-45E4-84CA-2D6DF7E7EC77}">
            <xm:f>'Data Vald.'!$A$9</xm:f>
            <x14:dxf>
              <fill>
                <patternFill>
                  <bgColor rgb="FF00B050"/>
                </patternFill>
              </fill>
            </x14:dxf>
          </x14:cfRule>
          <x14:cfRule type="cellIs" priority="93" operator="equal" id="{3574743F-8BBE-43EA-829B-9B1C0BB19FEC}">
            <xm:f>'Data Vald.'!$A$8</xm:f>
            <x14:dxf>
              <fill>
                <patternFill>
                  <bgColor rgb="FFFFFF00"/>
                </patternFill>
              </fill>
            </x14:dxf>
          </x14:cfRule>
          <x14:cfRule type="cellIs" priority="94" operator="equal" id="{B68F34D6-B15E-45E2-9690-A3A41C2F2815}">
            <xm:f>'Data Vald.'!$A$7</xm:f>
            <x14:dxf>
              <fill>
                <patternFill>
                  <bgColor rgb="FFFFC000"/>
                </patternFill>
              </fill>
            </x14:dxf>
          </x14:cfRule>
          <x14:cfRule type="cellIs" priority="95" operator="equal" id="{3FB6FA11-25EE-49BB-A3CA-A452FED77F40}">
            <xm:f>'Data Vald.'!$A$6</xm:f>
            <x14:dxf>
              <fill>
                <patternFill>
                  <bgColor rgb="FFFF0000"/>
                </patternFill>
              </fill>
            </x14:dxf>
          </x14:cfRule>
          <x14:cfRule type="cellIs" priority="96" operator="equal" id="{F90B46CD-7816-4761-A394-D69BA6877E38}">
            <xm:f>'Data Vald.'!$A$5</xm:f>
            <x14:dxf>
              <font>
                <color theme="0"/>
              </font>
              <fill>
                <patternFill>
                  <bgColor theme="1"/>
                </patternFill>
              </fill>
            </x14:dxf>
          </x14:cfRule>
          <x14:cfRule type="cellIs" priority="97" operator="equal" id="{BF2A5C46-4AA2-4A6B-A075-6D95ADDE2927}">
            <xm:f>'Data Vald.'!$A$4</xm:f>
            <x14:dxf/>
          </x14:cfRule>
          <x14:cfRule type="cellIs" priority="98" operator="equal" id="{D7B2E854-EC6A-4B6E-B78F-A01E44261514}">
            <xm:f>'Data Vald.'!$A$3</xm:f>
            <x14:dxf/>
          </x14:cfRule>
          <xm:sqref>I17:I20 I24:I30</xm:sqref>
        </x14:conditionalFormatting>
        <x14:conditionalFormatting xmlns:xm="http://schemas.microsoft.com/office/excel/2006/main">
          <x14:cfRule type="cellIs" priority="85" operator="equal" id="{BC13C6E7-DF7F-40D5-B4E9-CE8FF9AC894F}">
            <xm:f>'Data Vald.'!$A$9</xm:f>
            <x14:dxf>
              <fill>
                <patternFill>
                  <bgColor rgb="FF00B050"/>
                </patternFill>
              </fill>
            </x14:dxf>
          </x14:cfRule>
          <x14:cfRule type="cellIs" priority="86" operator="equal" id="{6FF7DE26-2C0D-4BE3-BDD5-7DE210C72F49}">
            <xm:f>'Data Vald.'!$A$8</xm:f>
            <x14:dxf>
              <fill>
                <patternFill>
                  <bgColor rgb="FFFFFF00"/>
                </patternFill>
              </fill>
            </x14:dxf>
          </x14:cfRule>
          <x14:cfRule type="cellIs" priority="87" operator="equal" id="{694C0801-8272-490F-BD67-47668AAEFA4E}">
            <xm:f>'Data Vald.'!$A$7</xm:f>
            <x14:dxf>
              <fill>
                <patternFill>
                  <bgColor rgb="FFFFC000"/>
                </patternFill>
              </fill>
            </x14:dxf>
          </x14:cfRule>
          <x14:cfRule type="cellIs" priority="88" operator="equal" id="{2892BE32-B512-42A7-88FE-64252CA6AC96}">
            <xm:f>'Data Vald.'!$A$6</xm:f>
            <x14:dxf>
              <fill>
                <patternFill>
                  <bgColor rgb="FFFF0000"/>
                </patternFill>
              </fill>
            </x14:dxf>
          </x14:cfRule>
          <x14:cfRule type="cellIs" priority="89" operator="equal" id="{E0441C00-8941-4817-8E04-94316E68299B}">
            <xm:f>'Data Vald.'!$A$5</xm:f>
            <x14:dxf>
              <font>
                <color theme="0"/>
              </font>
              <fill>
                <patternFill>
                  <bgColor theme="1"/>
                </patternFill>
              </fill>
            </x14:dxf>
          </x14:cfRule>
          <x14:cfRule type="cellIs" priority="90" operator="equal" id="{4D90D407-1716-4C7D-A8CC-2F2E60227E2A}">
            <xm:f>'Data Vald.'!$A$4</xm:f>
            <x14:dxf/>
          </x14:cfRule>
          <x14:cfRule type="cellIs" priority="91" operator="equal" id="{ED41C1E2-2C0B-448E-B35D-DC48631819A5}">
            <xm:f>'Data Vald.'!$A$3</xm:f>
            <x14:dxf/>
          </x14:cfRule>
          <xm:sqref>I56</xm:sqref>
        </x14:conditionalFormatting>
        <x14:conditionalFormatting xmlns:xm="http://schemas.microsoft.com/office/excel/2006/main">
          <x14:cfRule type="cellIs" priority="78" operator="equal" id="{15F80CEC-07C5-4226-80E0-866E4723F927}">
            <xm:f>'Data Vald.'!$A$9</xm:f>
            <x14:dxf>
              <fill>
                <patternFill>
                  <bgColor rgb="FF00B050"/>
                </patternFill>
              </fill>
            </x14:dxf>
          </x14:cfRule>
          <x14:cfRule type="cellIs" priority="79" operator="equal" id="{F690099A-2E2A-4E1A-8EF8-A49EC80421E0}">
            <xm:f>'Data Vald.'!$A$8</xm:f>
            <x14:dxf>
              <fill>
                <patternFill>
                  <bgColor rgb="FFFFFF00"/>
                </patternFill>
              </fill>
            </x14:dxf>
          </x14:cfRule>
          <x14:cfRule type="cellIs" priority="80" operator="equal" id="{55D3ADC5-48DC-4D68-A801-1081A3F0751D}">
            <xm:f>'Data Vald.'!$A$7</xm:f>
            <x14:dxf>
              <fill>
                <patternFill>
                  <bgColor rgb="FFFFC000"/>
                </patternFill>
              </fill>
            </x14:dxf>
          </x14:cfRule>
          <x14:cfRule type="cellIs" priority="81" operator="equal" id="{EC4CAEA0-F2C4-4F82-ABBE-46614427261B}">
            <xm:f>'Data Vald.'!$A$6</xm:f>
            <x14:dxf>
              <fill>
                <patternFill>
                  <bgColor rgb="FFFF0000"/>
                </patternFill>
              </fill>
            </x14:dxf>
          </x14:cfRule>
          <x14:cfRule type="cellIs" priority="82" operator="equal" id="{37458756-75D8-40C4-8121-7512FDFFA743}">
            <xm:f>'Data Vald.'!$A$5</xm:f>
            <x14:dxf>
              <font>
                <color theme="0"/>
              </font>
              <fill>
                <patternFill>
                  <bgColor theme="1"/>
                </patternFill>
              </fill>
            </x14:dxf>
          </x14:cfRule>
          <x14:cfRule type="cellIs" priority="83" operator="equal" id="{660589B1-F7D0-40B0-9BB6-10C6011C5BE7}">
            <xm:f>'Data Vald.'!$A$4</xm:f>
            <x14:dxf/>
          </x14:cfRule>
          <x14:cfRule type="cellIs" priority="84" operator="equal" id="{A48F824A-C92F-42A0-8714-673373FBB02D}">
            <xm:f>'Data Vald.'!$A$3</xm:f>
            <x14:dxf/>
          </x14:cfRule>
          <xm:sqref>E16:E20</xm:sqref>
        </x14:conditionalFormatting>
        <x14:conditionalFormatting xmlns:xm="http://schemas.microsoft.com/office/excel/2006/main">
          <x14:cfRule type="cellIs" priority="71" operator="equal" id="{B71E284A-1E8E-4DD5-82F0-AEC6130A2A18}">
            <xm:f>'Data Vald.'!$A$9</xm:f>
            <x14:dxf>
              <fill>
                <patternFill>
                  <bgColor rgb="FF00B050"/>
                </patternFill>
              </fill>
            </x14:dxf>
          </x14:cfRule>
          <x14:cfRule type="cellIs" priority="72" operator="equal" id="{790CDEF0-C05F-4E4F-BB81-54BEFB6B5DE1}">
            <xm:f>'Data Vald.'!$A$8</xm:f>
            <x14:dxf>
              <fill>
                <patternFill>
                  <bgColor rgb="FFFFFF00"/>
                </patternFill>
              </fill>
            </x14:dxf>
          </x14:cfRule>
          <x14:cfRule type="cellIs" priority="73" operator="equal" id="{39278A05-079C-4495-A50C-797EE869DE21}">
            <xm:f>'Data Vald.'!$A$7</xm:f>
            <x14:dxf>
              <fill>
                <patternFill>
                  <bgColor rgb="FFFFC000"/>
                </patternFill>
              </fill>
            </x14:dxf>
          </x14:cfRule>
          <x14:cfRule type="cellIs" priority="74" operator="equal" id="{436AB04C-A1BE-4578-8A3F-6FE1BE4C8EC8}">
            <xm:f>'Data Vald.'!$A$6</xm:f>
            <x14:dxf>
              <fill>
                <patternFill>
                  <bgColor rgb="FFFF0000"/>
                </patternFill>
              </fill>
            </x14:dxf>
          </x14:cfRule>
          <x14:cfRule type="cellIs" priority="75" operator="equal" id="{AA080FC0-5C3D-4DA3-95B1-BD7B27CAE335}">
            <xm:f>'Data Vald.'!$A$5</xm:f>
            <x14:dxf>
              <font>
                <color theme="0"/>
              </font>
              <fill>
                <patternFill>
                  <bgColor theme="1"/>
                </patternFill>
              </fill>
            </x14:dxf>
          </x14:cfRule>
          <x14:cfRule type="cellIs" priority="76" operator="equal" id="{B345428A-9687-45A0-A3B8-428AA8376B70}">
            <xm:f>'Data Vald.'!$A$4</xm:f>
            <x14:dxf/>
          </x14:cfRule>
          <x14:cfRule type="cellIs" priority="77" operator="equal" id="{62F94718-5760-4353-AD8E-614928A284CE}">
            <xm:f>'Data Vald.'!$A$3</xm:f>
            <x14:dxf/>
          </x14:cfRule>
          <xm:sqref>I16</xm:sqref>
        </x14:conditionalFormatting>
        <x14:conditionalFormatting xmlns:xm="http://schemas.microsoft.com/office/excel/2006/main">
          <x14:cfRule type="cellIs" priority="64" operator="equal" id="{69A9ADC1-CA32-449A-B1EF-7B1A89881C36}">
            <xm:f>'Data Vald.'!$A$9</xm:f>
            <x14:dxf>
              <fill>
                <patternFill>
                  <bgColor rgb="FF00B050"/>
                </patternFill>
              </fill>
            </x14:dxf>
          </x14:cfRule>
          <x14:cfRule type="cellIs" priority="65" operator="equal" id="{6842C58C-C86B-4427-8888-61467ECB709B}">
            <xm:f>'Data Vald.'!$A$8</xm:f>
            <x14:dxf>
              <fill>
                <patternFill>
                  <bgColor rgb="FFFFFF00"/>
                </patternFill>
              </fill>
            </x14:dxf>
          </x14:cfRule>
          <x14:cfRule type="cellIs" priority="66" operator="equal" id="{A887AE4D-4471-4D32-9DA2-D470D340C06B}">
            <xm:f>'Data Vald.'!$A$7</xm:f>
            <x14:dxf>
              <fill>
                <patternFill>
                  <bgColor rgb="FFFFC000"/>
                </patternFill>
              </fill>
            </x14:dxf>
          </x14:cfRule>
          <x14:cfRule type="cellIs" priority="67" operator="equal" id="{CDF47C8C-B2FD-4BAE-9DCD-661ABAA73DB9}">
            <xm:f>'Data Vald.'!$A$6</xm:f>
            <x14:dxf>
              <fill>
                <patternFill>
                  <bgColor rgb="FFFF0000"/>
                </patternFill>
              </fill>
            </x14:dxf>
          </x14:cfRule>
          <x14:cfRule type="cellIs" priority="68" operator="equal" id="{9B530940-5306-4BC5-AE18-09A31DEA9C17}">
            <xm:f>'Data Vald.'!$A$5</xm:f>
            <x14:dxf>
              <font>
                <color theme="0"/>
              </font>
              <fill>
                <patternFill>
                  <bgColor theme="1"/>
                </patternFill>
              </fill>
            </x14:dxf>
          </x14:cfRule>
          <x14:cfRule type="cellIs" priority="69" operator="equal" id="{EFF326BA-E832-4EBD-87F7-C240AB70E313}">
            <xm:f>'Data Vald.'!$A$4</xm:f>
            <x14:dxf/>
          </x14:cfRule>
          <x14:cfRule type="cellIs" priority="70" operator="equal" id="{9292B084-BD0C-4C53-9607-106FF0A5F949}">
            <xm:f>'Data Vald.'!$A$3</xm:f>
            <x14:dxf/>
          </x14:cfRule>
          <xm:sqref>E23:E30</xm:sqref>
        </x14:conditionalFormatting>
        <x14:conditionalFormatting xmlns:xm="http://schemas.microsoft.com/office/excel/2006/main">
          <x14:cfRule type="cellIs" priority="57" operator="equal" id="{59536518-95A4-4598-AB40-FDC753E3D613}">
            <xm:f>'Data Vald.'!$A$9</xm:f>
            <x14:dxf>
              <fill>
                <patternFill>
                  <bgColor rgb="FF00B050"/>
                </patternFill>
              </fill>
            </x14:dxf>
          </x14:cfRule>
          <x14:cfRule type="cellIs" priority="58" operator="equal" id="{36122ECA-CB4D-4C29-9B7E-FBFEE198C645}">
            <xm:f>'Data Vald.'!$A$8</xm:f>
            <x14:dxf>
              <fill>
                <patternFill>
                  <bgColor rgb="FFFFFF00"/>
                </patternFill>
              </fill>
            </x14:dxf>
          </x14:cfRule>
          <x14:cfRule type="cellIs" priority="59" operator="equal" id="{217437CF-BA8F-4C55-8FC7-1CDD19E5556E}">
            <xm:f>'Data Vald.'!$A$7</xm:f>
            <x14:dxf>
              <fill>
                <patternFill>
                  <bgColor rgb="FFFFC000"/>
                </patternFill>
              </fill>
            </x14:dxf>
          </x14:cfRule>
          <x14:cfRule type="cellIs" priority="60" operator="equal" id="{1F7C3ECE-AF05-440A-AB8C-5F4EB835DD3A}">
            <xm:f>'Data Vald.'!$A$6</xm:f>
            <x14:dxf>
              <fill>
                <patternFill>
                  <bgColor rgb="FFFF0000"/>
                </patternFill>
              </fill>
            </x14:dxf>
          </x14:cfRule>
          <x14:cfRule type="cellIs" priority="61" operator="equal" id="{7968FCC6-EEBE-4601-9F33-85D4A25EAD66}">
            <xm:f>'Data Vald.'!$A$5</xm:f>
            <x14:dxf>
              <font>
                <color theme="0"/>
              </font>
              <fill>
                <patternFill>
                  <bgColor theme="1"/>
                </patternFill>
              </fill>
            </x14:dxf>
          </x14:cfRule>
          <x14:cfRule type="cellIs" priority="62" operator="equal" id="{9EAC8ADF-4DDB-4C54-B38F-DBF8CE8E949F}">
            <xm:f>'Data Vald.'!$A$4</xm:f>
            <x14:dxf/>
          </x14:cfRule>
          <x14:cfRule type="cellIs" priority="63" operator="equal" id="{BE46DF78-F49B-4730-A83D-EA6EE93812BA}">
            <xm:f>'Data Vald.'!$A$3</xm:f>
            <x14:dxf/>
          </x14:cfRule>
          <xm:sqref>I23</xm:sqref>
        </x14:conditionalFormatting>
        <x14:conditionalFormatting xmlns:xm="http://schemas.microsoft.com/office/excel/2006/main">
          <x14:cfRule type="cellIs" priority="50" operator="equal" id="{6B5AB5A8-B6E7-4D6B-9F55-9367D99BB6AA}">
            <xm:f>'Data Vald.'!$A$9</xm:f>
            <x14:dxf>
              <fill>
                <patternFill>
                  <bgColor rgb="FF00B050"/>
                </patternFill>
              </fill>
            </x14:dxf>
          </x14:cfRule>
          <x14:cfRule type="cellIs" priority="51" operator="equal" id="{9A45E746-6211-4B6F-A968-28FB9AFD5413}">
            <xm:f>'Data Vald.'!$A$8</xm:f>
            <x14:dxf>
              <fill>
                <patternFill>
                  <bgColor rgb="FFFFFF00"/>
                </patternFill>
              </fill>
            </x14:dxf>
          </x14:cfRule>
          <x14:cfRule type="cellIs" priority="52" operator="equal" id="{D0B17728-E823-4FBD-88DD-73A4CCECDD85}">
            <xm:f>'Data Vald.'!$A$7</xm:f>
            <x14:dxf>
              <fill>
                <patternFill>
                  <bgColor rgb="FFFFC000"/>
                </patternFill>
              </fill>
            </x14:dxf>
          </x14:cfRule>
          <x14:cfRule type="cellIs" priority="53" operator="equal" id="{052BE675-710B-4A64-A88F-9CF3BB78C965}">
            <xm:f>'Data Vald.'!$A$6</xm:f>
            <x14:dxf>
              <fill>
                <patternFill>
                  <bgColor rgb="FFFF0000"/>
                </patternFill>
              </fill>
            </x14:dxf>
          </x14:cfRule>
          <x14:cfRule type="cellIs" priority="54" operator="equal" id="{3980259E-BB8E-44C1-87B2-1A549C3527B8}">
            <xm:f>'Data Vald.'!$A$5</xm:f>
            <x14:dxf>
              <font>
                <color theme="0"/>
              </font>
              <fill>
                <patternFill>
                  <bgColor theme="1"/>
                </patternFill>
              </fill>
            </x14:dxf>
          </x14:cfRule>
          <x14:cfRule type="cellIs" priority="55" operator="equal" id="{B0630584-4903-4896-A3DC-8579796D9CB4}">
            <xm:f>'Data Vald.'!$A$4</xm:f>
            <x14:dxf/>
          </x14:cfRule>
          <x14:cfRule type="cellIs" priority="56" operator="equal" id="{16B7CF43-AD46-4604-95A2-A4A6ECDECBBD}">
            <xm:f>'Data Vald.'!$A$3</xm:f>
            <x14:dxf/>
          </x14:cfRule>
          <xm:sqref>E43:E46</xm:sqref>
        </x14:conditionalFormatting>
        <x14:conditionalFormatting xmlns:xm="http://schemas.microsoft.com/office/excel/2006/main">
          <x14:cfRule type="cellIs" priority="43" operator="equal" id="{789A87C1-A259-48CB-96EE-428ABA096475}">
            <xm:f>'Data Vald.'!$A$9</xm:f>
            <x14:dxf>
              <fill>
                <patternFill>
                  <bgColor rgb="FF00B050"/>
                </patternFill>
              </fill>
            </x14:dxf>
          </x14:cfRule>
          <x14:cfRule type="cellIs" priority="44" operator="equal" id="{ABFF5F93-C027-4647-8C81-74BAEA998BCE}">
            <xm:f>'Data Vald.'!$A$8</xm:f>
            <x14:dxf>
              <fill>
                <patternFill>
                  <bgColor rgb="FFFFFF00"/>
                </patternFill>
              </fill>
            </x14:dxf>
          </x14:cfRule>
          <x14:cfRule type="cellIs" priority="45" operator="equal" id="{2AF5C99A-4C10-4F88-810B-F7C329D558F8}">
            <xm:f>'Data Vald.'!$A$7</xm:f>
            <x14:dxf>
              <fill>
                <patternFill>
                  <bgColor rgb="FFFFC000"/>
                </patternFill>
              </fill>
            </x14:dxf>
          </x14:cfRule>
          <x14:cfRule type="cellIs" priority="46" operator="equal" id="{4DABDC75-0693-4822-BFBE-9F32D57FE7BD}">
            <xm:f>'Data Vald.'!$A$6</xm:f>
            <x14:dxf>
              <fill>
                <patternFill>
                  <bgColor rgb="FFFF0000"/>
                </patternFill>
              </fill>
            </x14:dxf>
          </x14:cfRule>
          <x14:cfRule type="cellIs" priority="47" operator="equal" id="{5CB92DD2-8AB1-440B-9C71-C6905B1B52BC}">
            <xm:f>'Data Vald.'!$A$5</xm:f>
            <x14:dxf>
              <font>
                <color theme="0"/>
              </font>
              <fill>
                <patternFill>
                  <bgColor theme="1"/>
                </patternFill>
              </fill>
            </x14:dxf>
          </x14:cfRule>
          <x14:cfRule type="cellIs" priority="48" operator="equal" id="{9C985C67-96AC-4998-81A7-65FA0FB4ED45}">
            <xm:f>'Data Vald.'!$A$4</xm:f>
            <x14:dxf/>
          </x14:cfRule>
          <x14:cfRule type="cellIs" priority="49" operator="equal" id="{25AB775F-BF37-4C5A-A5C6-AA4EC26FD10D}">
            <xm:f>'Data Vald.'!$A$3</xm:f>
            <x14:dxf/>
          </x14:cfRule>
          <xm:sqref>E47</xm:sqref>
        </x14:conditionalFormatting>
        <x14:conditionalFormatting xmlns:xm="http://schemas.microsoft.com/office/excel/2006/main">
          <x14:cfRule type="cellIs" priority="36" operator="equal" id="{F4EDC3AA-D4BE-4C52-BBDC-EB0C529146B3}">
            <xm:f>'Data Vald.'!$A$9</xm:f>
            <x14:dxf>
              <fill>
                <patternFill>
                  <bgColor rgb="FF00B050"/>
                </patternFill>
              </fill>
            </x14:dxf>
          </x14:cfRule>
          <x14:cfRule type="cellIs" priority="37" operator="equal" id="{4335C9AF-8348-4ADF-81B0-614543438636}">
            <xm:f>'Data Vald.'!$A$8</xm:f>
            <x14:dxf>
              <fill>
                <patternFill>
                  <bgColor rgb="FFFFFF00"/>
                </patternFill>
              </fill>
            </x14:dxf>
          </x14:cfRule>
          <x14:cfRule type="cellIs" priority="38" operator="equal" id="{A88A1FF6-D5D3-4410-9659-1C2E87AADEB3}">
            <xm:f>'Data Vald.'!$A$7</xm:f>
            <x14:dxf>
              <fill>
                <patternFill>
                  <bgColor rgb="FFFFC000"/>
                </patternFill>
              </fill>
            </x14:dxf>
          </x14:cfRule>
          <x14:cfRule type="cellIs" priority="39" operator="equal" id="{FAEFE5A3-8DF6-44B1-8B07-0C01CDCEF573}">
            <xm:f>'Data Vald.'!$A$6</xm:f>
            <x14:dxf>
              <fill>
                <patternFill>
                  <bgColor rgb="FFFF0000"/>
                </patternFill>
              </fill>
            </x14:dxf>
          </x14:cfRule>
          <x14:cfRule type="cellIs" priority="40" operator="equal" id="{063CEE63-E51E-467F-8C16-0CC421EEFF6C}">
            <xm:f>'Data Vald.'!$A$5</xm:f>
            <x14:dxf>
              <font>
                <color theme="0"/>
              </font>
              <fill>
                <patternFill>
                  <bgColor theme="1"/>
                </patternFill>
              </fill>
            </x14:dxf>
          </x14:cfRule>
          <x14:cfRule type="cellIs" priority="41" operator="equal" id="{F2C75190-F050-4FBA-8D22-645183D152D4}">
            <xm:f>'Data Vald.'!$A$4</xm:f>
            <x14:dxf/>
          </x14:cfRule>
          <x14:cfRule type="cellIs" priority="42" operator="equal" id="{1D42B1DC-2FCA-439F-998B-E99D1CCA2910}">
            <xm:f>'Data Vald.'!$A$3</xm:f>
            <x14:dxf/>
          </x14:cfRule>
          <xm:sqref>E48:E50</xm:sqref>
        </x14:conditionalFormatting>
        <x14:conditionalFormatting xmlns:xm="http://schemas.microsoft.com/office/excel/2006/main">
          <x14:cfRule type="cellIs" priority="29" operator="equal" id="{8AFDAB39-445C-4128-86AD-A90CD5F5DCDF}">
            <xm:f>'Data Vald.'!$A$9</xm:f>
            <x14:dxf>
              <fill>
                <patternFill>
                  <bgColor rgb="FF00B050"/>
                </patternFill>
              </fill>
            </x14:dxf>
          </x14:cfRule>
          <x14:cfRule type="cellIs" priority="30" operator="equal" id="{B412F4F5-7C7D-4A54-AC9D-F5DB57AD0F0D}">
            <xm:f>'Data Vald.'!$A$8</xm:f>
            <x14:dxf>
              <fill>
                <patternFill>
                  <bgColor rgb="FFFFFF00"/>
                </patternFill>
              </fill>
            </x14:dxf>
          </x14:cfRule>
          <x14:cfRule type="cellIs" priority="31" operator="equal" id="{DCA454D8-68C2-4519-8382-7D4E598CD5FA}">
            <xm:f>'Data Vald.'!$A$7</xm:f>
            <x14:dxf>
              <fill>
                <patternFill>
                  <bgColor rgb="FFFFC000"/>
                </patternFill>
              </fill>
            </x14:dxf>
          </x14:cfRule>
          <x14:cfRule type="cellIs" priority="32" operator="equal" id="{8C4FDA65-9651-49EF-95DC-A283739A98D0}">
            <xm:f>'Data Vald.'!$A$6</xm:f>
            <x14:dxf>
              <fill>
                <patternFill>
                  <bgColor rgb="FFFF0000"/>
                </patternFill>
              </fill>
            </x14:dxf>
          </x14:cfRule>
          <x14:cfRule type="cellIs" priority="33" operator="equal" id="{57D4CEAE-B269-444F-9256-9726AC5E7295}">
            <xm:f>'Data Vald.'!$A$5</xm:f>
            <x14:dxf>
              <font>
                <color theme="0"/>
              </font>
              <fill>
                <patternFill>
                  <bgColor theme="1"/>
                </patternFill>
              </fill>
            </x14:dxf>
          </x14:cfRule>
          <x14:cfRule type="cellIs" priority="34" operator="equal" id="{B6B7F7D9-A8E0-4B26-81FE-9D5EEE29298C}">
            <xm:f>'Data Vald.'!$A$4</xm:f>
            <x14:dxf/>
          </x14:cfRule>
          <x14:cfRule type="cellIs" priority="35" operator="equal" id="{FA9CF965-EFDE-45E4-8E41-884B6A2A1E15}">
            <xm:f>'Data Vald.'!$A$3</xm:f>
            <x14:dxf/>
          </x14:cfRule>
          <xm:sqref>I43:I46</xm:sqref>
        </x14:conditionalFormatting>
        <x14:conditionalFormatting xmlns:xm="http://schemas.microsoft.com/office/excel/2006/main">
          <x14:cfRule type="cellIs" priority="22" operator="equal" id="{8000B35A-C4E0-4607-9A53-1F91B6A8E89A}">
            <xm:f>'Data Vald.'!$A$9</xm:f>
            <x14:dxf>
              <fill>
                <patternFill>
                  <bgColor rgb="FF00B050"/>
                </patternFill>
              </fill>
            </x14:dxf>
          </x14:cfRule>
          <x14:cfRule type="cellIs" priority="23" operator="equal" id="{F6DEAF1B-92D9-46DE-8B06-148F2DD70FE6}">
            <xm:f>'Data Vald.'!$A$8</xm:f>
            <x14:dxf>
              <fill>
                <patternFill>
                  <bgColor rgb="FFFFFF00"/>
                </patternFill>
              </fill>
            </x14:dxf>
          </x14:cfRule>
          <x14:cfRule type="cellIs" priority="24" operator="equal" id="{53877767-91FB-4261-A1D9-6AAE8360FFCD}">
            <xm:f>'Data Vald.'!$A$7</xm:f>
            <x14:dxf>
              <fill>
                <patternFill>
                  <bgColor rgb="FFFFC000"/>
                </patternFill>
              </fill>
            </x14:dxf>
          </x14:cfRule>
          <x14:cfRule type="cellIs" priority="25" operator="equal" id="{ADAB2134-142A-4A1B-811A-32DDF2617603}">
            <xm:f>'Data Vald.'!$A$6</xm:f>
            <x14:dxf>
              <fill>
                <patternFill>
                  <bgColor rgb="FFFF0000"/>
                </patternFill>
              </fill>
            </x14:dxf>
          </x14:cfRule>
          <x14:cfRule type="cellIs" priority="26" operator="equal" id="{B34ABA9B-9318-4A91-91AA-60D25BF8E960}">
            <xm:f>'Data Vald.'!$A$5</xm:f>
            <x14:dxf>
              <font>
                <color theme="0"/>
              </font>
              <fill>
                <patternFill>
                  <bgColor theme="1"/>
                </patternFill>
              </fill>
            </x14:dxf>
          </x14:cfRule>
          <x14:cfRule type="cellIs" priority="27" operator="equal" id="{F2358461-BC9F-4C5C-83C5-A7495B95804D}">
            <xm:f>'Data Vald.'!$A$4</xm:f>
            <x14:dxf/>
          </x14:cfRule>
          <x14:cfRule type="cellIs" priority="28" operator="equal" id="{99B6B8D9-B875-4719-A0A4-1D0BE89B2C9D}">
            <xm:f>'Data Vald.'!$A$3</xm:f>
            <x14:dxf/>
          </x14:cfRule>
          <xm:sqref>I47:I49</xm:sqref>
        </x14:conditionalFormatting>
        <x14:conditionalFormatting xmlns:xm="http://schemas.microsoft.com/office/excel/2006/main">
          <x14:cfRule type="cellIs" priority="15" operator="equal" id="{47FAEC92-58E3-4211-BB9C-5A5B6FE9C33B}">
            <xm:f>'Data Vald.'!$A$9</xm:f>
            <x14:dxf>
              <fill>
                <patternFill>
                  <bgColor rgb="FF00B050"/>
                </patternFill>
              </fill>
            </x14:dxf>
          </x14:cfRule>
          <x14:cfRule type="cellIs" priority="16" operator="equal" id="{E16AC236-6E6C-4E8C-A9F0-EC5E692B3F28}">
            <xm:f>'Data Vald.'!$A$8</xm:f>
            <x14:dxf>
              <fill>
                <patternFill>
                  <bgColor rgb="FFFFFF00"/>
                </patternFill>
              </fill>
            </x14:dxf>
          </x14:cfRule>
          <x14:cfRule type="cellIs" priority="17" operator="equal" id="{50610A48-A4A2-4D04-91CC-086E2491E731}">
            <xm:f>'Data Vald.'!$A$7</xm:f>
            <x14:dxf>
              <fill>
                <patternFill>
                  <bgColor rgb="FFFFC000"/>
                </patternFill>
              </fill>
            </x14:dxf>
          </x14:cfRule>
          <x14:cfRule type="cellIs" priority="18" operator="equal" id="{9127DD13-BA30-4C44-9DC8-49D3A58FC7C6}">
            <xm:f>'Data Vald.'!$A$6</xm:f>
            <x14:dxf>
              <fill>
                <patternFill>
                  <bgColor rgb="FFFF0000"/>
                </patternFill>
              </fill>
            </x14:dxf>
          </x14:cfRule>
          <x14:cfRule type="cellIs" priority="19" operator="equal" id="{01642A0A-1ACF-4365-8CEC-0BD99E2DAA0A}">
            <xm:f>'Data Vald.'!$A$5</xm:f>
            <x14:dxf>
              <font>
                <color theme="0"/>
              </font>
              <fill>
                <patternFill>
                  <bgColor theme="1"/>
                </patternFill>
              </fill>
            </x14:dxf>
          </x14:cfRule>
          <x14:cfRule type="cellIs" priority="20" operator="equal" id="{B5C02C8A-61F4-437E-993B-C9E44410C8DE}">
            <xm:f>'Data Vald.'!$A$4</xm:f>
            <x14:dxf/>
          </x14:cfRule>
          <x14:cfRule type="cellIs" priority="21" operator="equal" id="{DC65726D-6E83-4935-A9DE-38617F7828F0}">
            <xm:f>'Data Vald.'!$A$3</xm:f>
            <x14:dxf/>
          </x14:cfRule>
          <xm:sqref>I50</xm:sqref>
        </x14:conditionalFormatting>
        <x14:conditionalFormatting xmlns:xm="http://schemas.microsoft.com/office/excel/2006/main">
          <x14:cfRule type="cellIs" priority="8" operator="equal" id="{8AC9125E-C6B8-4129-8C5E-5006CC1790DD}">
            <xm:f>'Data Vald.'!$A$9</xm:f>
            <x14:dxf>
              <fill>
                <patternFill>
                  <bgColor rgb="FF00B050"/>
                </patternFill>
              </fill>
            </x14:dxf>
          </x14:cfRule>
          <x14:cfRule type="cellIs" priority="9" operator="equal" id="{60FA2079-FB8D-4234-8E82-C17A300AC3F3}">
            <xm:f>'Data Vald.'!$A$8</xm:f>
            <x14:dxf>
              <fill>
                <patternFill>
                  <bgColor rgb="FFFFFF00"/>
                </patternFill>
              </fill>
            </x14:dxf>
          </x14:cfRule>
          <x14:cfRule type="cellIs" priority="10" operator="equal" id="{80978232-AECA-476D-9034-806CA1639AC7}">
            <xm:f>'Data Vald.'!$A$7</xm:f>
            <x14:dxf>
              <fill>
                <patternFill>
                  <bgColor rgb="FFFFC000"/>
                </patternFill>
              </fill>
            </x14:dxf>
          </x14:cfRule>
          <x14:cfRule type="cellIs" priority="11" operator="equal" id="{AE00A383-7960-4F56-969F-D2D44BFBAD8E}">
            <xm:f>'Data Vald.'!$A$6</xm:f>
            <x14:dxf>
              <fill>
                <patternFill>
                  <bgColor rgb="FFFF0000"/>
                </patternFill>
              </fill>
            </x14:dxf>
          </x14:cfRule>
          <x14:cfRule type="cellIs" priority="12" operator="equal" id="{E092A55E-9C29-4BCD-88A6-70BF7B5AC894}">
            <xm:f>'Data Vald.'!$A$5</xm:f>
            <x14:dxf>
              <font>
                <color theme="0"/>
              </font>
              <fill>
                <patternFill>
                  <bgColor theme="1"/>
                </patternFill>
              </fill>
            </x14:dxf>
          </x14:cfRule>
          <x14:cfRule type="cellIs" priority="13" operator="equal" id="{26C752B9-1890-4E9F-91F2-79B231D09CC5}">
            <xm:f>'Data Vald.'!$A$4</xm:f>
            <x14:dxf/>
          </x14:cfRule>
          <x14:cfRule type="cellIs" priority="14" operator="equal" id="{0C96D448-2F96-4911-84BA-3C72F175BF1E}">
            <xm:f>'Data Vald.'!$A$3</xm:f>
            <x14:dxf/>
          </x14:cfRule>
          <xm:sqref>E53:E56</xm:sqref>
        </x14:conditionalFormatting>
        <x14:conditionalFormatting xmlns:xm="http://schemas.microsoft.com/office/excel/2006/main">
          <x14:cfRule type="cellIs" priority="1" operator="equal" id="{1410068A-872A-4142-8926-7F15559EC6D6}">
            <xm:f>'Data Vald.'!$A$9</xm:f>
            <x14:dxf>
              <fill>
                <patternFill>
                  <bgColor rgb="FF00B050"/>
                </patternFill>
              </fill>
            </x14:dxf>
          </x14:cfRule>
          <x14:cfRule type="cellIs" priority="2" operator="equal" id="{F92104B8-EFEC-4B97-A7CC-5ADF27B1D874}">
            <xm:f>'Data Vald.'!$A$8</xm:f>
            <x14:dxf>
              <fill>
                <patternFill>
                  <bgColor rgb="FFFFFF00"/>
                </patternFill>
              </fill>
            </x14:dxf>
          </x14:cfRule>
          <x14:cfRule type="cellIs" priority="3" operator="equal" id="{185CED4D-D5BE-425F-AA1F-CBB2441EADE8}">
            <xm:f>'Data Vald.'!$A$7</xm:f>
            <x14:dxf>
              <fill>
                <patternFill>
                  <bgColor rgb="FFFFC000"/>
                </patternFill>
              </fill>
            </x14:dxf>
          </x14:cfRule>
          <x14:cfRule type="cellIs" priority="4" operator="equal" id="{77E80E4C-00BC-4FE5-95E4-DA0233EB50CC}">
            <xm:f>'Data Vald.'!$A$6</xm:f>
            <x14:dxf>
              <fill>
                <patternFill>
                  <bgColor rgb="FFFF0000"/>
                </patternFill>
              </fill>
            </x14:dxf>
          </x14:cfRule>
          <x14:cfRule type="cellIs" priority="5" operator="equal" id="{D048DB5C-B794-498D-8071-2CD745BBC1E5}">
            <xm:f>'Data Vald.'!$A$5</xm:f>
            <x14:dxf>
              <font>
                <color theme="0"/>
              </font>
              <fill>
                <patternFill>
                  <bgColor theme="1"/>
                </patternFill>
              </fill>
            </x14:dxf>
          </x14:cfRule>
          <x14:cfRule type="cellIs" priority="6" operator="equal" id="{C8155933-6C60-4294-8DF6-8E1154DF1B5F}">
            <xm:f>'Data Vald.'!$A$4</xm:f>
            <x14:dxf/>
          </x14:cfRule>
          <x14:cfRule type="cellIs" priority="7" operator="equal" id="{5FBB689D-5B7C-4CA3-96D1-528E446B1C12}">
            <xm:f>'Data Vald.'!$A$3</xm:f>
            <x14:dxf/>
          </x14:cfRule>
          <xm:sqref>I53:I55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C646EFE-1B5D-49CE-ABD8-5D3BBEB39C91}">
          <x14:formula1>
            <xm:f>'Data Vald.'!$A$3:$A$9</xm:f>
          </x14:formula1>
          <xm:sqref>E53:E56 E16:E20 I16:I20 E23:E30 I23:I30 E43:E50 I43:I50 I53:I56</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58A0B-2F34-4F94-AFCE-C91FB861BAB8}">
  <sheetPr>
    <tabColor theme="7" tint="0.59999389629810485"/>
  </sheetPr>
  <dimension ref="A1:K75"/>
  <sheetViews>
    <sheetView showGridLines="0" tabSelected="1" topLeftCell="A4" zoomScale="70" zoomScaleNormal="70" workbookViewId="0">
      <selection activeCell="B11" sqref="B11"/>
    </sheetView>
  </sheetViews>
  <sheetFormatPr defaultColWidth="8.42578125" defaultRowHeight="12.6"/>
  <cols>
    <col min="1" max="1" width="20.42578125" style="261" customWidth="1"/>
    <col min="2" max="2" width="43.85546875" style="261" customWidth="1"/>
    <col min="3" max="3" width="12.42578125" style="261" customWidth="1"/>
    <col min="4" max="4" width="15.140625" style="261" customWidth="1"/>
    <col min="5" max="6" width="16.5703125" style="261" customWidth="1"/>
    <col min="7" max="8" width="13.42578125" style="261" customWidth="1"/>
    <col min="9" max="9" width="34.140625" style="261" customWidth="1"/>
    <col min="10" max="16384" width="8.42578125" style="261"/>
  </cols>
  <sheetData>
    <row r="1" spans="1:9" ht="23.1">
      <c r="A1" s="664" t="s">
        <v>620</v>
      </c>
      <c r="B1" s="664"/>
      <c r="C1" s="664"/>
      <c r="D1" s="664"/>
      <c r="E1" s="664"/>
      <c r="F1" s="664"/>
      <c r="G1" s="664"/>
      <c r="H1" s="664"/>
      <c r="I1" s="664"/>
    </row>
    <row r="4" spans="1:9" ht="32.25" customHeight="1">
      <c r="C4" s="666" t="s">
        <v>621</v>
      </c>
      <c r="D4" s="666" t="s">
        <v>622</v>
      </c>
      <c r="E4" s="668" t="s">
        <v>623</v>
      </c>
      <c r="F4" s="668"/>
      <c r="G4" s="668" t="s">
        <v>624</v>
      </c>
      <c r="H4" s="666" t="s">
        <v>625</v>
      </c>
      <c r="I4" s="668" t="s">
        <v>626</v>
      </c>
    </row>
    <row r="5" spans="1:9" ht="48" customHeight="1">
      <c r="A5" s="263" t="s">
        <v>627</v>
      </c>
      <c r="B5" s="264" t="s">
        <v>628</v>
      </c>
      <c r="C5" s="667"/>
      <c r="D5" s="667"/>
      <c r="E5" s="262" t="s">
        <v>629</v>
      </c>
      <c r="F5" s="262" t="s">
        <v>630</v>
      </c>
      <c r="G5" s="668"/>
      <c r="H5" s="667"/>
      <c r="I5" s="668"/>
    </row>
    <row r="6" spans="1:9">
      <c r="C6" s="265"/>
      <c r="D6" s="265"/>
      <c r="E6" s="266"/>
      <c r="F6" s="266"/>
      <c r="G6" s="266"/>
      <c r="H6" s="267"/>
      <c r="I6" s="266"/>
    </row>
    <row r="7" spans="1:9" ht="27" customHeight="1">
      <c r="A7" s="660" t="s">
        <v>631</v>
      </c>
      <c r="B7" s="268" t="s">
        <v>632</v>
      </c>
      <c r="C7" s="269">
        <v>6</v>
      </c>
      <c r="D7" s="270">
        <v>6</v>
      </c>
      <c r="E7" s="269">
        <v>0</v>
      </c>
      <c r="F7" s="269">
        <v>1</v>
      </c>
      <c r="G7" s="271">
        <f>((E7*D7)+F7)/(C7*D7)</f>
        <v>2.7777777777777776E-2</v>
      </c>
      <c r="H7" s="271">
        <f>IF(D7=0,"NA",1-G7)</f>
        <v>0.97222222222222221</v>
      </c>
      <c r="I7" s="272" t="s">
        <v>633</v>
      </c>
    </row>
    <row r="8" spans="1:9" ht="27" customHeight="1">
      <c r="A8" s="661"/>
      <c r="B8" s="273" t="s">
        <v>634</v>
      </c>
      <c r="C8" s="269">
        <v>7</v>
      </c>
      <c r="D8" s="270">
        <v>7</v>
      </c>
      <c r="E8" s="269">
        <v>1</v>
      </c>
      <c r="F8" s="269">
        <v>1</v>
      </c>
      <c r="G8" s="271">
        <f>((E8*D8)+F8)/(C8*D8)</f>
        <v>0.16326530612244897</v>
      </c>
      <c r="H8" s="271">
        <f>IF(D8=0,"NA",1-G8)</f>
        <v>0.83673469387755106</v>
      </c>
      <c r="I8" s="272"/>
    </row>
    <row r="9" spans="1:9" ht="27" customHeight="1">
      <c r="A9" s="662"/>
      <c r="B9" s="268" t="s">
        <v>635</v>
      </c>
      <c r="C9" s="269">
        <v>2</v>
      </c>
      <c r="D9" s="270">
        <v>11</v>
      </c>
      <c r="E9" s="269">
        <v>0</v>
      </c>
      <c r="F9" s="269">
        <v>0</v>
      </c>
      <c r="G9" s="271">
        <f>((E9*D9)+F9)/(C9*D9)</f>
        <v>0</v>
      </c>
      <c r="H9" s="271">
        <f>IF(D9=0,"NA",1-G9)</f>
        <v>1</v>
      </c>
      <c r="I9" s="272"/>
    </row>
    <row r="10" spans="1:9" ht="29.45" customHeight="1">
      <c r="A10" s="660" t="s">
        <v>636</v>
      </c>
      <c r="B10" s="274" t="s">
        <v>637</v>
      </c>
      <c r="C10" s="269">
        <v>6</v>
      </c>
      <c r="D10" s="270">
        <v>3</v>
      </c>
      <c r="E10" s="269">
        <v>0</v>
      </c>
      <c r="F10" s="269">
        <v>0</v>
      </c>
      <c r="G10" s="271">
        <f t="shared" ref="G10:G26" si="0">((E10*D10)+F10)/(C10*D10)</f>
        <v>0</v>
      </c>
      <c r="H10" s="271">
        <f>IF(D10=0,"NA",1-G10)</f>
        <v>1</v>
      </c>
      <c r="I10" s="272"/>
    </row>
    <row r="11" spans="1:9" ht="34.5" customHeight="1">
      <c r="A11" s="661"/>
      <c r="B11" s="274" t="s">
        <v>638</v>
      </c>
      <c r="C11" s="269">
        <v>0</v>
      </c>
      <c r="D11" s="270">
        <v>0</v>
      </c>
      <c r="E11" s="269">
        <v>0</v>
      </c>
      <c r="F11" s="269">
        <v>0</v>
      </c>
      <c r="G11" s="271" t="e">
        <f t="shared" si="0"/>
        <v>#DIV/0!</v>
      </c>
      <c r="H11" s="271" t="str">
        <f t="shared" ref="H11:H26" si="1">IF(D11=0,"NA",1-G11)</f>
        <v>NA</v>
      </c>
      <c r="I11" s="272"/>
    </row>
    <row r="12" spans="1:9" ht="29.45" customHeight="1">
      <c r="A12" s="661"/>
      <c r="B12" s="274" t="s">
        <v>639</v>
      </c>
      <c r="C12" s="269">
        <v>6</v>
      </c>
      <c r="D12" s="270">
        <v>7</v>
      </c>
      <c r="E12" s="269">
        <v>0</v>
      </c>
      <c r="F12" s="269">
        <v>1</v>
      </c>
      <c r="G12" s="271">
        <f>((E12*D12)+F12)/(C12*D12)</f>
        <v>2.3809523809523808E-2</v>
      </c>
      <c r="H12" s="271">
        <f>IF(D12=0,"NA",1-G12)</f>
        <v>0.97619047619047616</v>
      </c>
      <c r="I12" s="275"/>
    </row>
    <row r="13" spans="1:9" ht="29.45" customHeight="1">
      <c r="A13" s="661"/>
      <c r="B13" s="274" t="s">
        <v>640</v>
      </c>
      <c r="C13" s="269">
        <v>1</v>
      </c>
      <c r="D13" s="270">
        <v>1</v>
      </c>
      <c r="E13" s="269">
        <v>0</v>
      </c>
      <c r="F13" s="269">
        <v>1</v>
      </c>
      <c r="G13" s="271">
        <f>((E13*D13)+F13)/(C13*D13)</f>
        <v>1</v>
      </c>
      <c r="H13" s="271">
        <f>IF(D13=0,"NA",1-G13)</f>
        <v>0</v>
      </c>
      <c r="I13" s="275"/>
    </row>
    <row r="14" spans="1:9" ht="29.45" customHeight="1">
      <c r="A14" s="662"/>
      <c r="B14" s="274" t="s">
        <v>641</v>
      </c>
      <c r="C14" s="269">
        <v>3</v>
      </c>
      <c r="D14" s="270">
        <v>3</v>
      </c>
      <c r="E14" s="269">
        <v>0</v>
      </c>
      <c r="F14" s="269">
        <v>1</v>
      </c>
      <c r="G14" s="271">
        <f>((E14*D14)+F14)/(C14*D14)</f>
        <v>0.1111111111111111</v>
      </c>
      <c r="H14" s="271">
        <f>IF(D14=0,"NA",1-G14)</f>
        <v>0.88888888888888884</v>
      </c>
      <c r="I14" s="275"/>
    </row>
    <row r="15" spans="1:9" ht="29.45" customHeight="1">
      <c r="A15" s="660" t="s">
        <v>642</v>
      </c>
      <c r="B15" s="274" t="s">
        <v>643</v>
      </c>
      <c r="C15" s="269">
        <v>0</v>
      </c>
      <c r="D15" s="270">
        <v>0</v>
      </c>
      <c r="E15" s="269">
        <v>0</v>
      </c>
      <c r="F15" s="269">
        <v>1</v>
      </c>
      <c r="G15" s="271" t="e">
        <f t="shared" si="0"/>
        <v>#DIV/0!</v>
      </c>
      <c r="H15" s="271" t="str">
        <f t="shared" si="1"/>
        <v>NA</v>
      </c>
      <c r="I15" s="275"/>
    </row>
    <row r="16" spans="1:9" ht="29.45" customHeight="1">
      <c r="A16" s="661"/>
      <c r="B16" s="274" t="s">
        <v>644</v>
      </c>
      <c r="C16" s="269">
        <v>1</v>
      </c>
      <c r="D16" s="270">
        <v>8</v>
      </c>
      <c r="E16" s="269">
        <v>0</v>
      </c>
      <c r="F16" s="269">
        <v>1</v>
      </c>
      <c r="G16" s="271">
        <f t="shared" ref="G16:G17" si="2">((E16*D16)+F16)/(C16*D16)</f>
        <v>0.125</v>
      </c>
      <c r="H16" s="271">
        <f t="shared" ref="H16:H17" si="3">IF(D16=0,"NA",1-G16)</f>
        <v>0.875</v>
      </c>
      <c r="I16" s="275"/>
    </row>
    <row r="17" spans="1:9" ht="29.45" customHeight="1">
      <c r="A17" s="661"/>
      <c r="B17" s="274" t="s">
        <v>645</v>
      </c>
      <c r="C17" s="269">
        <v>0</v>
      </c>
      <c r="D17" s="270">
        <v>0</v>
      </c>
      <c r="E17" s="269">
        <v>0</v>
      </c>
      <c r="F17" s="269">
        <v>1</v>
      </c>
      <c r="G17" s="271" t="e">
        <f t="shared" si="2"/>
        <v>#DIV/0!</v>
      </c>
      <c r="H17" s="271" t="str">
        <f t="shared" si="3"/>
        <v>NA</v>
      </c>
      <c r="I17" s="275"/>
    </row>
    <row r="18" spans="1:9" ht="25.5" customHeight="1">
      <c r="A18" s="661"/>
      <c r="B18" s="274" t="s">
        <v>646</v>
      </c>
      <c r="C18" s="269">
        <v>1</v>
      </c>
      <c r="D18" s="270">
        <v>7</v>
      </c>
      <c r="E18" s="269">
        <v>0</v>
      </c>
      <c r="F18" s="269">
        <v>1</v>
      </c>
      <c r="G18" s="271">
        <f t="shared" si="0"/>
        <v>0.14285714285714285</v>
      </c>
      <c r="H18" s="271">
        <f t="shared" si="1"/>
        <v>0.85714285714285721</v>
      </c>
      <c r="I18" s="272"/>
    </row>
    <row r="19" spans="1:9" ht="25.5" customHeight="1">
      <c r="A19" s="661"/>
      <c r="B19" s="274" t="s">
        <v>647</v>
      </c>
      <c r="C19" s="269">
        <v>1</v>
      </c>
      <c r="D19" s="270">
        <v>1</v>
      </c>
      <c r="E19" s="269">
        <v>0</v>
      </c>
      <c r="F19" s="269">
        <v>1</v>
      </c>
      <c r="G19" s="271">
        <f t="shared" si="0"/>
        <v>1</v>
      </c>
      <c r="H19" s="271">
        <f t="shared" si="1"/>
        <v>0</v>
      </c>
      <c r="I19" s="272"/>
    </row>
    <row r="20" spans="1:9" ht="25.5" customHeight="1">
      <c r="A20" s="661"/>
      <c r="B20" s="274" t="s">
        <v>648</v>
      </c>
      <c r="C20" s="269">
        <v>1</v>
      </c>
      <c r="D20" s="270">
        <v>2</v>
      </c>
      <c r="E20" s="269">
        <v>0</v>
      </c>
      <c r="F20" s="269">
        <v>1</v>
      </c>
      <c r="G20" s="271">
        <f t="shared" si="0"/>
        <v>0.5</v>
      </c>
      <c r="H20" s="271">
        <f t="shared" si="1"/>
        <v>0.5</v>
      </c>
      <c r="I20" s="272"/>
    </row>
    <row r="21" spans="1:9" ht="23.25" customHeight="1">
      <c r="A21" s="661"/>
      <c r="B21" s="274" t="s">
        <v>649</v>
      </c>
      <c r="C21" s="269">
        <v>1</v>
      </c>
      <c r="D21" s="270">
        <v>3</v>
      </c>
      <c r="E21" s="269">
        <v>0</v>
      </c>
      <c r="F21" s="269">
        <v>1</v>
      </c>
      <c r="G21" s="271">
        <f t="shared" si="0"/>
        <v>0.33333333333333331</v>
      </c>
      <c r="H21" s="271">
        <f t="shared" si="1"/>
        <v>0.66666666666666674</v>
      </c>
      <c r="I21" s="272"/>
    </row>
    <row r="22" spans="1:9" ht="23.25" customHeight="1">
      <c r="A22" s="661"/>
      <c r="B22" s="274" t="s">
        <v>650</v>
      </c>
      <c r="C22" s="269">
        <v>1</v>
      </c>
      <c r="D22" s="270">
        <v>4</v>
      </c>
      <c r="E22" s="269">
        <v>0</v>
      </c>
      <c r="F22" s="269">
        <v>1</v>
      </c>
      <c r="G22" s="271">
        <f t="shared" si="0"/>
        <v>0.25</v>
      </c>
      <c r="H22" s="271">
        <f t="shared" si="1"/>
        <v>0.75</v>
      </c>
      <c r="I22" s="272"/>
    </row>
    <row r="23" spans="1:9" ht="26.25" customHeight="1">
      <c r="A23" s="661"/>
      <c r="B23" s="274" t="s">
        <v>651</v>
      </c>
      <c r="C23" s="269">
        <v>1</v>
      </c>
      <c r="D23" s="270">
        <v>1</v>
      </c>
      <c r="E23" s="269">
        <v>0</v>
      </c>
      <c r="F23" s="269">
        <v>1</v>
      </c>
      <c r="G23" s="271">
        <f t="shared" si="0"/>
        <v>1</v>
      </c>
      <c r="H23" s="271">
        <f t="shared" si="1"/>
        <v>0</v>
      </c>
      <c r="I23" s="275"/>
    </row>
    <row r="24" spans="1:9" ht="22.5" customHeight="1">
      <c r="A24" s="665" t="s">
        <v>652</v>
      </c>
      <c r="B24" s="274" t="s">
        <v>653</v>
      </c>
      <c r="C24" s="269">
        <v>7</v>
      </c>
      <c r="D24" s="270">
        <v>3</v>
      </c>
      <c r="E24" s="269">
        <v>0</v>
      </c>
      <c r="F24" s="269">
        <v>1</v>
      </c>
      <c r="G24" s="271">
        <f t="shared" si="0"/>
        <v>4.7619047619047616E-2</v>
      </c>
      <c r="H24" s="271">
        <f t="shared" si="1"/>
        <v>0.95238095238095233</v>
      </c>
      <c r="I24" s="275"/>
    </row>
    <row r="25" spans="1:9" ht="30.75" customHeight="1">
      <c r="A25" s="665"/>
      <c r="B25" s="274" t="s">
        <v>654</v>
      </c>
      <c r="C25" s="269">
        <v>1</v>
      </c>
      <c r="D25" s="270">
        <v>1</v>
      </c>
      <c r="E25" s="269">
        <v>0</v>
      </c>
      <c r="F25" s="269">
        <v>0</v>
      </c>
      <c r="G25" s="271">
        <f t="shared" si="0"/>
        <v>0</v>
      </c>
      <c r="H25" s="271">
        <f t="shared" si="1"/>
        <v>1</v>
      </c>
      <c r="I25" s="275" t="s">
        <v>655</v>
      </c>
    </row>
    <row r="26" spans="1:9" ht="24" customHeight="1">
      <c r="A26" s="665"/>
      <c r="B26" s="274" t="s">
        <v>656</v>
      </c>
      <c r="C26" s="269">
        <v>9</v>
      </c>
      <c r="D26" s="270">
        <v>2</v>
      </c>
      <c r="E26" s="269">
        <v>0</v>
      </c>
      <c r="F26" s="269">
        <v>1</v>
      </c>
      <c r="G26" s="271">
        <f t="shared" si="0"/>
        <v>5.5555555555555552E-2</v>
      </c>
      <c r="H26" s="271">
        <f t="shared" si="1"/>
        <v>0.94444444444444442</v>
      </c>
      <c r="I26" s="275"/>
    </row>
    <row r="27" spans="1:9" ht="24" customHeight="1">
      <c r="A27" s="665"/>
      <c r="B27" s="274" t="s">
        <v>657</v>
      </c>
      <c r="C27" s="269">
        <v>1</v>
      </c>
      <c r="D27" s="270">
        <v>3</v>
      </c>
      <c r="E27" s="269">
        <v>0</v>
      </c>
      <c r="F27" s="269">
        <v>1</v>
      </c>
      <c r="G27" s="271">
        <f t="shared" ref="G27" si="4">((E27*D27)+F27)/(C27*D27)</f>
        <v>0.33333333333333331</v>
      </c>
      <c r="H27" s="271">
        <f t="shared" ref="H27" si="5">IF(D27=0,"NA",1-G27)</f>
        <v>0.66666666666666674</v>
      </c>
      <c r="I27" s="275"/>
    </row>
    <row r="28" spans="1:9" ht="24" customHeight="1">
      <c r="A28" s="665"/>
      <c r="B28" s="274" t="s">
        <v>658</v>
      </c>
      <c r="C28" s="269">
        <v>1</v>
      </c>
      <c r="D28" s="270">
        <v>7</v>
      </c>
      <c r="E28" s="269">
        <v>0</v>
      </c>
      <c r="F28" s="269">
        <v>1</v>
      </c>
      <c r="G28" s="271">
        <f t="shared" ref="G28:G29" si="6">((E28*D28)+F28)/(C28*D28)</f>
        <v>0.14285714285714285</v>
      </c>
      <c r="H28" s="271">
        <f t="shared" ref="H28:H29" si="7">IF(D28=0,"NA",1-G28)</f>
        <v>0.85714285714285721</v>
      </c>
      <c r="I28" s="275"/>
    </row>
    <row r="29" spans="1:9" ht="24" customHeight="1">
      <c r="A29" s="665"/>
      <c r="B29" s="274" t="s">
        <v>659</v>
      </c>
      <c r="C29" s="269">
        <v>1</v>
      </c>
      <c r="D29" s="270">
        <v>3</v>
      </c>
      <c r="E29" s="269">
        <v>0</v>
      </c>
      <c r="F29" s="269">
        <v>1</v>
      </c>
      <c r="G29" s="271">
        <f t="shared" si="6"/>
        <v>0.33333333333333331</v>
      </c>
      <c r="H29" s="271">
        <f t="shared" si="7"/>
        <v>0.66666666666666674</v>
      </c>
      <c r="I29" s="275" t="s">
        <v>660</v>
      </c>
    </row>
    <row r="30" spans="1:9" ht="24" customHeight="1">
      <c r="A30" s="665"/>
      <c r="B30" s="274" t="s">
        <v>661</v>
      </c>
      <c r="C30" s="269">
        <v>2</v>
      </c>
      <c r="D30" s="270">
        <v>2</v>
      </c>
      <c r="E30" s="269">
        <v>0</v>
      </c>
      <c r="F30" s="269">
        <v>1</v>
      </c>
      <c r="G30" s="271">
        <f t="shared" ref="G30" si="8">((E30*D30)+F30)/(C30*D30)</f>
        <v>0.25</v>
      </c>
      <c r="H30" s="271">
        <f t="shared" ref="H30" si="9">IF(D30=0,"NA",1-G30)</f>
        <v>0.75</v>
      </c>
      <c r="I30" s="275"/>
    </row>
    <row r="31" spans="1:9">
      <c r="B31" s="276"/>
      <c r="H31" s="277"/>
    </row>
    <row r="33" spans="1:11" ht="23.1">
      <c r="A33" s="664" t="s">
        <v>662</v>
      </c>
      <c r="B33" s="664"/>
      <c r="C33" s="664"/>
      <c r="D33" s="664"/>
      <c r="E33" s="664"/>
      <c r="F33" s="664"/>
      <c r="G33" s="664"/>
      <c r="H33" s="278"/>
      <c r="I33" s="278"/>
    </row>
    <row r="34" spans="1:11">
      <c r="I34" s="279"/>
    </row>
    <row r="35" spans="1:11">
      <c r="H35" s="280"/>
      <c r="I35" s="280"/>
      <c r="J35" s="280"/>
      <c r="K35" s="280"/>
    </row>
    <row r="36" spans="1:11" ht="53.85" customHeight="1">
      <c r="A36" s="326" t="s">
        <v>663</v>
      </c>
      <c r="B36" s="327" t="s">
        <v>664</v>
      </c>
      <c r="C36" s="322" t="s">
        <v>665</v>
      </c>
      <c r="D36" s="319"/>
      <c r="E36" s="319"/>
      <c r="F36" s="319"/>
      <c r="G36" s="306"/>
      <c r="H36" s="281"/>
      <c r="I36" s="282" t="s">
        <v>666</v>
      </c>
      <c r="J36" s="280"/>
      <c r="K36" s="280"/>
    </row>
    <row r="37" spans="1:11" ht="18" customHeight="1">
      <c r="A37" s="660" t="s">
        <v>631</v>
      </c>
      <c r="B37" s="323" t="s">
        <v>240</v>
      </c>
      <c r="C37" s="317">
        <f>AVERAGE('RF-01'!E23,'RF-02'!E21,'RF-03'!E22,'RF-05'!E23,'RF-06'!E22,'RF-07'!E22,'RF-08'!E23,'SF-01'!E22,'SF-02'!E20,'SF-03'!E22,'SF-05'!E22,'SF-06'!E21,'SF-07'!E20,'DF-01'!E23,'DF-02'!E21,'DF-03'!E22,'DF-05'!E23,'DF-06'!E22,'DF-07'!E22,'DF-08'!E23)</f>
        <v>1</v>
      </c>
      <c r="D37" s="320"/>
      <c r="E37" s="320"/>
      <c r="F37" s="320"/>
      <c r="G37" s="320"/>
      <c r="H37" s="283"/>
      <c r="I37" s="284">
        <v>0</v>
      </c>
      <c r="J37" s="280"/>
      <c r="K37" s="280"/>
    </row>
    <row r="38" spans="1:11" ht="12.95">
      <c r="A38" s="661"/>
      <c r="B38" s="323" t="s">
        <v>667</v>
      </c>
      <c r="C38" s="317">
        <f>AVERAGE('RF-01'!E24,'RF-02'!E22,'RF-03'!E23,'SF-01'!E23,'SF-02'!E21,'DF-01'!E24,'DF-02'!E22,'DF-03'!E23)</f>
        <v>1</v>
      </c>
      <c r="D38" s="320"/>
      <c r="E38" s="320"/>
      <c r="F38" s="320"/>
      <c r="G38" s="320"/>
      <c r="H38" s="283"/>
      <c r="I38" s="284">
        <v>0.25</v>
      </c>
      <c r="J38" s="280"/>
      <c r="K38" s="280"/>
    </row>
    <row r="39" spans="1:11" ht="18" customHeight="1">
      <c r="A39" s="661"/>
      <c r="B39" s="323" t="s">
        <v>248</v>
      </c>
      <c r="C39" s="317" t="e">
        <f>AVERAGE('RF-01'!E25,'DF-01'!E25)</f>
        <v>#DIV/0!</v>
      </c>
      <c r="D39" s="320"/>
      <c r="E39" s="320"/>
      <c r="F39" s="320"/>
      <c r="G39" s="320"/>
      <c r="H39" s="283"/>
      <c r="I39" s="284">
        <v>0.5</v>
      </c>
      <c r="J39" s="280"/>
      <c r="K39" s="280"/>
    </row>
    <row r="40" spans="1:11" ht="24.95">
      <c r="A40" s="661"/>
      <c r="B40" s="323" t="s">
        <v>250</v>
      </c>
      <c r="C40" s="317" t="e">
        <f>AVERAGE('RF-01'!E26,'RF-02'!E24,'RF-03'!E25,'DF-01'!E26,'DF-02'!E24,'DF-03'!E25)</f>
        <v>#DIV/0!</v>
      </c>
      <c r="D40" s="321"/>
      <c r="E40" s="321"/>
      <c r="F40" s="321"/>
      <c r="G40" s="321"/>
      <c r="H40" s="283"/>
      <c r="I40" s="285">
        <v>0.75</v>
      </c>
      <c r="J40" s="280"/>
      <c r="K40" s="280"/>
    </row>
    <row r="41" spans="1:11" ht="18" customHeight="1">
      <c r="A41" s="661"/>
      <c r="B41" s="323" t="s">
        <v>252</v>
      </c>
      <c r="C41" s="317">
        <f>AVERAGE('RF-01'!E27,'RF-02'!E25,'RF-03'!E26,'RF-05'!E30,'RF-08'!E30,'SF-01'!E24,'SF-02'!E23,'SF-05'!E25,'SF-06'!E23,'SF-07'!E23,'DF-01'!E27,'DF-02'!E25,'DF-03'!E26,'DF-05'!E30,'DF-08'!E30)</f>
        <v>1</v>
      </c>
      <c r="D41" s="321"/>
      <c r="E41" s="321"/>
      <c r="F41" s="321"/>
      <c r="G41" s="321"/>
      <c r="H41" s="283"/>
      <c r="I41" s="285">
        <v>1</v>
      </c>
      <c r="J41" s="280"/>
      <c r="K41" s="280"/>
    </row>
    <row r="42" spans="1:11" ht="24.95">
      <c r="A42" s="661"/>
      <c r="B42" s="323" t="s">
        <v>342</v>
      </c>
      <c r="C42" s="317">
        <f>AVERAGE('RF-02'!E23,'SF-02'!E22,'DF-02'!E23)</f>
        <v>1</v>
      </c>
      <c r="D42" s="321"/>
      <c r="E42" s="321"/>
      <c r="F42" s="321"/>
      <c r="G42" s="321"/>
      <c r="H42" s="283"/>
      <c r="I42" s="285" t="s">
        <v>668</v>
      </c>
      <c r="J42" s="280"/>
      <c r="K42" s="280"/>
    </row>
    <row r="43" spans="1:11" ht="18" customHeight="1">
      <c r="A43" s="661"/>
      <c r="B43" s="323" t="s">
        <v>362</v>
      </c>
      <c r="C43" s="317">
        <f>AVERAGE('RF-03'!E24,'RF-05'!E24,'RF-06'!E23,'RF-08'!E24)</f>
        <v>1</v>
      </c>
      <c r="D43" s="321"/>
      <c r="E43" s="321"/>
      <c r="F43" s="321"/>
      <c r="G43" s="321"/>
      <c r="H43" s="283"/>
      <c r="I43" s="286"/>
      <c r="J43" s="280"/>
      <c r="K43" s="280"/>
    </row>
    <row r="44" spans="1:11" ht="18" customHeight="1">
      <c r="A44" s="661"/>
      <c r="B44" s="323" t="s">
        <v>371</v>
      </c>
      <c r="C44" s="317">
        <f>AVERAGE('RF-04'!E20,'SF-04'!E19,'DF-04'!E20)</f>
        <v>1</v>
      </c>
      <c r="D44" s="321"/>
      <c r="E44" s="321"/>
      <c r="F44" s="321"/>
      <c r="G44" s="321"/>
      <c r="H44" s="283"/>
      <c r="I44" s="286"/>
      <c r="J44" s="280"/>
      <c r="K44" s="280"/>
    </row>
    <row r="45" spans="1:11" ht="18" customHeight="1">
      <c r="A45" s="661"/>
      <c r="B45" s="323" t="s">
        <v>374</v>
      </c>
      <c r="C45" s="317">
        <f>AVERAGE('RF-04'!E21,'SF-04'!E20,'DF-04'!E21)</f>
        <v>1</v>
      </c>
      <c r="D45" s="321"/>
      <c r="E45" s="321"/>
      <c r="F45" s="321"/>
      <c r="G45" s="321"/>
      <c r="H45" s="287"/>
      <c r="I45" s="288"/>
    </row>
    <row r="46" spans="1:11" ht="18" customHeight="1">
      <c r="A46" s="661"/>
      <c r="B46" s="323" t="s">
        <v>376</v>
      </c>
      <c r="C46" s="317">
        <f>AVERAGE('RF-04'!E22,'SF-04'!E21,'DF-04'!E22)</f>
        <v>1</v>
      </c>
      <c r="D46" s="321"/>
      <c r="E46" s="321"/>
      <c r="F46" s="321"/>
      <c r="G46" s="321"/>
      <c r="H46" s="287"/>
      <c r="I46" s="289"/>
    </row>
    <row r="47" spans="1:11" ht="18" customHeight="1">
      <c r="A47" s="661"/>
      <c r="B47" s="323" t="s">
        <v>378</v>
      </c>
      <c r="C47" s="317">
        <f>AVERAGE('RF-04'!E23,'SF-04'!E22,'DF-04'!E23)</f>
        <v>1</v>
      </c>
      <c r="D47" s="321"/>
      <c r="E47" s="321"/>
      <c r="F47" s="321"/>
      <c r="G47" s="321"/>
      <c r="H47" s="287"/>
      <c r="I47" s="289"/>
    </row>
    <row r="48" spans="1:11" ht="18" customHeight="1">
      <c r="A48" s="661"/>
      <c r="B48" s="323" t="s">
        <v>380</v>
      </c>
      <c r="C48" s="317">
        <f>AVERAGE('RF-04'!E24,'SF-04'!E23,'DF-04'!E24)</f>
        <v>1</v>
      </c>
      <c r="D48" s="321"/>
      <c r="E48" s="321"/>
      <c r="F48" s="321"/>
      <c r="G48" s="321"/>
      <c r="H48" s="287"/>
      <c r="I48" s="289"/>
    </row>
    <row r="49" spans="1:9" ht="18" customHeight="1">
      <c r="A49" s="661"/>
      <c r="B49" s="324" t="s">
        <v>399</v>
      </c>
      <c r="C49" s="317" t="e">
        <f>AVERAGE('RF-05'!E25,'RF-08'!E25,'DF-05'!E25,'DF-08'!E25)</f>
        <v>#DIV/0!</v>
      </c>
      <c r="D49" s="321"/>
      <c r="E49" s="321"/>
      <c r="F49" s="321"/>
      <c r="G49" s="321"/>
      <c r="H49" s="287"/>
      <c r="I49" s="289"/>
    </row>
    <row r="50" spans="1:9" ht="18" customHeight="1">
      <c r="A50" s="661"/>
      <c r="B50" s="324" t="s">
        <v>401</v>
      </c>
      <c r="C50" s="317" t="e">
        <f>AVERAGE('RF-05'!E26,'RF-08'!E26,'DF-05'!E26,'DF-08'!E26)</f>
        <v>#DIV/0!</v>
      </c>
      <c r="D50" s="321"/>
      <c r="E50" s="321"/>
      <c r="F50" s="321"/>
      <c r="G50" s="321"/>
      <c r="H50" s="287"/>
      <c r="I50" s="289"/>
    </row>
    <row r="51" spans="1:9" ht="18" customHeight="1">
      <c r="A51" s="661"/>
      <c r="B51" s="323" t="s">
        <v>669</v>
      </c>
      <c r="C51" s="317" t="e">
        <f>AVERAGE('RF-05'!E27,'RF-08'!E27,'DF-05'!E27,'DF-08'!E27)</f>
        <v>#DIV/0!</v>
      </c>
      <c r="D51" s="321"/>
      <c r="E51" s="321"/>
      <c r="F51" s="321"/>
      <c r="G51" s="321"/>
      <c r="H51" s="287"/>
      <c r="I51" s="289"/>
    </row>
    <row r="52" spans="1:9" ht="24.95">
      <c r="A52" s="661"/>
      <c r="B52" s="323" t="s">
        <v>502</v>
      </c>
      <c r="C52" s="317" t="e">
        <f>AVERAGE('RF-05'!E28,'RF-08'!E28,'DF-05'!E28,'DF-08'!E28)</f>
        <v>#DIV/0!</v>
      </c>
      <c r="D52" s="321"/>
      <c r="E52" s="321"/>
      <c r="F52" s="321"/>
      <c r="G52" s="321"/>
      <c r="H52" s="287"/>
      <c r="I52" s="289"/>
    </row>
    <row r="53" spans="1:9" ht="18" customHeight="1">
      <c r="A53" s="661"/>
      <c r="B53" s="323" t="s">
        <v>406</v>
      </c>
      <c r="C53" s="317">
        <f>AVERAGE('RF-05'!E29,'RF-08'!E29,'DF-05'!E29,'DF-08'!E29)</f>
        <v>1</v>
      </c>
      <c r="D53" s="321"/>
      <c r="E53" s="321"/>
      <c r="F53" s="321"/>
      <c r="G53" s="321"/>
      <c r="H53" s="287"/>
      <c r="I53" s="290"/>
    </row>
    <row r="54" spans="1:9" ht="18" customHeight="1">
      <c r="A54" s="661"/>
      <c r="B54" s="323" t="s">
        <v>430</v>
      </c>
      <c r="C54" s="317">
        <f>AVERAGE('RF-06'!E24,'SF-05'!E24,'DF-06'!E24)</f>
        <v>1</v>
      </c>
      <c r="D54" s="321"/>
      <c r="E54" s="321"/>
      <c r="F54" s="321"/>
      <c r="G54" s="321"/>
      <c r="H54" s="287"/>
      <c r="I54" s="290"/>
    </row>
    <row r="55" spans="1:9" ht="18" customHeight="1">
      <c r="A55" s="661"/>
      <c r="B55" s="323" t="s">
        <v>442</v>
      </c>
      <c r="C55" s="317" t="e">
        <f>AVERAGE('RF-07'!E23,'DF-07'!E23)</f>
        <v>#DIV/0!</v>
      </c>
      <c r="D55" s="321"/>
      <c r="E55" s="321"/>
      <c r="F55" s="321"/>
      <c r="G55" s="321"/>
      <c r="H55" s="287"/>
      <c r="I55" s="290"/>
    </row>
    <row r="56" spans="1:9" ht="18" customHeight="1">
      <c r="A56" s="661"/>
      <c r="B56" s="324" t="s">
        <v>444</v>
      </c>
      <c r="C56" s="317" t="e">
        <f>AVERAGE('RF-07'!E24,'DF-07'!E24)</f>
        <v>#DIV/0!</v>
      </c>
      <c r="D56" s="321"/>
      <c r="E56" s="321"/>
      <c r="F56" s="321"/>
      <c r="G56" s="321"/>
      <c r="H56" s="287"/>
      <c r="I56" s="290"/>
    </row>
    <row r="57" spans="1:9" ht="14.45" customHeight="1">
      <c r="A57" s="661"/>
      <c r="B57" s="325" t="s">
        <v>561</v>
      </c>
      <c r="C57" s="318">
        <f>AVERAGE('SF-03'!E23,'SF-05'!E23)</f>
        <v>1</v>
      </c>
      <c r="D57" s="321"/>
      <c r="E57" s="321"/>
      <c r="F57" s="321"/>
      <c r="G57" s="321"/>
    </row>
    <row r="58" spans="1:9" ht="14.45" customHeight="1">
      <c r="A58" s="661"/>
      <c r="B58" s="325" t="s">
        <v>514</v>
      </c>
      <c r="C58" s="318">
        <f>AVERAGE('SF-06'!E22)</f>
        <v>1</v>
      </c>
      <c r="D58" s="321"/>
      <c r="E58" s="321"/>
      <c r="F58" s="321"/>
      <c r="G58" s="321"/>
    </row>
    <row r="59" spans="1:9" ht="14.45" customHeight="1">
      <c r="A59" s="661"/>
      <c r="B59" s="325" t="s">
        <v>587</v>
      </c>
      <c r="C59" s="318">
        <f>AVERAGE('SF-07'!E21)</f>
        <v>1</v>
      </c>
      <c r="D59" s="321"/>
      <c r="E59" s="321"/>
      <c r="F59" s="321"/>
      <c r="G59" s="321"/>
    </row>
    <row r="60" spans="1:9" ht="24.95">
      <c r="A60" s="661"/>
      <c r="B60" s="325" t="s">
        <v>516</v>
      </c>
      <c r="C60" s="318" t="e">
        <f>AVERAGE('SF-07'!E22)</f>
        <v>#DIV/0!</v>
      </c>
      <c r="D60" s="321"/>
      <c r="E60" s="321"/>
      <c r="F60" s="321"/>
      <c r="G60" s="321"/>
    </row>
    <row r="61" spans="1:9" ht="14.45" customHeight="1">
      <c r="A61" s="662"/>
      <c r="B61" s="325" t="s">
        <v>607</v>
      </c>
      <c r="C61" s="318">
        <f>AVERAGE('DF-03'!E24,'DF-05'!E24,'DF-06'!E23,'DF-08'!E24)</f>
        <v>1</v>
      </c>
      <c r="D61" s="321"/>
      <c r="E61" s="321"/>
      <c r="F61" s="321"/>
      <c r="G61" s="321"/>
    </row>
    <row r="62" spans="1:9" ht="14.45" customHeight="1">
      <c r="A62" s="663" t="s">
        <v>670</v>
      </c>
      <c r="B62" s="325" t="s">
        <v>242</v>
      </c>
      <c r="C62" s="318">
        <f>AVERAGE('RF-01'!I23,'RF-02'!I21,'RF-03'!I22,'DF-01'!I23,'DF-02'!I21,'DF-03'!I22)</f>
        <v>1</v>
      </c>
      <c r="D62" s="321"/>
      <c r="E62" s="321"/>
      <c r="F62" s="321"/>
      <c r="G62" s="321"/>
    </row>
    <row r="63" spans="1:9" ht="24.95">
      <c r="A63" s="663"/>
      <c r="B63" s="325" t="s">
        <v>344</v>
      </c>
      <c r="C63" s="318" t="e">
        <f>AVERAGE('SF-02'!I21,'SF-03'!I23,'SF-05'!I23)</f>
        <v>#DIV/0!</v>
      </c>
      <c r="D63" s="321"/>
      <c r="E63" s="321"/>
      <c r="F63" s="321"/>
      <c r="G63" s="321"/>
    </row>
    <row r="64" spans="1:9" ht="14.45" customHeight="1">
      <c r="A64" s="663"/>
      <c r="B64" s="325" t="s">
        <v>246</v>
      </c>
      <c r="C64" s="318">
        <f>AVERAGE('RF-01'!I24,'RF-02'!I22,'RF-03'!I23,'RF-04'!I20,'RF-05'!I23,'RF-06'!I22,'RF-07'!I22,'RF-08'!I23,'SF-01'!I22,'SF-02'!I20,'SF-03'!I22,'SF-04'!I19,'SF-05'!I22,'SF-06'!I21,'SF-07'!I20,'DF-01'!I24,'DF-02'!I22,'DF-03'!I23,'DF-04'!I20,'DF-05'!I23,'DF-06'!I22,'DF-07'!I22,'DF-08'!I23)</f>
        <v>1</v>
      </c>
      <c r="D64" s="321"/>
      <c r="E64" s="321"/>
      <c r="F64" s="321"/>
      <c r="G64" s="321"/>
    </row>
    <row r="65" spans="1:7" ht="12.95">
      <c r="A65" s="660" t="s">
        <v>642</v>
      </c>
      <c r="B65" s="325" t="s">
        <v>294</v>
      </c>
      <c r="C65" s="318">
        <f>AVERAGE('RF-01'!E50,'RF-02'!E48,'RF-03'!E49,'RF-04'!E47,'RF-05'!E53,'RF-06'!E47,'RF-07'!E47,'RF-08'!E53,'SF-01'!E49,'SF-02'!E48,'SF-03'!E48,'SF-04'!E48,'SF-05'!E50,'SF-06'!E48,'SF-07'!E48,'DF-01'!E50,'DF-02'!E48,'DF-03'!E49,'DF-04'!E47,'DF-05'!E53,'DF-06'!E47,'DF-07'!E47,'DF-08'!E53)</f>
        <v>1</v>
      </c>
      <c r="D65" s="321"/>
      <c r="E65" s="321"/>
      <c r="F65" s="321"/>
      <c r="G65" s="321"/>
    </row>
    <row r="66" spans="1:7" ht="12.95">
      <c r="A66" s="661"/>
      <c r="B66" s="325" t="s">
        <v>298</v>
      </c>
      <c r="C66" s="318">
        <f>AVERAGE('RF-01'!E51,'RF-02'!E49,'RF-03'!E50,'RF-04'!E48,'RF-05'!E54,'RF-06'!E48,'RF-07'!E48,'RF-08'!E54,'SF-01'!E50,'SF-02'!E49,'SF-03'!E49,'SF-04'!E49,'SF-05'!E51,'SF-06'!E49,'SF-07'!E49,'DF-01'!E51,'DF-02'!E49,'DF-03'!E50,'DF-04'!E48,'DF-05'!E54,'DF-06'!E48,'DF-07'!E48,'DF-08'!E54)</f>
        <v>1</v>
      </c>
      <c r="D66" s="321"/>
      <c r="E66" s="321"/>
      <c r="F66" s="321"/>
      <c r="G66" s="321"/>
    </row>
    <row r="67" spans="1:7" ht="12.95">
      <c r="A67" s="661"/>
      <c r="B67" s="325" t="s">
        <v>671</v>
      </c>
      <c r="C67" s="318">
        <f>AVERAGE('RF-01'!E52,'RF-02'!E50,'RF-03'!E51,'RF-04'!E49,'RF-05'!E55,'RF-06'!E49,'RF-07'!E49,'RF-08'!E55,'DF-01'!E52,'DF-02'!E50,'DF-03'!E51,'DF-04'!E49,'DF-05'!E55,'DF-06'!E49,'DF-07'!E49,'DF-08'!E55)</f>
        <v>1</v>
      </c>
      <c r="D67" s="321"/>
      <c r="E67" s="321"/>
      <c r="F67" s="321"/>
      <c r="G67" s="321"/>
    </row>
    <row r="68" spans="1:7" ht="12.95">
      <c r="A68" s="661"/>
      <c r="B68" s="325" t="s">
        <v>306</v>
      </c>
      <c r="C68" s="318">
        <f>AVERAGE('RF-01'!E53,'RF-02'!E51,'RF-03'!E52,'RF-04'!E50,'RF-05'!E56,'RF-06'!E50,'RF-07'!E50,'RF-08'!E56,'DF-01'!E53,'DF-02'!E51,'DF-03'!E52,'DF-04'!E50,'DF-05'!E56,'DF-06'!E50,'DF-07'!E50,'DF-08'!E56)</f>
        <v>1</v>
      </c>
      <c r="D68" s="321"/>
      <c r="E68" s="321"/>
      <c r="F68" s="321"/>
      <c r="G68" s="321"/>
    </row>
    <row r="69" spans="1:7" ht="12.95">
      <c r="A69" s="661"/>
      <c r="B69" s="325" t="s">
        <v>672</v>
      </c>
      <c r="C69" s="318">
        <f>AVERAGE('SF-01'!E51,'SF-02'!E50,'SF-03'!E50,'SF-04'!E50,'SF-05'!E52,'SF-06'!E50,'SF-07'!E50)</f>
        <v>1</v>
      </c>
      <c r="D69" s="321"/>
      <c r="E69" s="321"/>
      <c r="F69" s="321"/>
      <c r="G69" s="321"/>
    </row>
    <row r="70" spans="1:7" ht="12.95">
      <c r="A70" s="661"/>
      <c r="B70" s="325" t="s">
        <v>508</v>
      </c>
      <c r="C70" s="318">
        <f>AVERAGE('SF-01'!E52,'SF-02'!E51,'SF-03'!E51,'SF-04'!E51,'SF-05'!E53,'SF-06'!E51,'SF-07'!E51)</f>
        <v>1</v>
      </c>
      <c r="D70" s="321"/>
      <c r="E70" s="321"/>
      <c r="F70" s="321"/>
      <c r="G70" s="321"/>
    </row>
    <row r="71" spans="1:7" ht="24.95">
      <c r="A71" s="661"/>
      <c r="B71" s="325" t="s">
        <v>507</v>
      </c>
      <c r="C71" s="318" t="e">
        <f>AVERAGE('SF-01'!E53,'SF-02'!E52,'SF-03'!E52,'SF-04'!E52,'SF-05'!E54,'SF-06'!E52,'SF-07'!E52)</f>
        <v>#DIV/0!</v>
      </c>
      <c r="D71" s="321"/>
      <c r="E71" s="321"/>
      <c r="F71" s="321"/>
      <c r="G71" s="321"/>
    </row>
    <row r="72" spans="1:7" ht="12.95">
      <c r="A72" s="662"/>
      <c r="B72" s="325" t="s">
        <v>509</v>
      </c>
      <c r="C72" s="318" t="e">
        <f>AVERAGE('SF-01'!E54,'SF-02'!E53,'SF-03'!E53,'SF-04'!E53,'SF-05'!E55,'SF-06'!E53,'SF-07'!E53)</f>
        <v>#DIV/0!</v>
      </c>
      <c r="D72" s="321"/>
      <c r="E72" s="321"/>
      <c r="F72" s="321"/>
      <c r="G72" s="321"/>
    </row>
    <row r="73" spans="1:7" ht="24.95">
      <c r="A73" s="660" t="s">
        <v>652</v>
      </c>
      <c r="B73" s="325" t="s">
        <v>296</v>
      </c>
      <c r="C73" s="318">
        <f>AVERAGE('RF-01'!I50,'RF-02'!I48,'RF-03'!I49,'RF-04'!I47,'RF-05'!I53,'RF-06'!I47,'RF-07'!I47,'RF-08'!I53,'SF-01'!I49,'SF-02'!I48,'SF-03'!I48,'SF-04'!I48,'SF-05'!I50,'SF-06'!I48,'SF-07'!I48,'DF-02'!I48,'DF-03'!I49,'DF-04'!I47,'DF-05'!I53,'DF-06'!I47,'DF-07'!I47,'DF-08'!I53)</f>
        <v>1</v>
      </c>
      <c r="D73" s="321"/>
      <c r="E73" s="321"/>
      <c r="F73" s="321"/>
      <c r="G73" s="321"/>
    </row>
    <row r="74" spans="1:7" ht="12.95">
      <c r="A74" s="661"/>
      <c r="B74" s="325" t="s">
        <v>300</v>
      </c>
      <c r="C74" s="318">
        <f>AVERAGE('RF-01'!I51,'RF-02'!I49,'RF-03'!I50,'RF-04'!I48,'RF-05'!I54,'RF-06'!I48,'RF-07'!I48,'RF-08'!I54,'SF-01'!I50,'SF-02'!I49,'SF-03'!I49,'SF-04'!I49,'SF-05'!I51,'SF-06'!I49,'SF-07'!I49,'DF-01'!I51,'DF-02'!I49,'DF-03'!I50,'DF-04'!I48,'DF-05'!I54,'DF-06'!I48,'DF-07'!I48,'DF-08'!I54)</f>
        <v>1</v>
      </c>
      <c r="D74" s="321"/>
      <c r="E74" s="321"/>
      <c r="F74" s="321"/>
      <c r="G74" s="321"/>
    </row>
    <row r="75" spans="1:7" ht="12.95">
      <c r="A75" s="662"/>
      <c r="B75" s="325" t="s">
        <v>304</v>
      </c>
      <c r="C75" s="318">
        <f>AVERAGE('RF-01'!I52,'RF-02'!I50,'RF-03'!I51,'RF-04'!I49,'RF-05'!I55,'RF-06'!I49,'RF-07'!I49,'RF-08'!I55,'SF-01'!I51,'SF-02'!I50,'SF-03'!I50,'SF-04'!I50,'SF-05'!I52,'SF-06'!I50,'SF-07'!I50,'DF-01'!I52,'DF-02'!I50,'DF-03'!I51,'DF-04'!I49,'DF-05'!I55,'DF-06'!I49,'DF-07'!I49,'DF-08'!I55)</f>
        <v>1</v>
      </c>
      <c r="D75" s="321"/>
      <c r="E75" s="321"/>
      <c r="F75" s="321"/>
      <c r="G75" s="321"/>
    </row>
  </sheetData>
  <mergeCells count="16">
    <mergeCell ref="A1:I1"/>
    <mergeCell ref="C4:C5"/>
    <mergeCell ref="D4:D5"/>
    <mergeCell ref="E4:F4"/>
    <mergeCell ref="G4:G5"/>
    <mergeCell ref="H4:H5"/>
    <mergeCell ref="I4:I5"/>
    <mergeCell ref="A65:A72"/>
    <mergeCell ref="A73:A75"/>
    <mergeCell ref="A37:A61"/>
    <mergeCell ref="A62:A64"/>
    <mergeCell ref="A7:A9"/>
    <mergeCell ref="A33:G33"/>
    <mergeCell ref="A10:A14"/>
    <mergeCell ref="A15:A23"/>
    <mergeCell ref="A24:A30"/>
  </mergeCells>
  <dataValidations disablePrompts="1" count="1">
    <dataValidation type="list" allowBlank="1" showInputMessage="1" showErrorMessage="1" sqref="I37:I42" xr:uid="{326B443E-39F0-42E7-9A65-674E6AB33F81}">
      <formula1>$I$37:$I$42</formula1>
    </dataValidation>
  </dataValidations>
  <pageMargins left="0.7" right="0.7" top="0.75" bottom="0.75" header="0.3" footer="0.3"/>
  <pageSetup orientation="portrait" r:id="rId1"/>
  <ignoredErrors>
    <ignoredError sqref="C37 C39" unlockedFormula="1"/>
    <ignoredError sqref="C70:C75 C57:C69" evalError="1"/>
    <ignoredError sqref="C38 C40:C43 C44:C56" evalError="1" unlockedFormula="1"/>
  </ignoredErrors>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F48C-2061-4FCC-9596-30FFE9C8C8AC}">
  <sheetPr>
    <tabColor rgb="FF92D050"/>
  </sheetPr>
  <dimension ref="A1:AK89"/>
  <sheetViews>
    <sheetView showGridLines="0" zoomScale="60" zoomScaleNormal="60" workbookViewId="0">
      <selection activeCell="C7" sqref="C7"/>
    </sheetView>
  </sheetViews>
  <sheetFormatPr defaultColWidth="8.42578125" defaultRowHeight="12.6"/>
  <cols>
    <col min="1" max="1" width="2.140625" style="291" customWidth="1"/>
    <col min="2" max="2" width="8.42578125" style="291"/>
    <col min="3" max="3" width="6.5703125" style="291" bestFit="1" customWidth="1"/>
    <col min="4" max="4" width="2.140625" style="291" customWidth="1"/>
    <col min="5" max="6" width="8.42578125" style="291" customWidth="1"/>
    <col min="7" max="8" width="8.42578125" style="291"/>
    <col min="9" max="9" width="6.140625" style="291" customWidth="1"/>
    <col min="10" max="10" width="1.42578125" style="291" customWidth="1"/>
    <col min="11" max="11" width="7.85546875" style="291" customWidth="1"/>
    <col min="12" max="12" width="2.140625" style="291" customWidth="1"/>
    <col min="13" max="13" width="12.42578125" style="291" customWidth="1"/>
    <col min="14" max="14" width="18.85546875" style="291" customWidth="1"/>
    <col min="15" max="15" width="18.140625" style="291" customWidth="1"/>
    <col min="16" max="17" width="8.42578125" style="291"/>
    <col min="18" max="18" width="9.85546875" style="291" customWidth="1"/>
    <col min="19" max="19" width="10.140625" style="291" customWidth="1"/>
    <col min="20" max="20" width="11.85546875" style="291" customWidth="1"/>
    <col min="21" max="21" width="10.5703125" style="291" customWidth="1"/>
    <col min="22" max="23" width="8.42578125" style="291"/>
    <col min="24" max="24" width="7.140625" style="291" customWidth="1"/>
    <col min="25" max="25" width="1.42578125" style="291" customWidth="1"/>
    <col min="26" max="26" width="7.140625" style="291" customWidth="1"/>
    <col min="27" max="27" width="1.42578125" style="291" customWidth="1"/>
    <col min="28" max="28" width="21" style="291" customWidth="1"/>
    <col min="29" max="29" width="8.42578125" style="291"/>
    <col min="30" max="30" width="9.5703125" style="291" customWidth="1"/>
    <col min="31" max="31" width="8.42578125" style="291"/>
    <col min="32" max="32" width="1.42578125" style="291" customWidth="1"/>
    <col min="33" max="33" width="6.140625" style="291" customWidth="1"/>
    <col min="34" max="34" width="8.42578125" style="291"/>
    <col min="35" max="35" width="18" style="291" customWidth="1"/>
    <col min="36" max="36" width="8.42578125" style="291"/>
    <col min="37" max="37" width="10" style="291" customWidth="1"/>
    <col min="38" max="38" width="2.5703125" style="291" customWidth="1"/>
    <col min="39" max="16384" width="8.42578125" style="291"/>
  </cols>
  <sheetData>
    <row r="1" spans="2:37" ht="28.5" customHeight="1" thickBot="1">
      <c r="B1" s="669" t="s">
        <v>673</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1"/>
    </row>
    <row r="2" spans="2:37" ht="5.25" customHeight="1" thickBot="1">
      <c r="B2" s="292"/>
      <c r="AI2" s="293"/>
    </row>
    <row r="3" spans="2:37" ht="29.25" customHeight="1" thickBot="1">
      <c r="B3" s="676" t="s">
        <v>674</v>
      </c>
      <c r="C3" s="677"/>
      <c r="D3" s="677"/>
      <c r="E3" s="677"/>
      <c r="F3" s="677"/>
      <c r="G3" s="677"/>
      <c r="H3" s="677"/>
      <c r="I3" s="677"/>
      <c r="J3" s="677"/>
      <c r="K3" s="677"/>
      <c r="L3" s="677"/>
      <c r="M3" s="677"/>
      <c r="N3" s="677"/>
      <c r="O3" s="677"/>
      <c r="P3" s="677"/>
      <c r="Q3" s="677"/>
      <c r="R3" s="677"/>
      <c r="S3" s="677"/>
      <c r="T3" s="677"/>
      <c r="U3" s="677"/>
      <c r="V3" s="677"/>
      <c r="W3" s="677"/>
      <c r="X3" s="677"/>
      <c r="Y3" s="677"/>
      <c r="Z3" s="677"/>
      <c r="AA3" s="677"/>
      <c r="AB3" s="677"/>
      <c r="AC3" s="677"/>
      <c r="AD3" s="677"/>
      <c r="AE3" s="677"/>
      <c r="AF3" s="677"/>
      <c r="AG3" s="677"/>
      <c r="AH3" s="677"/>
      <c r="AI3" s="678"/>
    </row>
    <row r="4" spans="2:37" ht="9.75" customHeight="1">
      <c r="B4" s="294"/>
      <c r="C4" s="295"/>
      <c r="D4" s="295"/>
      <c r="E4" s="295"/>
      <c r="F4" s="295"/>
      <c r="G4" s="295"/>
      <c r="H4" s="295"/>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6"/>
    </row>
    <row r="5" spans="2:37" s="299" customFormat="1" ht="31.5" customHeight="1">
      <c r="B5" s="297"/>
      <c r="C5" s="675" t="s">
        <v>675</v>
      </c>
      <c r="D5" s="675"/>
      <c r="E5" s="675"/>
      <c r="F5" s="675"/>
      <c r="G5" s="675"/>
      <c r="H5" s="675"/>
      <c r="I5" s="675"/>
      <c r="J5" s="298"/>
      <c r="K5" s="675" t="s">
        <v>676</v>
      </c>
      <c r="L5" s="675"/>
      <c r="M5" s="675"/>
      <c r="N5" s="675"/>
      <c r="O5" s="675"/>
      <c r="P5" s="298"/>
      <c r="Q5" s="298"/>
      <c r="R5" s="298"/>
      <c r="S5" s="675" t="s">
        <v>677</v>
      </c>
      <c r="T5" s="675"/>
      <c r="U5" s="675"/>
      <c r="V5" s="675"/>
      <c r="W5" s="675"/>
      <c r="X5" s="675"/>
      <c r="Y5" s="675"/>
      <c r="Z5" s="675"/>
      <c r="AB5" s="675" t="s">
        <v>678</v>
      </c>
      <c r="AC5" s="675"/>
      <c r="AD5" s="675"/>
      <c r="AE5" s="675"/>
      <c r="AF5" s="675"/>
      <c r="AG5" s="675"/>
      <c r="AH5" s="298"/>
      <c r="AI5" s="300"/>
      <c r="AJ5" s="298"/>
      <c r="AK5" s="298"/>
    </row>
    <row r="6" spans="2:37" ht="8.25" customHeight="1">
      <c r="B6" s="301"/>
      <c r="C6" s="302"/>
      <c r="D6" s="302"/>
      <c r="E6" s="302"/>
      <c r="F6" s="302"/>
      <c r="G6" s="302"/>
      <c r="H6" s="302"/>
      <c r="I6" s="302"/>
      <c r="J6" s="302"/>
      <c r="K6" s="302"/>
      <c r="L6" s="302"/>
      <c r="M6" s="302"/>
      <c r="N6" s="302"/>
      <c r="O6" s="302"/>
      <c r="P6" s="302"/>
      <c r="Q6" s="302"/>
      <c r="R6" s="302"/>
      <c r="S6" s="302"/>
      <c r="T6" s="302"/>
      <c r="U6" s="302"/>
      <c r="V6" s="302"/>
      <c r="W6" s="302"/>
      <c r="X6" s="302"/>
      <c r="Y6" s="302"/>
      <c r="Z6" s="302"/>
      <c r="AA6" s="302"/>
      <c r="AB6" s="302"/>
      <c r="AC6" s="302"/>
      <c r="AD6" s="302"/>
      <c r="AE6" s="302"/>
      <c r="AF6" s="302"/>
      <c r="AG6" s="302"/>
      <c r="AH6" s="302"/>
      <c r="AI6" s="303"/>
    </row>
    <row r="7" spans="2:37" ht="24.75" customHeight="1">
      <c r="B7" s="301"/>
      <c r="C7" s="304">
        <f>'Analisa Barrier'!H7</f>
        <v>0.97222222222222221</v>
      </c>
      <c r="D7" s="302"/>
      <c r="E7" s="305" t="str">
        <f>'Analisa Barrier'!B7</f>
        <v>SS-01 Tangki Produk</v>
      </c>
      <c r="F7" s="306"/>
      <c r="G7" s="306"/>
      <c r="H7" s="306"/>
      <c r="I7" s="306"/>
      <c r="J7" s="306"/>
      <c r="K7" s="304">
        <f>'Analisa Barrier'!H10</f>
        <v>1</v>
      </c>
      <c r="L7" s="302"/>
      <c r="M7" s="307" t="str">
        <f>'Analisa Barrier'!B10</f>
        <v>DC-01 Level indicator (Level alarm / Level Alarm Switch)</v>
      </c>
      <c r="N7" s="302"/>
      <c r="O7" s="302"/>
      <c r="P7" s="302"/>
      <c r="Q7" s="302"/>
      <c r="R7" s="302"/>
      <c r="S7" s="302"/>
      <c r="T7" s="302"/>
      <c r="U7" s="302"/>
      <c r="X7" s="308" t="str">
        <f>'Analisa Barrier'!B15</f>
        <v xml:space="preserve">GD-01/02 Fixed Fire &amp; Gas Detector </v>
      </c>
      <c r="Z7" s="304" t="str">
        <f>'Analisa Barrier'!H15</f>
        <v>NA</v>
      </c>
      <c r="AA7" s="302"/>
      <c r="AB7" s="302"/>
      <c r="AC7" s="302"/>
      <c r="AD7" s="302"/>
      <c r="AE7" s="309" t="str">
        <f>'Analisa Barrier'!B24</f>
        <v>ER-01 Emergency Communication (HT)</v>
      </c>
      <c r="AF7" s="302"/>
      <c r="AG7" s="304">
        <f>'Analisa Barrier'!H24</f>
        <v>0.95238095238095233</v>
      </c>
      <c r="AH7" s="302"/>
      <c r="AI7" s="303"/>
    </row>
    <row r="8" spans="2:37" ht="7.5" customHeight="1">
      <c r="B8" s="292"/>
      <c r="E8" s="310"/>
      <c r="AI8" s="293"/>
    </row>
    <row r="9" spans="2:37" ht="24.75" customHeight="1">
      <c r="B9" s="292"/>
      <c r="C9" s="304">
        <f>'Analisa Barrier'!H8</f>
        <v>0.83673469387755106</v>
      </c>
      <c r="E9" s="305" t="str">
        <f>'Analisa Barrier'!B8</f>
        <v>SS-02 Pipa Produk</v>
      </c>
      <c r="K9" s="304" t="str">
        <f>'Analisa Barrier'!H11</f>
        <v>NA</v>
      </c>
      <c r="M9" s="307" t="str">
        <f>'Analisa Barrier'!B11</f>
        <v>DC-02/03 Actuated Isolation Valve (MOV)</v>
      </c>
      <c r="V9" s="302"/>
      <c r="W9" s="302"/>
      <c r="X9" s="309" t="str">
        <f>'Analisa Barrier'!B16</f>
        <v xml:space="preserve">GD-03 Portable Gas Detector </v>
      </c>
      <c r="Y9" s="302"/>
      <c r="Z9" s="304">
        <f>'Analisa Barrier'!H16</f>
        <v>0.875</v>
      </c>
      <c r="AE9" s="309" t="str">
        <f>'Analisa Barrier'!B25</f>
        <v>ER-02 Muster Point</v>
      </c>
      <c r="AG9" s="304">
        <f>'Analisa Barrier'!H25</f>
        <v>1</v>
      </c>
      <c r="AI9" s="293"/>
    </row>
    <row r="10" spans="2:37" ht="7.5" customHeight="1">
      <c r="B10" s="292"/>
      <c r="E10" s="310"/>
      <c r="AI10" s="293"/>
    </row>
    <row r="11" spans="2:37" ht="24.75" customHeight="1">
      <c r="B11" s="292"/>
      <c r="C11" s="304">
        <f>'Analisa Barrier'!H9</f>
        <v>1</v>
      </c>
      <c r="E11" s="305" t="str">
        <f>'Analisa Barrier'!B9</f>
        <v>RE-01 Pompa Produk</v>
      </c>
      <c r="K11" s="304">
        <f>'Analisa Barrier'!H12</f>
        <v>0.97619047619047616</v>
      </c>
      <c r="M11" s="307" t="str">
        <f>'Analisa Barrier'!B12</f>
        <v>MP-01 Overpressure Protection (PSV/PVRV/Vent)</v>
      </c>
      <c r="X11" s="309" t="str">
        <f>'Analisa Barrier'!B17</f>
        <v>DC-02 Actuated Intervention Valve (SDV)</v>
      </c>
      <c r="Z11" s="304" t="str">
        <f>'Analisa Barrier'!H17</f>
        <v>NA</v>
      </c>
      <c r="AE11" s="309" t="str">
        <f>'Analisa Barrier'!B26</f>
        <v>SP-04 Oil Spill Emergency Response</v>
      </c>
      <c r="AG11" s="304">
        <f>'Analisa Barrier'!H26</f>
        <v>0.94444444444444442</v>
      </c>
      <c r="AI11" s="293"/>
    </row>
    <row r="12" spans="2:37" ht="7.5" customHeight="1">
      <c r="B12" s="292"/>
      <c r="E12" s="310"/>
      <c r="AI12" s="293"/>
    </row>
    <row r="13" spans="2:37" ht="24.75" customHeight="1">
      <c r="B13" s="292"/>
      <c r="C13" s="304"/>
      <c r="E13" s="305"/>
      <c r="K13" s="304">
        <f>'Analisa Barrier'!H13</f>
        <v>0</v>
      </c>
      <c r="M13" s="307" t="str">
        <f>'Analisa Barrier'!B13</f>
        <v xml:space="preserve">DC-04 Power Supply </v>
      </c>
      <c r="X13" s="309" t="str">
        <f>'Analisa Barrier'!B18</f>
        <v>IP-01 Electrical System</v>
      </c>
      <c r="Z13" s="304">
        <f>'Analisa Barrier'!H18</f>
        <v>0.85714285714285721</v>
      </c>
      <c r="AE13" s="309" t="str">
        <f>'Analisa Barrier'!B27</f>
        <v>FP-04 Foam System</v>
      </c>
      <c r="AG13" s="304">
        <f>'Analisa Barrier'!H27</f>
        <v>0.66666666666666674</v>
      </c>
      <c r="AI13" s="293"/>
    </row>
    <row r="14" spans="2:37" ht="7.5" customHeight="1">
      <c r="B14" s="292"/>
      <c r="E14" s="310"/>
      <c r="AI14" s="293"/>
    </row>
    <row r="15" spans="2:37" ht="24.75" customHeight="1">
      <c r="B15" s="292"/>
      <c r="C15" s="304"/>
      <c r="E15" s="305"/>
      <c r="K15" s="304">
        <f>'Analisa Barrier'!H14</f>
        <v>0.88888888888888884</v>
      </c>
      <c r="M15" s="307" t="str">
        <f>'Analisa Barrier'!B14</f>
        <v>SP-03 Sumur Pantau</v>
      </c>
      <c r="X15" s="309" t="str">
        <f>'Analisa Barrier'!B19</f>
        <v>IP-02 Grounding System</v>
      </c>
      <c r="Z15" s="304">
        <f>'Analisa Barrier'!H19</f>
        <v>0</v>
      </c>
      <c r="AE15" s="316" t="str">
        <f>'Analisa Barrier'!B28</f>
        <v>FP-01/02/03/05 Fixed Fire Figthing Equipment</v>
      </c>
      <c r="AG15" s="304">
        <f>'Analisa Barrier'!H28</f>
        <v>0.85714285714285721</v>
      </c>
      <c r="AI15" s="293"/>
    </row>
    <row r="16" spans="2:37" ht="7.5" customHeight="1">
      <c r="B16" s="292"/>
      <c r="E16" s="310"/>
      <c r="AE16" s="316"/>
      <c r="AI16" s="293"/>
    </row>
    <row r="17" spans="1:35" ht="24.75" customHeight="1">
      <c r="B17" s="292"/>
      <c r="C17" s="304"/>
      <c r="E17" s="305"/>
      <c r="K17" s="304"/>
      <c r="M17" s="307"/>
      <c r="X17" s="309" t="str">
        <f>'Analisa Barrier'!B20</f>
        <v>IP-03 Lightning System</v>
      </c>
      <c r="Z17" s="304">
        <f>'Analisa Barrier'!H20</f>
        <v>0.5</v>
      </c>
      <c r="AE17" s="316" t="str">
        <f>'Analisa Barrier'!B29</f>
        <v>FP-06 Mobile Fire Fighting Equipment</v>
      </c>
      <c r="AG17" s="304">
        <f>'Analisa Barrier'!H29</f>
        <v>0.66666666666666674</v>
      </c>
      <c r="AI17" s="293"/>
    </row>
    <row r="18" spans="1:35" ht="5.45" customHeight="1">
      <c r="B18" s="311"/>
      <c r="C18" s="264"/>
      <c r="D18" s="264"/>
      <c r="E18" s="264"/>
      <c r="F18" s="264"/>
      <c r="G18" s="264"/>
      <c r="H18" s="264"/>
      <c r="I18" s="264"/>
      <c r="J18" s="264"/>
      <c r="K18" s="264"/>
      <c r="L18" s="264"/>
      <c r="M18" s="264"/>
      <c r="N18" s="264"/>
      <c r="O18" s="264"/>
      <c r="P18" s="264"/>
      <c r="Q18" s="264"/>
      <c r="R18" s="264"/>
      <c r="S18" s="264"/>
      <c r="T18" s="264"/>
      <c r="U18" s="264"/>
      <c r="AA18" s="264"/>
      <c r="AB18" s="264"/>
      <c r="AC18" s="264"/>
      <c r="AD18" s="264"/>
      <c r="AE18" s="264"/>
      <c r="AF18" s="264"/>
      <c r="AG18" s="264"/>
      <c r="AH18" s="264"/>
      <c r="AI18" s="312"/>
    </row>
    <row r="19" spans="1:35" ht="5.25" customHeight="1">
      <c r="B19" s="292"/>
      <c r="AI19" s="293"/>
    </row>
    <row r="20" spans="1:35" ht="24.75" customHeight="1">
      <c r="A20" s="291" t="s">
        <v>679</v>
      </c>
      <c r="B20" s="292"/>
      <c r="C20" s="304"/>
      <c r="E20" s="305"/>
      <c r="K20" s="304"/>
      <c r="M20" s="307"/>
      <c r="X20" s="309" t="str">
        <f>'Analisa Barrier'!B21</f>
        <v>SP-01 Bundwall System</v>
      </c>
      <c r="Z20" s="304">
        <f>'Analisa Barrier'!H21</f>
        <v>0.66666666666666674</v>
      </c>
      <c r="AE20" s="291" t="str">
        <f>'Analisa Barrier'!B30</f>
        <v>FP-10 Genset</v>
      </c>
      <c r="AG20" s="304">
        <f>'Analisa Barrier'!H30</f>
        <v>0.75</v>
      </c>
      <c r="AI20" s="293"/>
    </row>
    <row r="21" spans="1:35" ht="5.25" customHeight="1">
      <c r="B21" s="292"/>
      <c r="AI21" s="293"/>
    </row>
    <row r="22" spans="1:35" ht="24.75" customHeight="1">
      <c r="A22" s="291" t="s">
        <v>679</v>
      </c>
      <c r="B22" s="292"/>
      <c r="C22" s="304"/>
      <c r="E22" s="305"/>
      <c r="K22" s="304"/>
      <c r="M22" s="307"/>
      <c r="X22" s="309" t="str">
        <f>'Analisa Barrier'!B22</f>
        <v>SP-02 Oil Catcher System</v>
      </c>
      <c r="Z22" s="304">
        <f>'Analisa Barrier'!H22</f>
        <v>0.75</v>
      </c>
      <c r="AI22" s="293"/>
    </row>
    <row r="23" spans="1:35" ht="7.5" customHeight="1">
      <c r="B23" s="292"/>
      <c r="E23" s="310"/>
      <c r="AI23" s="293"/>
    </row>
    <row r="24" spans="1:35" ht="24.75" customHeight="1">
      <c r="B24" s="292"/>
      <c r="C24" s="304"/>
      <c r="E24" s="305"/>
      <c r="K24" s="304"/>
      <c r="M24" s="307"/>
      <c r="X24" s="309" t="str">
        <f>'Analisa Barrier'!B23</f>
        <v>FP-07 Cooling System</v>
      </c>
      <c r="Z24" s="304">
        <f>'Analisa Barrier'!H23</f>
        <v>0</v>
      </c>
      <c r="AI24" s="293"/>
    </row>
    <row r="25" spans="1:35" ht="5.25" customHeight="1">
      <c r="B25" s="292"/>
      <c r="AI25" s="293"/>
    </row>
    <row r="26" spans="1:35" ht="24.75" customHeight="1">
      <c r="A26" s="291" t="s">
        <v>679</v>
      </c>
      <c r="B26" s="292"/>
      <c r="C26" s="304"/>
      <c r="E26" s="305"/>
      <c r="K26" s="304"/>
      <c r="M26" s="307"/>
      <c r="X26" s="309"/>
      <c r="Z26" s="304"/>
      <c r="AI26" s="293"/>
    </row>
    <row r="27" spans="1:35" ht="5.25" customHeight="1">
      <c r="B27" s="292"/>
      <c r="AI27" s="293"/>
    </row>
    <row r="28" spans="1:35" ht="24.75" customHeight="1">
      <c r="A28" s="291" t="s">
        <v>679</v>
      </c>
      <c r="B28" s="292"/>
      <c r="C28" s="304"/>
      <c r="E28" s="305"/>
      <c r="K28" s="304"/>
      <c r="M28" s="307"/>
      <c r="X28" s="309"/>
      <c r="Z28" s="304"/>
      <c r="AI28" s="293"/>
    </row>
    <row r="29" spans="1:35" ht="7.5" customHeight="1">
      <c r="B29" s="292"/>
      <c r="E29" s="310"/>
      <c r="AI29" s="293"/>
    </row>
    <row r="30" spans="1:35" ht="24.75" customHeight="1">
      <c r="B30" s="292"/>
      <c r="C30" s="304"/>
      <c r="E30" s="305"/>
      <c r="K30" s="304"/>
      <c r="M30" s="307"/>
      <c r="X30" s="309"/>
      <c r="Z30" s="304"/>
      <c r="AI30" s="293"/>
    </row>
    <row r="31" spans="1:35" ht="18" customHeight="1" thickBot="1">
      <c r="B31" s="313"/>
      <c r="C31" s="314"/>
      <c r="D31" s="314"/>
      <c r="E31" s="314"/>
      <c r="F31" s="314"/>
      <c r="G31" s="314"/>
      <c r="H31" s="314"/>
      <c r="I31" s="314"/>
      <c r="J31" s="314"/>
      <c r="K31" s="314"/>
      <c r="L31" s="314"/>
      <c r="M31" s="314"/>
      <c r="N31" s="314"/>
      <c r="O31" s="314"/>
      <c r="P31" s="314"/>
      <c r="Q31" s="314"/>
      <c r="R31" s="314"/>
      <c r="S31" s="314"/>
      <c r="T31" s="314"/>
      <c r="U31" s="314"/>
      <c r="V31" s="314"/>
      <c r="W31" s="314"/>
      <c r="X31" s="314"/>
      <c r="Y31" s="314"/>
      <c r="Z31" s="314"/>
      <c r="AA31" s="314"/>
      <c r="AB31" s="314"/>
      <c r="AC31" s="314"/>
      <c r="AD31" s="314"/>
      <c r="AE31" s="314"/>
      <c r="AF31" s="314"/>
      <c r="AG31" s="314"/>
      <c r="AH31" s="314"/>
      <c r="AI31" s="315"/>
    </row>
    <row r="32" spans="1:35" ht="21.75" customHeight="1"/>
    <row r="33" spans="2:37" ht="12.95" thickBot="1"/>
    <row r="34" spans="2:37" ht="28.5" customHeight="1" thickBot="1">
      <c r="B34" s="669" t="s">
        <v>680</v>
      </c>
      <c r="C34" s="670"/>
      <c r="D34" s="670"/>
      <c r="E34" s="670"/>
      <c r="F34" s="670"/>
      <c r="G34" s="670"/>
      <c r="H34" s="670"/>
      <c r="I34" s="670"/>
      <c r="J34" s="670"/>
      <c r="K34" s="670"/>
      <c r="L34" s="670"/>
      <c r="M34" s="670"/>
      <c r="N34" s="670"/>
      <c r="O34" s="670"/>
      <c r="P34" s="670"/>
      <c r="Q34" s="670"/>
      <c r="R34" s="670"/>
      <c r="S34" s="670"/>
      <c r="T34" s="670"/>
      <c r="U34" s="670"/>
      <c r="V34" s="670"/>
      <c r="W34" s="670"/>
      <c r="X34" s="670"/>
      <c r="Y34" s="670"/>
      <c r="Z34" s="670"/>
      <c r="AA34" s="670"/>
      <c r="AB34" s="670"/>
      <c r="AC34" s="670"/>
      <c r="AD34" s="670"/>
      <c r="AE34" s="670"/>
      <c r="AF34" s="670"/>
      <c r="AG34" s="670"/>
      <c r="AH34" s="670"/>
      <c r="AI34" s="671"/>
    </row>
    <row r="35" spans="2:37" ht="5.25" customHeight="1" thickBot="1">
      <c r="B35" s="292"/>
      <c r="AI35" s="293"/>
    </row>
    <row r="36" spans="2:37" ht="29.25" customHeight="1">
      <c r="B36" s="672" t="s">
        <v>674</v>
      </c>
      <c r="C36" s="673"/>
      <c r="D36" s="673"/>
      <c r="E36" s="673"/>
      <c r="F36" s="673"/>
      <c r="G36" s="673"/>
      <c r="H36" s="673"/>
      <c r="I36" s="673"/>
      <c r="J36" s="673"/>
      <c r="K36" s="673"/>
      <c r="L36" s="673"/>
      <c r="M36" s="673"/>
      <c r="N36" s="673"/>
      <c r="O36" s="673"/>
      <c r="P36" s="673"/>
      <c r="Q36" s="673"/>
      <c r="R36" s="673"/>
      <c r="S36" s="673"/>
      <c r="T36" s="673"/>
      <c r="U36" s="673"/>
      <c r="V36" s="673"/>
      <c r="W36" s="673"/>
      <c r="X36" s="673"/>
      <c r="Y36" s="673"/>
      <c r="Z36" s="673"/>
      <c r="AA36" s="673"/>
      <c r="AB36" s="673"/>
      <c r="AC36" s="673"/>
      <c r="AD36" s="673"/>
      <c r="AE36" s="673"/>
      <c r="AF36" s="673"/>
      <c r="AG36" s="673"/>
      <c r="AH36" s="673"/>
      <c r="AI36" s="674"/>
    </row>
    <row r="37" spans="2:37" ht="9.75" customHeight="1">
      <c r="B37" s="301"/>
      <c r="C37" s="302"/>
      <c r="D37" s="302"/>
      <c r="E37" s="302"/>
      <c r="F37" s="302"/>
      <c r="G37" s="302"/>
      <c r="H37" s="302"/>
      <c r="I37" s="302"/>
      <c r="J37" s="302"/>
      <c r="K37" s="302"/>
      <c r="L37" s="302"/>
      <c r="M37" s="302"/>
      <c r="N37" s="302"/>
      <c r="O37" s="302"/>
      <c r="P37" s="302"/>
      <c r="Q37" s="302"/>
      <c r="R37" s="302"/>
      <c r="S37" s="302"/>
      <c r="T37" s="302"/>
      <c r="U37" s="302"/>
      <c r="V37" s="302"/>
      <c r="W37" s="302"/>
      <c r="X37" s="302"/>
      <c r="Y37" s="302"/>
      <c r="Z37" s="302"/>
      <c r="AA37" s="302"/>
      <c r="AB37" s="302"/>
      <c r="AC37" s="302"/>
      <c r="AD37" s="302"/>
      <c r="AE37" s="302"/>
      <c r="AF37" s="302"/>
      <c r="AG37" s="302"/>
      <c r="AH37" s="302"/>
      <c r="AI37" s="303"/>
    </row>
    <row r="38" spans="2:37" s="299" customFormat="1" ht="31.5" customHeight="1">
      <c r="B38" s="297"/>
      <c r="C38" s="675" t="s">
        <v>675</v>
      </c>
      <c r="D38" s="675"/>
      <c r="E38" s="675"/>
      <c r="F38" s="675"/>
      <c r="G38" s="675"/>
      <c r="H38" s="675"/>
      <c r="I38" s="675"/>
      <c r="J38" s="298"/>
      <c r="K38" s="675" t="s">
        <v>676</v>
      </c>
      <c r="L38" s="675"/>
      <c r="M38" s="675"/>
      <c r="N38" s="675"/>
      <c r="O38" s="675"/>
      <c r="P38" s="298"/>
      <c r="Q38" s="298"/>
      <c r="R38" s="298"/>
      <c r="S38" s="675" t="s">
        <v>677</v>
      </c>
      <c r="T38" s="675"/>
      <c r="U38" s="675"/>
      <c r="V38" s="675"/>
      <c r="W38" s="675"/>
      <c r="X38" s="675"/>
      <c r="Y38" s="675"/>
      <c r="Z38" s="675"/>
      <c r="AB38" s="675" t="s">
        <v>678</v>
      </c>
      <c r="AC38" s="675"/>
      <c r="AD38" s="675"/>
      <c r="AE38" s="675"/>
      <c r="AF38" s="675"/>
      <c r="AG38" s="675"/>
      <c r="AH38" s="298"/>
      <c r="AI38" s="300"/>
      <c r="AJ38" s="298"/>
      <c r="AK38" s="298"/>
    </row>
    <row r="39" spans="2:37" ht="8.25" customHeight="1">
      <c r="B39" s="301"/>
      <c r="C39" s="302"/>
      <c r="D39" s="302"/>
      <c r="E39" s="302"/>
      <c r="F39" s="302"/>
      <c r="G39" s="302"/>
      <c r="H39" s="302"/>
      <c r="I39" s="302"/>
      <c r="J39" s="302"/>
      <c r="K39" s="302"/>
      <c r="L39" s="302"/>
      <c r="M39" s="302"/>
      <c r="N39" s="302"/>
      <c r="O39" s="302"/>
      <c r="P39" s="302"/>
      <c r="Q39" s="302"/>
      <c r="R39" s="302"/>
      <c r="S39" s="302"/>
      <c r="T39" s="302"/>
      <c r="U39" s="302"/>
      <c r="V39" s="302"/>
      <c r="W39" s="302"/>
      <c r="X39" s="302"/>
      <c r="Y39" s="302"/>
      <c r="Z39" s="302"/>
      <c r="AA39" s="302"/>
      <c r="AB39" s="302"/>
      <c r="AC39" s="302"/>
      <c r="AD39" s="302"/>
      <c r="AE39" s="302"/>
      <c r="AF39" s="302"/>
      <c r="AG39" s="302"/>
      <c r="AH39" s="302"/>
      <c r="AI39" s="303"/>
    </row>
    <row r="40" spans="2:37" ht="24.75" customHeight="1">
      <c r="B40" s="301"/>
      <c r="C40" s="304">
        <f>'Analisa Barrier'!C37</f>
        <v>1</v>
      </c>
      <c r="D40" s="302"/>
      <c r="E40" s="305" t="str">
        <f>'Analisa Barrier'!B37</f>
        <v xml:space="preserve">Program Periodically Inspection </v>
      </c>
      <c r="F40" s="306"/>
      <c r="G40" s="306"/>
      <c r="H40" s="306"/>
      <c r="I40" s="306"/>
      <c r="J40" s="306"/>
      <c r="K40" s="304">
        <f>'Analisa Barrier'!C62</f>
        <v>1</v>
      </c>
      <c r="L40" s="302"/>
      <c r="M40" s="307" t="str">
        <f>'Analisa Barrier'!B62</f>
        <v>Pipeline Leak Detection</v>
      </c>
      <c r="N40" s="302"/>
      <c r="O40" s="302"/>
      <c r="P40" s="302"/>
      <c r="Q40" s="302"/>
      <c r="R40" s="302"/>
      <c r="S40" s="302"/>
      <c r="T40" s="302"/>
      <c r="U40" s="302"/>
      <c r="V40" s="302"/>
      <c r="W40" s="302"/>
      <c r="X40" s="316" t="str">
        <f>'Analisa Barrier'!B65</f>
        <v>Electrical  Hazardous Area Classification (EHAC)</v>
      </c>
      <c r="Z40" s="304">
        <f>'Analisa Barrier'!C65</f>
        <v>1</v>
      </c>
      <c r="AA40" s="302"/>
      <c r="AB40" s="302"/>
      <c r="AC40" s="302"/>
      <c r="AD40" s="302"/>
      <c r="AE40" s="309" t="str">
        <f>'Analisa Barrier'!B73</f>
        <v>Organisasi &amp; Personel Pengendalian Tanggap Darurat yang Kompeten</v>
      </c>
      <c r="AF40" s="302"/>
      <c r="AG40" s="304">
        <f>'Analisa Barrier'!C73</f>
        <v>1</v>
      </c>
      <c r="AH40" s="302"/>
      <c r="AI40" s="303"/>
    </row>
    <row r="41" spans="2:37" ht="7.5" customHeight="1">
      <c r="B41" s="292"/>
      <c r="E41" s="310"/>
      <c r="AI41" s="293"/>
    </row>
    <row r="42" spans="2:37" ht="24.75" customHeight="1">
      <c r="B42" s="292"/>
      <c r="C42" s="304">
        <f>'Analisa Barrier'!C38</f>
        <v>1</v>
      </c>
      <c r="E42" s="305" t="str">
        <f>'Analisa Barrier'!B38</f>
        <v>Program Integrity Management / RBI</v>
      </c>
      <c r="K42" s="304" t="e">
        <f>'Analisa Barrier'!C63</f>
        <v>#DIV/0!</v>
      </c>
      <c r="M42" s="307" t="str">
        <f>'Analisa Barrier'!B63</f>
        <v>Program analysis fugitive realease menggunakan fugitive imaging camera</v>
      </c>
      <c r="X42" s="309" t="str">
        <f>'Analisa Barrier'!B66</f>
        <v>Security Guard</v>
      </c>
      <c r="Y42" s="302"/>
      <c r="Z42" s="304">
        <f>'Analisa Barrier'!C66</f>
        <v>1</v>
      </c>
      <c r="AE42" s="309" t="str">
        <f>'Analisa Barrier'!B74</f>
        <v>Pedoman Pengendalian Keadaan Darurat</v>
      </c>
      <c r="AG42" s="304">
        <f>'Analisa Barrier'!C74</f>
        <v>1</v>
      </c>
      <c r="AI42" s="293"/>
    </row>
    <row r="43" spans="2:37" ht="7.5" customHeight="1">
      <c r="B43" s="292"/>
      <c r="E43" s="310"/>
      <c r="AI43" s="293"/>
    </row>
    <row r="44" spans="2:37" ht="24.75" customHeight="1">
      <c r="B44" s="292"/>
      <c r="C44" s="304" t="e">
        <f>'Analisa Barrier'!C39</f>
        <v>#DIV/0!</v>
      </c>
      <c r="E44" s="305" t="str">
        <f>'Analisa Barrier'!B39</f>
        <v>Pipeline Pigging Programme</v>
      </c>
      <c r="K44" s="304">
        <f>'Analisa Barrier'!C64</f>
        <v>1</v>
      </c>
      <c r="M44" s="307" t="str">
        <f>'Analisa Barrier'!B64</f>
        <v>Plant / Pipeline Patrol</v>
      </c>
      <c r="X44" s="309" t="str">
        <f>'Analisa Barrier'!B67</f>
        <v xml:space="preserve">Pipeline ROW (Cleareance &amp; maintenance). </v>
      </c>
      <c r="Z44" s="304">
        <f>'Analisa Barrier'!C67</f>
        <v>1</v>
      </c>
      <c r="AE44" s="309" t="str">
        <f>'Analisa Barrier'!B75</f>
        <v>Bussiness Continuity Plan/Management</v>
      </c>
      <c r="AG44" s="304">
        <f>'Analisa Barrier'!C75</f>
        <v>1</v>
      </c>
      <c r="AI44" s="293"/>
    </row>
    <row r="45" spans="2:37" ht="7.5" customHeight="1">
      <c r="B45" s="292"/>
      <c r="E45" s="310"/>
      <c r="AI45" s="293"/>
    </row>
    <row r="46" spans="2:37" ht="24.75" customHeight="1">
      <c r="B46" s="292"/>
      <c r="C46" s="304" t="e">
        <f>'Analisa Barrier'!C40</f>
        <v>#DIV/0!</v>
      </c>
      <c r="E46" s="305" t="str">
        <f>'Analisa Barrier'!B40</f>
        <v>Programme Condition Monitoring (for rotating Equipment) / LTSA</v>
      </c>
      <c r="K46" s="304"/>
      <c r="M46" s="307"/>
      <c r="X46" s="309" t="str">
        <f>'Analisa Barrier'!B68</f>
        <v>Prosedur Pengukuran Grounding Secara Periodik</v>
      </c>
      <c r="Z46" s="304">
        <f>'Analisa Barrier'!C68</f>
        <v>1</v>
      </c>
      <c r="AE46" s="309"/>
      <c r="AG46" s="304"/>
      <c r="AI46" s="293"/>
    </row>
    <row r="47" spans="2:37" ht="7.5" customHeight="1">
      <c r="B47" s="292"/>
      <c r="E47" s="310"/>
      <c r="AI47" s="293"/>
    </row>
    <row r="48" spans="2:37" ht="24.75" customHeight="1">
      <c r="B48" s="292"/>
      <c r="C48" s="304">
        <f>'Analisa Barrier'!C41</f>
        <v>1</v>
      </c>
      <c r="E48" s="305" t="str">
        <f>'Analisa Barrier'!B41</f>
        <v>Housekeeping Programme</v>
      </c>
      <c r="K48" s="304"/>
      <c r="M48" s="307"/>
      <c r="X48" s="309" t="str">
        <f>'Analisa Barrier'!B69</f>
        <v>Aturan jarak aman tangki (Tank Spacing)</v>
      </c>
      <c r="Z48" s="304">
        <f>'Analisa Barrier'!C69</f>
        <v>1</v>
      </c>
      <c r="AI48" s="293"/>
    </row>
    <row r="49" spans="1:35" ht="7.5" customHeight="1">
      <c r="B49" s="292"/>
      <c r="E49" s="310"/>
      <c r="AI49" s="293"/>
    </row>
    <row r="50" spans="1:35" ht="24.75" customHeight="1">
      <c r="B50" s="292"/>
      <c r="C50" s="304">
        <f>'Analisa Barrier'!C42</f>
        <v>1</v>
      </c>
      <c r="E50" s="305" t="str">
        <f>'Analisa Barrier'!B42</f>
        <v>Pemeliharaan &amp; Pergantian Valve/Flange/Gasket secara periodikal</v>
      </c>
      <c r="K50" s="304"/>
      <c r="M50" s="307"/>
      <c r="X50" s="309" t="str">
        <f>'Analisa Barrier'!B70</f>
        <v>Aturan Safety Distance</v>
      </c>
      <c r="Z50" s="304">
        <f>'Analisa Barrier'!C70</f>
        <v>1</v>
      </c>
      <c r="AI50" s="293"/>
    </row>
    <row r="51" spans="1:35" ht="5.45" customHeight="1">
      <c r="B51" s="311"/>
      <c r="C51" s="264"/>
      <c r="D51" s="264"/>
      <c r="E51" s="264"/>
      <c r="F51" s="264"/>
      <c r="G51" s="264"/>
      <c r="H51" s="264"/>
      <c r="I51" s="264"/>
      <c r="J51" s="264"/>
      <c r="K51" s="264"/>
      <c r="L51" s="264"/>
      <c r="M51" s="264"/>
      <c r="N51" s="264"/>
      <c r="O51" s="264"/>
      <c r="P51" s="264"/>
      <c r="Q51" s="264"/>
      <c r="R51" s="264"/>
      <c r="S51" s="264"/>
      <c r="T51" s="264"/>
      <c r="U51" s="264"/>
      <c r="V51" s="264"/>
      <c r="W51" s="264"/>
      <c r="X51" s="264"/>
      <c r="Y51" s="264"/>
      <c r="Z51" s="264"/>
      <c r="AA51" s="264"/>
      <c r="AB51" s="264"/>
      <c r="AC51" s="264"/>
      <c r="AD51" s="264"/>
      <c r="AE51" s="264"/>
      <c r="AF51" s="264"/>
      <c r="AG51" s="264"/>
      <c r="AH51" s="264"/>
      <c r="AI51" s="312"/>
    </row>
    <row r="52" spans="1:35" ht="24.75" customHeight="1">
      <c r="A52" s="291" t="s">
        <v>679</v>
      </c>
      <c r="B52" s="292"/>
      <c r="C52" s="304">
        <f>'Analisa Barrier'!C43</f>
        <v>1</v>
      </c>
      <c r="E52" s="305" t="str">
        <f>'Analisa Barrier'!B43</f>
        <v>Prosedur Penerimaan Produk</v>
      </c>
      <c r="K52" s="304"/>
      <c r="M52" s="307"/>
      <c r="X52" s="309" t="str">
        <f>'Analisa Barrier'!B71</f>
        <v>Prosedur Isolation dan Pengendalian Produk (Manual Operasi Intertank)</v>
      </c>
      <c r="Z52" s="304" t="e">
        <f>'Analisa Barrier'!C71</f>
        <v>#DIV/0!</v>
      </c>
      <c r="AI52" s="293"/>
    </row>
    <row r="53" spans="1:35" ht="5.45" customHeight="1">
      <c r="B53" s="292"/>
      <c r="E53" s="310"/>
      <c r="AI53" s="293"/>
    </row>
    <row r="54" spans="1:35" ht="24.75" customHeight="1">
      <c r="B54" s="292"/>
      <c r="C54" s="304">
        <f>'Analisa Barrier'!C44</f>
        <v>1</v>
      </c>
      <c r="E54" s="305" t="str">
        <f>'Analisa Barrier'!B44</f>
        <v>Prosedur Perbaikan / Pemeliharaan Peralatan</v>
      </c>
      <c r="K54" s="304"/>
      <c r="M54" s="307"/>
      <c r="X54" s="309" t="str">
        <f>'Analisa Barrier'!B72</f>
        <v>Prosedur Pengosongan Tanki</v>
      </c>
      <c r="Z54" s="304" t="e">
        <f>'Analisa Barrier'!C72</f>
        <v>#DIV/0!</v>
      </c>
      <c r="AI54" s="293"/>
    </row>
    <row r="55" spans="1:35" ht="7.5" customHeight="1">
      <c r="B55" s="292"/>
      <c r="E55" s="310"/>
      <c r="AI55" s="293"/>
    </row>
    <row r="56" spans="1:35" ht="24.75" customHeight="1">
      <c r="B56" s="292"/>
      <c r="C56" s="304">
        <f>'Analisa Barrier'!C45</f>
        <v>1</v>
      </c>
      <c r="E56" s="305" t="str">
        <f>'Analisa Barrier'!B45</f>
        <v>Prosedur Sistem Ijin Kerja Aman (SIKA)</v>
      </c>
      <c r="K56" s="304"/>
      <c r="M56" s="307"/>
      <c r="X56" s="309"/>
      <c r="Z56" s="304"/>
      <c r="AI56" s="293"/>
    </row>
    <row r="57" spans="1:35" ht="5.45" customHeight="1">
      <c r="B57" s="311"/>
      <c r="C57" s="264"/>
      <c r="D57" s="264"/>
      <c r="E57" s="264"/>
      <c r="F57" s="264"/>
      <c r="G57" s="264"/>
      <c r="H57" s="264"/>
      <c r="I57" s="264"/>
      <c r="J57" s="264"/>
      <c r="K57" s="264"/>
      <c r="L57" s="264"/>
      <c r="M57" s="264"/>
      <c r="N57" s="264"/>
      <c r="O57" s="264"/>
      <c r="P57" s="264"/>
      <c r="Q57" s="264"/>
      <c r="R57" s="264"/>
      <c r="S57" s="264"/>
      <c r="T57" s="264"/>
      <c r="U57" s="264"/>
      <c r="V57" s="264"/>
      <c r="W57" s="264"/>
      <c r="X57" s="264"/>
      <c r="Y57" s="264"/>
      <c r="Z57" s="264"/>
      <c r="AA57" s="264"/>
      <c r="AB57" s="264"/>
      <c r="AC57" s="264"/>
      <c r="AD57" s="264"/>
      <c r="AE57" s="264"/>
      <c r="AF57" s="264"/>
      <c r="AG57" s="264"/>
      <c r="AH57" s="264"/>
      <c r="AI57" s="312"/>
    </row>
    <row r="58" spans="1:35" ht="24.75" customHeight="1">
      <c r="A58" s="291" t="s">
        <v>679</v>
      </c>
      <c r="B58" s="292"/>
      <c r="C58" s="304">
        <f>'Analisa Barrier'!C46</f>
        <v>1</v>
      </c>
      <c r="E58" s="305" t="str">
        <f>'Analisa Barrier'!B46</f>
        <v>Prosedur Management of Change (MOC)</v>
      </c>
      <c r="K58" s="304"/>
      <c r="M58" s="307"/>
      <c r="X58" s="309"/>
      <c r="Z58" s="304"/>
      <c r="AI58" s="293"/>
    </row>
    <row r="59" spans="1:35" ht="5.45" customHeight="1">
      <c r="B59" s="292"/>
      <c r="E59" s="310"/>
      <c r="AI59" s="293"/>
    </row>
    <row r="60" spans="1:35" ht="24.75" customHeight="1">
      <c r="B60" s="292"/>
      <c r="C60" s="304">
        <f>'Analisa Barrier'!C47</f>
        <v>1</v>
      </c>
      <c r="E60" s="305" t="str">
        <f>'Analisa Barrier'!B47</f>
        <v>Prosedur Isolation Energi (LOTO)</v>
      </c>
      <c r="K60" s="304"/>
      <c r="M60" s="307"/>
      <c r="X60" s="309"/>
      <c r="Z60" s="304"/>
      <c r="AI60" s="293"/>
    </row>
    <row r="61" spans="1:35" ht="7.5" customHeight="1">
      <c r="B61" s="292"/>
      <c r="E61" s="310"/>
      <c r="AI61" s="293"/>
    </row>
    <row r="62" spans="1:35" ht="24.75" customHeight="1">
      <c r="B62" s="292"/>
      <c r="C62" s="304">
        <f>'Analisa Barrier'!C48</f>
        <v>1</v>
      </c>
      <c r="E62" s="305" t="str">
        <f>'Analisa Barrier'!B48</f>
        <v>Authorized Personel (GSI/SI/AT)</v>
      </c>
      <c r="K62" s="304"/>
      <c r="M62" s="307"/>
      <c r="X62" s="309"/>
      <c r="Z62" s="304"/>
      <c r="AI62" s="293"/>
    </row>
    <row r="63" spans="1:35" ht="5.45" customHeight="1">
      <c r="B63" s="311"/>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c r="AA63" s="264"/>
      <c r="AB63" s="264"/>
      <c r="AC63" s="264"/>
      <c r="AD63" s="264"/>
      <c r="AE63" s="264"/>
      <c r="AF63" s="264"/>
      <c r="AG63" s="264"/>
      <c r="AH63" s="264"/>
      <c r="AI63" s="312"/>
    </row>
    <row r="64" spans="1:35" ht="24.75" customHeight="1">
      <c r="A64" s="291" t="s">
        <v>679</v>
      </c>
      <c r="B64" s="292"/>
      <c r="C64" s="304" t="e">
        <f>'Analisa Barrier'!C49</f>
        <v>#DIV/0!</v>
      </c>
      <c r="E64" s="305" t="str">
        <f>'Analisa Barrier'!B49</f>
        <v>Prosedur Ship Approching</v>
      </c>
      <c r="K64" s="304"/>
      <c r="M64" s="307"/>
      <c r="X64" s="309"/>
      <c r="Z64" s="304"/>
      <c r="AI64" s="293"/>
    </row>
    <row r="65" spans="1:35" ht="5.45" customHeight="1">
      <c r="B65" s="292"/>
      <c r="E65" s="310"/>
      <c r="AI65" s="293"/>
    </row>
    <row r="66" spans="1:35" ht="24.75" customHeight="1">
      <c r="B66" s="292"/>
      <c r="C66" s="304" t="e">
        <f>'Analisa Barrier'!C50</f>
        <v>#DIV/0!</v>
      </c>
      <c r="E66" s="305" t="str">
        <f>'Analisa Barrier'!B50</f>
        <v>Prosedur Ship Transfer</v>
      </c>
      <c r="K66" s="304"/>
      <c r="M66" s="307"/>
      <c r="X66" s="309"/>
      <c r="Z66" s="304"/>
      <c r="AI66" s="293"/>
    </row>
    <row r="67" spans="1:35" ht="7.5" customHeight="1">
      <c r="B67" s="292"/>
      <c r="E67" s="310"/>
      <c r="AI67" s="293"/>
    </row>
    <row r="68" spans="1:35" ht="24.75" customHeight="1">
      <c r="B68" s="292"/>
      <c r="C68" s="304" t="e">
        <f>'Analisa Barrier'!C51</f>
        <v>#DIV/0!</v>
      </c>
      <c r="E68" s="305" t="str">
        <f>'Analisa Barrier'!B51</f>
        <v>Pipeline ROW (Marking &amp; signage)</v>
      </c>
      <c r="K68" s="304"/>
      <c r="M68" s="307"/>
      <c r="X68" s="309"/>
      <c r="Z68" s="304"/>
      <c r="AI68" s="293"/>
    </row>
    <row r="69" spans="1:35" ht="5.45" customHeight="1">
      <c r="B69" s="311"/>
      <c r="C69" s="264"/>
      <c r="D69" s="264"/>
      <c r="E69" s="264"/>
      <c r="F69" s="264"/>
      <c r="G69" s="264"/>
      <c r="H69" s="264"/>
      <c r="I69" s="264"/>
      <c r="J69" s="264"/>
      <c r="K69" s="264"/>
      <c r="L69" s="264"/>
      <c r="M69" s="264"/>
      <c r="N69" s="264"/>
      <c r="O69" s="264"/>
      <c r="P69" s="264"/>
      <c r="Q69" s="264"/>
      <c r="R69" s="264"/>
      <c r="S69" s="264"/>
      <c r="T69" s="264"/>
      <c r="U69" s="264"/>
      <c r="V69" s="264"/>
      <c r="W69" s="264"/>
      <c r="X69" s="264"/>
      <c r="Y69" s="264"/>
      <c r="Z69" s="264"/>
      <c r="AA69" s="264"/>
      <c r="AB69" s="264"/>
      <c r="AC69" s="264"/>
      <c r="AD69" s="264"/>
      <c r="AE69" s="264"/>
      <c r="AF69" s="264"/>
      <c r="AG69" s="264"/>
      <c r="AH69" s="264"/>
      <c r="AI69" s="312"/>
    </row>
    <row r="70" spans="1:35" ht="24.75" customHeight="1">
      <c r="A70" s="291" t="s">
        <v>679</v>
      </c>
      <c r="B70" s="292"/>
      <c r="C70" s="304" t="e">
        <f>'Analisa Barrier'!C52</f>
        <v>#DIV/0!</v>
      </c>
      <c r="E70" s="305" t="str">
        <f>'Analisa Barrier'!B52</f>
        <v>Community Engagement di area Facility &amp; ROW pipeline.</v>
      </c>
      <c r="K70" s="304"/>
      <c r="M70" s="307"/>
      <c r="X70" s="309"/>
      <c r="Z70" s="304"/>
      <c r="AI70" s="293"/>
    </row>
    <row r="71" spans="1:35" ht="5.45" customHeight="1">
      <c r="B71" s="292"/>
      <c r="E71" s="310"/>
      <c r="AI71" s="293"/>
    </row>
    <row r="72" spans="1:35" ht="24.75" customHeight="1">
      <c r="B72" s="292"/>
      <c r="C72" s="304">
        <f>'Analisa Barrier'!C53</f>
        <v>1</v>
      </c>
      <c r="E72" s="305" t="str">
        <f>'Analisa Barrier'!B53</f>
        <v>Penentuan Daerah Terbatas &amp; Terlarang (restricted area declaration)</v>
      </c>
      <c r="K72" s="304"/>
      <c r="M72" s="307"/>
      <c r="X72" s="309"/>
      <c r="Z72" s="304"/>
      <c r="AI72" s="293"/>
    </row>
    <row r="73" spans="1:35" ht="7.5" customHeight="1">
      <c r="B73" s="292"/>
      <c r="E73" s="310"/>
      <c r="AI73" s="293"/>
    </row>
    <row r="74" spans="1:35" ht="24.75" customHeight="1">
      <c r="B74" s="292"/>
      <c r="C74" s="304">
        <f>'Analisa Barrier'!C54</f>
        <v>1</v>
      </c>
      <c r="E74" s="305" t="str">
        <f>'Analisa Barrier'!B54</f>
        <v>Prosedur Sampling</v>
      </c>
      <c r="K74" s="304"/>
      <c r="M74" s="307"/>
      <c r="X74" s="309"/>
      <c r="Z74" s="304"/>
      <c r="AI74" s="293"/>
    </row>
    <row r="75" spans="1:35" ht="5.45" customHeight="1">
      <c r="B75" s="311"/>
      <c r="C75" s="264"/>
      <c r="D75" s="264"/>
      <c r="E75" s="264"/>
      <c r="F75" s="264"/>
      <c r="G75" s="264"/>
      <c r="H75" s="264"/>
      <c r="I75" s="264"/>
      <c r="J75" s="264"/>
      <c r="K75" s="264"/>
      <c r="L75" s="264"/>
      <c r="M75" s="264"/>
      <c r="N75" s="264"/>
      <c r="O75" s="264"/>
      <c r="P75" s="264"/>
      <c r="Q75" s="264"/>
      <c r="R75" s="264"/>
      <c r="S75" s="264"/>
      <c r="T75" s="264"/>
      <c r="U75" s="264"/>
      <c r="V75" s="264"/>
      <c r="W75" s="264"/>
      <c r="X75" s="264"/>
      <c r="Y75" s="264"/>
      <c r="Z75" s="264"/>
      <c r="AA75" s="264"/>
      <c r="AB75" s="264"/>
      <c r="AC75" s="264"/>
      <c r="AD75" s="264"/>
      <c r="AE75" s="264"/>
      <c r="AF75" s="264"/>
      <c r="AG75" s="264"/>
      <c r="AH75" s="264"/>
      <c r="AI75" s="312"/>
    </row>
    <row r="76" spans="1:35" ht="24.75" customHeight="1">
      <c r="A76" s="291" t="s">
        <v>679</v>
      </c>
      <c r="B76" s="292"/>
      <c r="C76" s="304" t="e">
        <f>'Analisa Barrier'!C55</f>
        <v>#DIV/0!</v>
      </c>
      <c r="E76" s="305" t="str">
        <f>'Analisa Barrier'!B55</f>
        <v>Program pembersihan marine organism secara periodik.</v>
      </c>
      <c r="K76" s="304"/>
      <c r="M76" s="307"/>
      <c r="X76" s="309"/>
      <c r="Z76" s="304"/>
      <c r="AI76" s="293"/>
    </row>
    <row r="77" spans="1:35" ht="5.45" customHeight="1">
      <c r="B77" s="292"/>
      <c r="E77" s="310"/>
      <c r="AI77" s="293"/>
    </row>
    <row r="78" spans="1:35" ht="24.75" customHeight="1">
      <c r="B78" s="292"/>
      <c r="C78" s="304" t="e">
        <f>'Analisa Barrier'!C56</f>
        <v>#DIV/0!</v>
      </c>
      <c r="E78" s="305" t="str">
        <f>'Analisa Barrier'!B56</f>
        <v>Maintenance Structural Support Programe.</v>
      </c>
      <c r="K78" s="304"/>
      <c r="M78" s="307"/>
      <c r="X78" s="309"/>
      <c r="Z78" s="304"/>
      <c r="AI78" s="293"/>
    </row>
    <row r="79" spans="1:35" ht="7.5" customHeight="1">
      <c r="B79" s="292"/>
      <c r="E79" s="310"/>
      <c r="AI79" s="293"/>
    </row>
    <row r="80" spans="1:35" ht="24.75" customHeight="1">
      <c r="B80" s="292"/>
      <c r="C80" s="304">
        <f>'Analisa Barrier'!C57</f>
        <v>1</v>
      </c>
      <c r="E80" s="305" t="str">
        <f>'Analisa Barrier'!B57</f>
        <v>Prosedur Pengisian Tangki Timbun</v>
      </c>
      <c r="K80" s="304"/>
      <c r="M80" s="307"/>
      <c r="X80" s="309"/>
      <c r="Z80" s="304"/>
      <c r="AI80" s="293"/>
    </row>
    <row r="81" spans="1:35" ht="5.45" customHeight="1">
      <c r="B81" s="311"/>
      <c r="C81" s="264"/>
      <c r="D81" s="264"/>
      <c r="E81" s="264"/>
      <c r="F81" s="264"/>
      <c r="G81" s="264"/>
      <c r="H81" s="264"/>
      <c r="I81" s="264"/>
      <c r="J81" s="264"/>
      <c r="K81" s="264"/>
      <c r="L81" s="264"/>
      <c r="M81" s="264"/>
      <c r="N81" s="264"/>
      <c r="O81" s="264"/>
      <c r="P81" s="264"/>
      <c r="Q81" s="264"/>
      <c r="R81" s="264"/>
      <c r="S81" s="264"/>
      <c r="T81" s="264"/>
      <c r="U81" s="264"/>
      <c r="V81" s="264"/>
      <c r="W81" s="264"/>
      <c r="X81" s="264"/>
      <c r="Y81" s="264"/>
      <c r="Z81" s="264"/>
      <c r="AA81" s="264"/>
      <c r="AB81" s="264"/>
      <c r="AC81" s="264"/>
      <c r="AD81" s="264"/>
      <c r="AE81" s="264"/>
      <c r="AF81" s="264"/>
      <c r="AG81" s="264"/>
      <c r="AH81" s="264"/>
      <c r="AI81" s="312"/>
    </row>
    <row r="82" spans="1:35" ht="24.75" customHeight="1">
      <c r="A82" s="291" t="s">
        <v>679</v>
      </c>
      <c r="B82" s="292"/>
      <c r="C82" s="304">
        <f>'Analisa Barrier'!C58</f>
        <v>1</v>
      </c>
      <c r="E82" s="305" t="str">
        <f>'Analisa Barrier'!B58</f>
        <v>Program Tank Cleaning</v>
      </c>
      <c r="K82" s="304"/>
      <c r="M82" s="307"/>
      <c r="X82" s="309"/>
      <c r="Z82" s="304"/>
      <c r="AI82" s="293"/>
    </row>
    <row r="83" spans="1:35" ht="5.45" customHeight="1">
      <c r="B83" s="292"/>
      <c r="E83" s="310"/>
      <c r="AI83" s="293"/>
    </row>
    <row r="84" spans="1:35" ht="24.75" customHeight="1">
      <c r="B84" s="292"/>
      <c r="C84" s="304">
        <f>'Analisa Barrier'!C59</f>
        <v>1</v>
      </c>
      <c r="E84" s="305" t="str">
        <f>'Analisa Barrier'!B59</f>
        <v>Periodically Inspection Lightning Protection</v>
      </c>
      <c r="K84" s="304"/>
      <c r="M84" s="307"/>
      <c r="X84" s="309"/>
      <c r="Z84" s="304"/>
      <c r="AI84" s="293"/>
    </row>
    <row r="85" spans="1:35" ht="5.45" customHeight="1">
      <c r="B85" s="311"/>
      <c r="C85" s="264"/>
      <c r="D85" s="264"/>
      <c r="E85" s="264"/>
      <c r="F85" s="264"/>
      <c r="G85" s="264"/>
      <c r="H85" s="264"/>
      <c r="I85" s="264"/>
      <c r="J85" s="264"/>
      <c r="K85" s="264"/>
      <c r="L85" s="264"/>
      <c r="M85" s="264"/>
      <c r="N85" s="264"/>
      <c r="O85" s="264"/>
      <c r="P85" s="264"/>
      <c r="Q85" s="264"/>
      <c r="R85" s="264"/>
      <c r="S85" s="264"/>
      <c r="T85" s="264"/>
      <c r="U85" s="264"/>
      <c r="V85" s="264"/>
      <c r="W85" s="264"/>
      <c r="X85" s="264"/>
      <c r="Y85" s="264"/>
      <c r="Z85" s="264"/>
      <c r="AA85" s="264"/>
      <c r="AB85" s="264"/>
      <c r="AC85" s="264"/>
      <c r="AD85" s="264"/>
      <c r="AE85" s="264"/>
      <c r="AF85" s="264"/>
      <c r="AG85" s="264"/>
      <c r="AH85" s="264"/>
      <c r="AI85" s="312"/>
    </row>
    <row r="86" spans="1:35" ht="24.75" customHeight="1">
      <c r="A86" s="291" t="s">
        <v>679</v>
      </c>
      <c r="B86" s="292"/>
      <c r="C86" s="304" t="e">
        <f>'Analisa Barrier'!C60</f>
        <v>#DIV/0!</v>
      </c>
      <c r="E86" s="305" t="str">
        <f>'Analisa Barrier'!B60</f>
        <v>Prosedur / Klausul Pengoperasian Tangki timbun Saat Cuaca Buruk</v>
      </c>
      <c r="K86" s="304"/>
      <c r="M86" s="307"/>
      <c r="X86" s="309"/>
      <c r="Z86" s="304"/>
      <c r="AI86" s="293"/>
    </row>
    <row r="87" spans="1:35" ht="5.45" customHeight="1">
      <c r="B87" s="292"/>
      <c r="E87" s="310"/>
      <c r="AI87" s="293"/>
    </row>
    <row r="88" spans="1:35" ht="24.75" customHeight="1">
      <c r="B88" s="292"/>
      <c r="C88" s="304">
        <f>'Analisa Barrier'!C61</f>
        <v>1</v>
      </c>
      <c r="E88" s="305" t="str">
        <f>'Analisa Barrier'!B61</f>
        <v>Prosedur pendistribusian / penyaluran Produk</v>
      </c>
      <c r="K88" s="304"/>
      <c r="M88" s="307"/>
      <c r="X88" s="309"/>
      <c r="Z88" s="304"/>
      <c r="AI88" s="293"/>
    </row>
    <row r="89" spans="1:35" ht="7.5" customHeight="1">
      <c r="B89" s="292"/>
      <c r="E89" s="310"/>
      <c r="AI89" s="293"/>
    </row>
  </sheetData>
  <mergeCells count="12">
    <mergeCell ref="B1:AI1"/>
    <mergeCell ref="B3:AI3"/>
    <mergeCell ref="C5:I5"/>
    <mergeCell ref="K5:O5"/>
    <mergeCell ref="S5:Z5"/>
    <mergeCell ref="AB5:AG5"/>
    <mergeCell ref="B34:AI34"/>
    <mergeCell ref="B36:AI36"/>
    <mergeCell ref="C38:I38"/>
    <mergeCell ref="K38:O38"/>
    <mergeCell ref="S38:Z38"/>
    <mergeCell ref="AB38:AG38"/>
  </mergeCells>
  <conditionalFormatting sqref="C7 C9 C11 K7 K9 K11 K13 K15 Z7 Z9 Z11 Z13 Z15 Z17 Z20 Z22 Z24 AG7 AG9 AG11 AG13 AG15 AG17 AG20">
    <cfRule type="cellIs" dxfId="38" priority="1" operator="between">
      <formula>0.7599999</formula>
      <formula>1</formula>
    </cfRule>
    <cfRule type="cellIs" dxfId="37" priority="2" operator="between">
      <formula>0.50999999999</formula>
      <formula>0.75</formula>
    </cfRule>
    <cfRule type="cellIs" dxfId="36" priority="3" operator="between">
      <formula>0.259999999</formula>
      <formula>0.5</formula>
    </cfRule>
    <cfRule type="cellIs" dxfId="35" priority="4" operator="between">
      <formula>0.001</formula>
      <formula>0.25</formula>
    </cfRule>
    <cfRule type="cellIs" dxfId="34" priority="5" operator="equal">
      <formula>0</formula>
    </cfRule>
    <cfRule type="cellIs" dxfId="33" priority="6" operator="equal">
      <formula>"NA"</formula>
    </cfRule>
  </conditionalFormatting>
  <conditionalFormatting sqref="C40 C42 C44 C46 C48 C50 C52 C54 C56 C58 C60 C62 C64 C66 C68 C70 C72 C74 C76 C78 C80 C82 C84 C86 C88 K40 K42 K44 Z40 Z42 Z44 Z46 Z48 Z50 Z52 AG42 AG44">
    <cfRule type="cellIs" dxfId="32" priority="19" operator="between">
      <formula>0.7599999</formula>
      <formula>1</formula>
    </cfRule>
    <cfRule type="cellIs" dxfId="31" priority="20" operator="between">
      <formula>0.50999999999</formula>
      <formula>0.75</formula>
    </cfRule>
    <cfRule type="cellIs" dxfId="30" priority="21" operator="between">
      <formula>0.259999999</formula>
      <formula>0.5</formula>
    </cfRule>
    <cfRule type="cellIs" dxfId="29" priority="22" operator="between">
      <formula>0.001</formula>
      <formula>0.25</formula>
    </cfRule>
    <cfRule type="cellIs" dxfId="28" priority="23" operator="equal">
      <formula>0</formula>
    </cfRule>
    <cfRule type="cellIs" dxfId="27" priority="24" operator="equal">
      <formula>"NA"</formula>
    </cfRule>
  </conditionalFormatting>
  <conditionalFormatting sqref="Z54">
    <cfRule type="cellIs" dxfId="26" priority="7" operator="between">
      <formula>0.7599999</formula>
      <formula>1</formula>
    </cfRule>
    <cfRule type="cellIs" dxfId="25" priority="8" operator="between">
      <formula>0.50999999999</formula>
      <formula>0.75</formula>
    </cfRule>
    <cfRule type="cellIs" dxfId="24" priority="9" operator="between">
      <formula>0.259999999</formula>
      <formula>0.5</formula>
    </cfRule>
    <cfRule type="cellIs" dxfId="23" priority="10" operator="between">
      <formula>0.001</formula>
      <formula>0.25</formula>
    </cfRule>
    <cfRule type="cellIs" dxfId="22" priority="11" operator="equal">
      <formula>0</formula>
    </cfRule>
    <cfRule type="cellIs" dxfId="21" priority="12" operator="equal">
      <formula>"NA"</formula>
    </cfRule>
  </conditionalFormatting>
  <conditionalFormatting sqref="AG40">
    <cfRule type="cellIs" dxfId="20" priority="25" operator="between">
      <formula>0.7599999</formula>
      <formula>1</formula>
    </cfRule>
    <cfRule type="cellIs" dxfId="19" priority="26" operator="between">
      <formula>0.50999999999</formula>
      <formula>0.75</formula>
    </cfRule>
    <cfRule type="cellIs" dxfId="18" priority="27" operator="between">
      <formula>0.259999999</formula>
      <formula>0.5</formula>
    </cfRule>
    <cfRule type="cellIs" dxfId="17" priority="30" operator="between">
      <formula>0.001</formula>
      <formula>0.25</formula>
    </cfRule>
    <cfRule type="cellIs" dxfId="16" priority="31" operator="equal">
      <formula>0</formula>
    </cfRule>
    <cfRule type="cellIs" dxfId="15" priority="32" operator="equal">
      <formula>"NA"</formula>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65" operator="equal" id="{F723C2C5-16F4-48BF-B592-47B6D3F2AC89}">
            <xm:f>'C:\B. SUBHOLDING C&amp;T\1. 2021\1. Process safety &amp; Assest Integrity Management System\E. Worksheet MAH SECE Revisi\A. Templete MAH+SECE Revisi_Final\Final Version\[1. Worksheet MAH &amp; SECE - Fuel Terminal_Final Rev 1.xlsx]Analisa Barrier'!#REF!</xm:f>
            <x14:dxf/>
          </x14:cfRule>
          <x14:cfRule type="cellIs" priority="66" operator="equal" id="{B117B109-7E0C-4C9A-B62B-E6852E9B52DB}">
            <xm:f>'C:\B. SUBHOLDING C&amp;T\1. 2021\1. Process safety &amp; Assest Integrity Management System\E. Worksheet MAH SECE Revisi\A. Templete MAH+SECE Revisi_Final\Final Version\[1. Worksheet MAH &amp; SECE - Fuel Terminal_Final Rev 1.xlsx]Analisa Barrier'!#REF!</xm:f>
            <x14:dxf>
              <fill>
                <patternFill>
                  <bgColor rgb="FF92D050"/>
                </patternFill>
              </fill>
            </x14:dxf>
          </x14:cfRule>
          <x14:cfRule type="cellIs" priority="67" operator="equal" id="{C26C7124-A901-427A-8C7C-AD3335150524}">
            <xm:f>'C:\B. SUBHOLDING C&amp;T\1. 2021\1. Process safety &amp; Assest Integrity Management System\E. Worksheet MAH SECE Revisi\A. Templete MAH+SECE Revisi_Final\Final Version\[1. Worksheet MAH &amp; SECE - Fuel Terminal_Final Rev 1.xlsx]Analisa Barrier'!#REF!</xm:f>
            <x14:dxf>
              <fill>
                <patternFill>
                  <bgColor rgb="FFFFFF00"/>
                </patternFill>
              </fill>
            </x14:dxf>
          </x14:cfRule>
          <x14:cfRule type="cellIs" priority="68" operator="equal" id="{A445C49A-6426-4096-B636-E3EB28C73CB6}">
            <xm:f>'C:\B. SUBHOLDING C&amp;T\1. 2021\1. Process safety &amp; Assest Integrity Management System\E. Worksheet MAH SECE Revisi\A. Templete MAH+SECE Revisi_Final\Final Version\[1. Worksheet MAH &amp; SECE - Fuel Terminal_Final Rev 1.xlsx]Analisa Barrier'!#REF!</xm:f>
            <x14:dxf>
              <fill>
                <patternFill>
                  <bgColor rgb="FFFFC000"/>
                </patternFill>
              </fill>
            </x14:dxf>
          </x14:cfRule>
          <x14:cfRule type="cellIs" priority="69" operator="equal" id="{5275CE15-5FEB-4BA7-9110-291F24129199}">
            <xm:f>'C:\B. SUBHOLDING C&amp;T\1. 2021\1. Process safety &amp; Assest Integrity Management System\E. Worksheet MAH SECE Revisi\A. Templete MAH+SECE Revisi_Final\Final Version\[1. Worksheet MAH &amp; SECE - Fuel Terminal_Final Rev 1.xlsx]Analisa Barrier'!#REF!</xm:f>
            <x14:dxf>
              <fill>
                <patternFill>
                  <bgColor rgb="FFFF0000"/>
                </patternFill>
              </fill>
            </x14:dxf>
          </x14:cfRule>
          <x14:cfRule type="cellIs" priority="70" operator="equal" id="{C8693D9F-5D3B-4F02-AF02-A3E5A4D496D9}">
            <xm:f>'C:\B. SUBHOLDING C&amp;T\1. 2021\1. Process safety &amp; Assest Integrity Management System\E. Worksheet MAH SECE Revisi\A. Templete MAH+SECE Revisi_Final\Final Version\[1. Worksheet MAH &amp; SECE - Fuel Terminal_Final Rev 1.xlsx]Analisa Barrier'!#REF!</xm:f>
            <x14:dxf>
              <font>
                <color theme="0"/>
              </font>
              <fill>
                <patternFill>
                  <bgColor theme="1"/>
                </patternFill>
              </fill>
            </x14:dxf>
          </x14:cfRule>
          <xm:sqref>AG46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D323-78D7-406D-8BF8-A03F8F4AE3C5}">
  <sheetPr>
    <tabColor theme="0" tint="-0.14999847407452621"/>
  </sheetPr>
  <dimension ref="A1:N30"/>
  <sheetViews>
    <sheetView showGridLines="0" topLeftCell="A20" zoomScale="50" zoomScaleNormal="50" workbookViewId="0">
      <selection activeCell="J8" sqref="J8"/>
    </sheetView>
  </sheetViews>
  <sheetFormatPr defaultRowHeight="14.45"/>
  <cols>
    <col min="1" max="1" width="5.5703125" style="7" customWidth="1"/>
    <col min="2" max="2" width="28.140625" style="2" bestFit="1" customWidth="1"/>
    <col min="3" max="3" width="34.5703125" style="253" customWidth="1"/>
    <col min="4" max="4" width="30.140625" style="2" customWidth="1"/>
    <col min="5" max="5" width="34.85546875" style="253" customWidth="1"/>
    <col min="6" max="6" width="35.85546875" style="253" customWidth="1"/>
    <col min="7" max="7" width="29.5703125" style="253" customWidth="1"/>
    <col min="8" max="9" width="7.5703125" style="254" customWidth="1"/>
    <col min="10" max="10" width="7.5703125" style="7" customWidth="1"/>
    <col min="11" max="12" width="7.5703125" style="254" customWidth="1"/>
    <col min="13" max="13" width="7.5703125" style="7" customWidth="1"/>
    <col min="14" max="14" width="91" style="2" customWidth="1"/>
  </cols>
  <sheetData>
    <row r="1" spans="1:14" s="243" customFormat="1" ht="25.7" customHeight="1">
      <c r="A1" s="680" t="s">
        <v>681</v>
      </c>
      <c r="B1" s="680"/>
      <c r="C1" s="680"/>
      <c r="D1" s="680"/>
      <c r="E1" s="680"/>
      <c r="F1" s="680"/>
      <c r="G1" s="680"/>
      <c r="H1" s="680"/>
      <c r="I1" s="680"/>
      <c r="J1" s="680"/>
      <c r="K1" s="680"/>
      <c r="L1" s="680"/>
      <c r="M1" s="680"/>
      <c r="N1" s="680"/>
    </row>
    <row r="2" spans="1:14">
      <c r="A2" s="5"/>
      <c r="B2" s="5"/>
      <c r="C2" s="5"/>
      <c r="D2" s="5"/>
      <c r="E2" s="255"/>
      <c r="F2" s="5"/>
      <c r="G2" s="5"/>
      <c r="H2" s="5"/>
      <c r="I2" s="5"/>
      <c r="J2" s="5"/>
      <c r="K2" s="5"/>
      <c r="L2" s="5"/>
      <c r="M2" s="5"/>
      <c r="N2" s="5"/>
    </row>
    <row r="3" spans="1:14" ht="23.45">
      <c r="A3" s="681" t="s">
        <v>682</v>
      </c>
      <c r="B3" s="681"/>
      <c r="C3" s="681"/>
      <c r="D3" s="681"/>
      <c r="E3" s="681"/>
      <c r="F3" s="681"/>
      <c r="G3" s="681"/>
      <c r="H3" s="336" t="s">
        <v>683</v>
      </c>
      <c r="I3" s="337"/>
      <c r="J3" s="682">
        <f ca="1">TODAY()</f>
        <v>45672</v>
      </c>
      <c r="K3" s="682"/>
      <c r="L3" s="682"/>
      <c r="M3" s="682"/>
      <c r="N3" s="338"/>
    </row>
    <row r="4" spans="1:14" ht="38.25" customHeight="1">
      <c r="A4" s="683" t="s">
        <v>684</v>
      </c>
      <c r="B4" s="684"/>
      <c r="C4" s="684"/>
      <c r="D4" s="684"/>
      <c r="E4" s="684"/>
      <c r="F4" s="684"/>
      <c r="G4" s="684"/>
      <c r="H4" s="684"/>
      <c r="I4" s="684"/>
      <c r="J4" s="684"/>
      <c r="K4" s="684"/>
      <c r="L4" s="684"/>
      <c r="M4" s="684"/>
      <c r="N4" s="684"/>
    </row>
    <row r="6" spans="1:14" ht="24.75" customHeight="1">
      <c r="A6" s="679" t="s">
        <v>685</v>
      </c>
      <c r="B6" s="679" t="s">
        <v>686</v>
      </c>
      <c r="C6" s="679" t="s">
        <v>687</v>
      </c>
      <c r="D6" s="679" t="s">
        <v>256</v>
      </c>
      <c r="E6" s="679" t="s">
        <v>688</v>
      </c>
      <c r="F6" s="679"/>
      <c r="G6" s="679" t="s">
        <v>689</v>
      </c>
      <c r="H6" s="679" t="s">
        <v>315</v>
      </c>
      <c r="I6" s="679"/>
      <c r="J6" s="679"/>
      <c r="K6" s="679" t="s">
        <v>690</v>
      </c>
      <c r="L6" s="679"/>
      <c r="M6" s="679"/>
      <c r="N6" s="679" t="s">
        <v>691</v>
      </c>
    </row>
    <row r="7" spans="1:14" s="245" customFormat="1" ht="60" customHeight="1">
      <c r="A7" s="679"/>
      <c r="B7" s="679"/>
      <c r="C7" s="679"/>
      <c r="D7" s="679"/>
      <c r="E7" s="244" t="s">
        <v>266</v>
      </c>
      <c r="F7" s="244" t="s">
        <v>283</v>
      </c>
      <c r="G7" s="679"/>
      <c r="H7" s="244" t="s">
        <v>692</v>
      </c>
      <c r="I7" s="244" t="s">
        <v>693</v>
      </c>
      <c r="J7" s="244" t="s">
        <v>694</v>
      </c>
      <c r="K7" s="244" t="s">
        <v>692</v>
      </c>
      <c r="L7" s="244" t="s">
        <v>693</v>
      </c>
      <c r="M7" s="244" t="s">
        <v>694</v>
      </c>
      <c r="N7" s="679"/>
    </row>
    <row r="8" spans="1:14" s="251" customFormat="1" ht="46.5">
      <c r="A8" s="246">
        <v>1</v>
      </c>
      <c r="B8" s="247" t="str">
        <f>'RF-01'!G7</f>
        <v>MAH-RF-001-DPPU Eltari</v>
      </c>
      <c r="C8" s="248" t="str">
        <f>'RF-01'!C5:J5</f>
        <v>Internal / Eksternal Corrosion</v>
      </c>
      <c r="D8" s="249" t="s">
        <v>695</v>
      </c>
      <c r="E8" s="248" t="s">
        <v>310</v>
      </c>
      <c r="F8" s="248" t="s">
        <v>311</v>
      </c>
      <c r="G8" s="248" t="s">
        <v>696</v>
      </c>
      <c r="H8" s="250">
        <f>'RF-01'!F67</f>
        <v>4</v>
      </c>
      <c r="I8" s="250">
        <f>'RF-01'!G67</f>
        <v>2</v>
      </c>
      <c r="J8" s="246">
        <f>H8*I8</f>
        <v>8</v>
      </c>
      <c r="K8" s="250">
        <f>'RF-01'!F70</f>
        <v>4</v>
      </c>
      <c r="L8" s="250">
        <f>'RF-01'!G70</f>
        <v>2</v>
      </c>
      <c r="M8" s="246">
        <f>K8*L8</f>
        <v>8</v>
      </c>
      <c r="N8" s="332"/>
    </row>
    <row r="9" spans="1:14" s="251" customFormat="1" ht="46.5">
      <c r="A9" s="246">
        <v>2</v>
      </c>
      <c r="B9" s="252" t="str">
        <f>'RF-02'!G7</f>
        <v>MAH-RF-002-DPPU Eltari</v>
      </c>
      <c r="C9" s="248" t="str">
        <f>'RF-02'!C5:J5</f>
        <v>Failure at Valve, Flange, Seal &amp; Small Bore</v>
      </c>
      <c r="D9" s="249" t="str">
        <f>D8</f>
        <v>Hydrocarbon Release (LOPC)</v>
      </c>
      <c r="E9" s="248" t="str">
        <f>E8</f>
        <v>Berpotensi terjadinya Flammable Gas Dispersi dari Tumpahan Produk</v>
      </c>
      <c r="F9" s="248" t="str">
        <f>F8</f>
        <v>Berpotensi Terjadinya Kebakaran (Flash / Pool / Jet Fire)</v>
      </c>
      <c r="G9" s="248" t="str">
        <f>G8</f>
        <v>Manusia, Environment, Financial Impact, Assest+Equipment, Notifikasi Publik.</v>
      </c>
      <c r="H9" s="250">
        <f>'RF-02'!F65</f>
        <v>4</v>
      </c>
      <c r="I9" s="250">
        <f>'RF-02'!G65</f>
        <v>2</v>
      </c>
      <c r="J9" s="246">
        <f t="shared" ref="J9:J30" si="0">H9*I9</f>
        <v>8</v>
      </c>
      <c r="K9" s="250">
        <f>'RF-02'!F68</f>
        <v>4</v>
      </c>
      <c r="L9" s="250">
        <f>'RF-02'!G68</f>
        <v>2</v>
      </c>
      <c r="M9" s="246">
        <f t="shared" ref="M9:M30" si="1">K9*L9</f>
        <v>8</v>
      </c>
      <c r="N9" s="332"/>
    </row>
    <row r="10" spans="1:14" s="251" customFormat="1" ht="46.5">
      <c r="A10" s="246">
        <v>3</v>
      </c>
      <c r="B10" s="247" t="str">
        <f>'RF-03'!G7</f>
        <v>MAH-RF-003-Eltari</v>
      </c>
      <c r="C10" s="248" t="str">
        <f>'RF-03'!C5:J5</f>
        <v>Operating Outside of Designated Operational Envelope</v>
      </c>
      <c r="D10" s="249" t="str">
        <f t="shared" ref="D10:D30" si="2">D9</f>
        <v>Hydrocarbon Release (LOPC)</v>
      </c>
      <c r="E10" s="248" t="str">
        <f t="shared" ref="E10:E30" si="3">E9</f>
        <v>Berpotensi terjadinya Flammable Gas Dispersi dari Tumpahan Produk</v>
      </c>
      <c r="F10" s="248" t="str">
        <f t="shared" ref="F10:F30" si="4">F9</f>
        <v>Berpotensi Terjadinya Kebakaran (Flash / Pool / Jet Fire)</v>
      </c>
      <c r="G10" s="248" t="str">
        <f t="shared" ref="G10:G30" si="5">G9</f>
        <v>Manusia, Environment, Financial Impact, Assest+Equipment, Notifikasi Publik.</v>
      </c>
      <c r="H10" s="250">
        <f>'RF-03'!F66</f>
        <v>4</v>
      </c>
      <c r="I10" s="250">
        <f>'RF-03'!G66</f>
        <v>3</v>
      </c>
      <c r="J10" s="246">
        <f t="shared" si="0"/>
        <v>12</v>
      </c>
      <c r="K10" s="250">
        <f>'RF-03'!F69</f>
        <v>3</v>
      </c>
      <c r="L10" s="250">
        <f>'RF-03'!G69</f>
        <v>1</v>
      </c>
      <c r="M10" s="246">
        <f t="shared" si="1"/>
        <v>3</v>
      </c>
      <c r="N10" s="333"/>
    </row>
    <row r="11" spans="1:14" s="251" customFormat="1" ht="46.5">
      <c r="A11" s="246">
        <v>4</v>
      </c>
      <c r="B11" s="247" t="str">
        <f>'RF-04'!G7</f>
        <v>MAH-RF-004-Eltari</v>
      </c>
      <c r="C11" s="248" t="str">
        <f>'RF-04'!C5:J5</f>
        <v>Maintenance Activity</v>
      </c>
      <c r="D11" s="249" t="str">
        <f t="shared" si="2"/>
        <v>Hydrocarbon Release (LOPC)</v>
      </c>
      <c r="E11" s="248" t="str">
        <f t="shared" si="3"/>
        <v>Berpotensi terjadinya Flammable Gas Dispersi dari Tumpahan Produk</v>
      </c>
      <c r="F11" s="248" t="str">
        <f t="shared" si="4"/>
        <v>Berpotensi Terjadinya Kebakaran (Flash / Pool / Jet Fire)</v>
      </c>
      <c r="G11" s="248" t="str">
        <f t="shared" si="5"/>
        <v>Manusia, Environment, Financial Impact, Assest+Equipment, Notifikasi Publik.</v>
      </c>
      <c r="H11" s="250">
        <f>'RF-04'!F64</f>
        <v>4</v>
      </c>
      <c r="I11" s="250">
        <f>'RF-04'!G64</f>
        <v>3</v>
      </c>
      <c r="J11" s="246">
        <f t="shared" si="0"/>
        <v>12</v>
      </c>
      <c r="K11" s="250">
        <f>'RF-04'!F67</f>
        <v>4</v>
      </c>
      <c r="L11" s="250">
        <f>'RF-04'!G67</f>
        <v>2</v>
      </c>
      <c r="M11" s="246">
        <f t="shared" si="1"/>
        <v>8</v>
      </c>
      <c r="N11" s="334"/>
    </row>
    <row r="12" spans="1:14" s="251" customFormat="1" ht="46.5">
      <c r="A12" s="246">
        <v>5</v>
      </c>
      <c r="B12" s="247" t="str">
        <f>'RF-05'!G7</f>
        <v>MAH-RF-005-Eltari</v>
      </c>
      <c r="C12" s="248" t="str">
        <f>'RF-05'!C5:J5</f>
        <v>Third Party (Personel and/or Vehicle) Activities</v>
      </c>
      <c r="D12" s="249" t="str">
        <f t="shared" si="2"/>
        <v>Hydrocarbon Release (LOPC)</v>
      </c>
      <c r="E12" s="248" t="str">
        <f t="shared" si="3"/>
        <v>Berpotensi terjadinya Flammable Gas Dispersi dari Tumpahan Produk</v>
      </c>
      <c r="F12" s="248" t="str">
        <f t="shared" si="4"/>
        <v>Berpotensi Terjadinya Kebakaran (Flash / Pool / Jet Fire)</v>
      </c>
      <c r="G12" s="248" t="str">
        <f t="shared" si="5"/>
        <v>Manusia, Environment, Financial Impact, Assest+Equipment, Notifikasi Publik.</v>
      </c>
      <c r="H12" s="250">
        <f>'RF-05'!F70</f>
        <v>4</v>
      </c>
      <c r="I12" s="250">
        <f>'RF-05'!G70</f>
        <v>3</v>
      </c>
      <c r="J12" s="246">
        <f t="shared" si="0"/>
        <v>12</v>
      </c>
      <c r="K12" s="250">
        <f>'RF-05'!F73</f>
        <v>2</v>
      </c>
      <c r="L12" s="250">
        <f>'RF-05'!G73</f>
        <v>3</v>
      </c>
      <c r="M12" s="246">
        <f t="shared" si="1"/>
        <v>6</v>
      </c>
      <c r="N12" s="333"/>
    </row>
    <row r="13" spans="1:14" s="251" customFormat="1" ht="46.5">
      <c r="A13" s="246">
        <v>6</v>
      </c>
      <c r="B13" s="247" t="str">
        <f>'RF-06'!G7</f>
        <v>MAH-RF-006-Eltari</v>
      </c>
      <c r="C13" s="248" t="str">
        <f>'RF-06'!C5:J5</f>
        <v>Normal Operation Activity (Inc. Sampling Activity)</v>
      </c>
      <c r="D13" s="249" t="str">
        <f t="shared" si="2"/>
        <v>Hydrocarbon Release (LOPC)</v>
      </c>
      <c r="E13" s="248" t="str">
        <f t="shared" si="3"/>
        <v>Berpotensi terjadinya Flammable Gas Dispersi dari Tumpahan Produk</v>
      </c>
      <c r="F13" s="248" t="str">
        <f t="shared" si="4"/>
        <v>Berpotensi Terjadinya Kebakaran (Flash / Pool / Jet Fire)</v>
      </c>
      <c r="G13" s="248" t="str">
        <f t="shared" si="5"/>
        <v>Manusia, Environment, Financial Impact, Assest+Equipment, Notifikasi Publik.</v>
      </c>
      <c r="H13" s="250">
        <f>'RF-06'!F64</f>
        <v>4</v>
      </c>
      <c r="I13" s="250">
        <f>'RF-06'!G64</f>
        <v>2</v>
      </c>
      <c r="J13" s="246">
        <f t="shared" si="0"/>
        <v>8</v>
      </c>
      <c r="K13" s="250">
        <f>'RF-06'!F67</f>
        <v>4</v>
      </c>
      <c r="L13" s="250">
        <f>'RF-06'!G67</f>
        <v>1</v>
      </c>
      <c r="M13" s="246">
        <f t="shared" si="1"/>
        <v>4</v>
      </c>
      <c r="N13" s="333"/>
    </row>
    <row r="14" spans="1:14" s="251" customFormat="1" ht="46.5">
      <c r="A14" s="246">
        <v>7</v>
      </c>
      <c r="B14" s="247" t="str">
        <f>'RF-07'!G7</f>
        <v>MAH-RF-007-Eltari</v>
      </c>
      <c r="C14" s="248" t="str">
        <f>'RF-07'!C5:J5</f>
        <v>Supporting Structure Failure</v>
      </c>
      <c r="D14" s="249" t="str">
        <f t="shared" si="2"/>
        <v>Hydrocarbon Release (LOPC)</v>
      </c>
      <c r="E14" s="248" t="str">
        <f t="shared" si="3"/>
        <v>Berpotensi terjadinya Flammable Gas Dispersi dari Tumpahan Produk</v>
      </c>
      <c r="F14" s="248" t="str">
        <f t="shared" si="4"/>
        <v>Berpotensi Terjadinya Kebakaran (Flash / Pool / Jet Fire)</v>
      </c>
      <c r="G14" s="248" t="str">
        <f t="shared" si="5"/>
        <v>Manusia, Environment, Financial Impact, Assest+Equipment, Notifikasi Publik.</v>
      </c>
      <c r="H14" s="250">
        <f>'RF-07'!F64</f>
        <v>2</v>
      </c>
      <c r="I14" s="250">
        <f>'RF-07'!G64</f>
        <v>2</v>
      </c>
      <c r="J14" s="246">
        <f t="shared" si="0"/>
        <v>4</v>
      </c>
      <c r="K14" s="250">
        <f>'RF-07'!F67</f>
        <v>3</v>
      </c>
      <c r="L14" s="250">
        <f>'RF-07'!G67</f>
        <v>2</v>
      </c>
      <c r="M14" s="246">
        <f t="shared" si="1"/>
        <v>6</v>
      </c>
      <c r="N14" s="333"/>
    </row>
    <row r="15" spans="1:14" s="251" customFormat="1" ht="46.5">
      <c r="A15" s="246">
        <v>8</v>
      </c>
      <c r="B15" s="247" t="str">
        <f>'RF-08'!G7</f>
        <v>MAH-RF-008-Eltari</v>
      </c>
      <c r="C15" s="248" t="str">
        <f>'RF-08'!C5:J5</f>
        <v>Bad / Extreem Wheather (High waves, windstorm, earthquake)</v>
      </c>
      <c r="D15" s="249" t="str">
        <f t="shared" si="2"/>
        <v>Hydrocarbon Release (LOPC)</v>
      </c>
      <c r="E15" s="248" t="str">
        <f t="shared" si="3"/>
        <v>Berpotensi terjadinya Flammable Gas Dispersi dari Tumpahan Produk</v>
      </c>
      <c r="F15" s="248" t="str">
        <f t="shared" si="4"/>
        <v>Berpotensi Terjadinya Kebakaran (Flash / Pool / Jet Fire)</v>
      </c>
      <c r="G15" s="248" t="str">
        <f t="shared" si="5"/>
        <v>Manusia, Environment, Financial Impact, Assest+Equipment, Notifikasi Publik.</v>
      </c>
      <c r="H15" s="250">
        <f>'RF-08'!F70</f>
        <v>3</v>
      </c>
      <c r="I15" s="250">
        <f>'RF-08'!G70</f>
        <v>3</v>
      </c>
      <c r="J15" s="246">
        <f t="shared" si="0"/>
        <v>9</v>
      </c>
      <c r="K15" s="250">
        <f>'RF-08'!F73</f>
        <v>4</v>
      </c>
      <c r="L15" s="250">
        <f>'RF-08'!G73</f>
        <v>2</v>
      </c>
      <c r="M15" s="246">
        <f t="shared" si="1"/>
        <v>8</v>
      </c>
      <c r="N15" s="333"/>
    </row>
    <row r="16" spans="1:14" s="251" customFormat="1" ht="46.5">
      <c r="A16" s="246">
        <v>9</v>
      </c>
      <c r="B16" s="247" t="str">
        <f>'SF-01'!G7</f>
        <v>MAH-SF-001-DPPU Eltari</v>
      </c>
      <c r="C16" s="248" t="str">
        <f>'SF-01'!C5:J5</f>
        <v>Internal / Eksternal Corrosion</v>
      </c>
      <c r="D16" s="249" t="str">
        <f t="shared" si="2"/>
        <v>Hydrocarbon Release (LOPC)</v>
      </c>
      <c r="E16" s="248" t="str">
        <f t="shared" si="3"/>
        <v>Berpotensi terjadinya Flammable Gas Dispersi dari Tumpahan Produk</v>
      </c>
      <c r="F16" s="248" t="str">
        <f t="shared" si="4"/>
        <v>Berpotensi Terjadinya Kebakaran (Flash / Pool / Jet Fire)</v>
      </c>
      <c r="G16" s="248" t="str">
        <f t="shared" si="5"/>
        <v>Manusia, Environment, Financial Impact, Assest+Equipment, Notifikasi Publik.</v>
      </c>
      <c r="H16" s="250">
        <f>'SF-01'!F68</f>
        <v>3</v>
      </c>
      <c r="I16" s="250">
        <f>'SF-01'!G68</f>
        <v>2</v>
      </c>
      <c r="J16" s="246">
        <f t="shared" si="0"/>
        <v>6</v>
      </c>
      <c r="K16" s="250">
        <f>'SF-01'!F71</f>
        <v>2</v>
      </c>
      <c r="L16" s="250">
        <f>'SF-01'!G71</f>
        <v>1</v>
      </c>
      <c r="M16" s="246">
        <f t="shared" si="1"/>
        <v>2</v>
      </c>
      <c r="N16" s="333"/>
    </row>
    <row r="17" spans="1:14" s="251" customFormat="1" ht="46.5">
      <c r="A17" s="246">
        <v>10</v>
      </c>
      <c r="B17" s="247" t="str">
        <f>'SF-02'!G7</f>
        <v>MAH-SF-002-DPPU Eltari</v>
      </c>
      <c r="C17" s="248" t="str">
        <f>'SF-02'!C5:J5</f>
        <v>Failure at Valve, Flange, Seal &amp; Small Bore</v>
      </c>
      <c r="D17" s="249" t="str">
        <f t="shared" si="2"/>
        <v>Hydrocarbon Release (LOPC)</v>
      </c>
      <c r="E17" s="248" t="str">
        <f t="shared" si="3"/>
        <v>Berpotensi terjadinya Flammable Gas Dispersi dari Tumpahan Produk</v>
      </c>
      <c r="F17" s="248" t="str">
        <f t="shared" si="4"/>
        <v>Berpotensi Terjadinya Kebakaran (Flash / Pool / Jet Fire)</v>
      </c>
      <c r="G17" s="248" t="str">
        <f t="shared" si="5"/>
        <v>Manusia, Environment, Financial Impact, Assest+Equipment, Notifikasi Publik.</v>
      </c>
      <c r="H17" s="250">
        <f>'SF-02'!F67</f>
        <v>4</v>
      </c>
      <c r="I17" s="250">
        <f>'SF-02'!G67</f>
        <v>3</v>
      </c>
      <c r="J17" s="246">
        <f t="shared" si="0"/>
        <v>12</v>
      </c>
      <c r="K17" s="250">
        <f>'SF-02'!F70</f>
        <v>2</v>
      </c>
      <c r="L17" s="250">
        <f>'SF-02'!G70</f>
        <v>2</v>
      </c>
      <c r="M17" s="246">
        <f t="shared" si="1"/>
        <v>4</v>
      </c>
      <c r="N17" s="334"/>
    </row>
    <row r="18" spans="1:14" ht="46.5">
      <c r="A18" s="246">
        <v>11</v>
      </c>
      <c r="B18" s="3" t="str">
        <f>'SF-03'!G7</f>
        <v>MAH-SF-003-DPPU Eltari</v>
      </c>
      <c r="C18" s="4" t="str">
        <f>'SF-03'!C5:J5</f>
        <v>Operating Outside of Design Operational Envelope</v>
      </c>
      <c r="D18" s="249" t="str">
        <f t="shared" si="2"/>
        <v>Hydrocarbon Release (LOPC)</v>
      </c>
      <c r="E18" s="248" t="str">
        <f t="shared" si="3"/>
        <v>Berpotensi terjadinya Flammable Gas Dispersi dari Tumpahan Produk</v>
      </c>
      <c r="F18" s="248" t="str">
        <f t="shared" si="4"/>
        <v>Berpotensi Terjadinya Kebakaran (Flash / Pool / Jet Fire)</v>
      </c>
      <c r="G18" s="248" t="str">
        <f t="shared" si="5"/>
        <v>Manusia, Environment, Financial Impact, Assest+Equipment, Notifikasi Publik.</v>
      </c>
      <c r="H18" s="104">
        <f>'SF-03'!F67</f>
        <v>4</v>
      </c>
      <c r="I18" s="104">
        <f>'SF-03'!G67</f>
        <v>3</v>
      </c>
      <c r="J18" s="246">
        <f t="shared" si="0"/>
        <v>12</v>
      </c>
      <c r="K18" s="104">
        <f>'SF-03'!F70</f>
        <v>3</v>
      </c>
      <c r="L18" s="104">
        <f>'SF-03'!G70</f>
        <v>2</v>
      </c>
      <c r="M18" s="246">
        <f t="shared" si="1"/>
        <v>6</v>
      </c>
      <c r="N18" s="335"/>
    </row>
    <row r="19" spans="1:14" ht="46.5">
      <c r="A19" s="246">
        <v>12</v>
      </c>
      <c r="B19" s="3" t="str">
        <f>'SF-04'!G7</f>
        <v>MAH-SF-004-DPPU Eltari</v>
      </c>
      <c r="C19" s="4" t="str">
        <f>'SF-04'!C5:J5</f>
        <v>Maintenance Activity</v>
      </c>
      <c r="D19" s="249" t="str">
        <f t="shared" si="2"/>
        <v>Hydrocarbon Release (LOPC)</v>
      </c>
      <c r="E19" s="248" t="str">
        <f t="shared" si="3"/>
        <v>Berpotensi terjadinya Flammable Gas Dispersi dari Tumpahan Produk</v>
      </c>
      <c r="F19" s="248" t="str">
        <f t="shared" si="4"/>
        <v>Berpotensi Terjadinya Kebakaran (Flash / Pool / Jet Fire)</v>
      </c>
      <c r="G19" s="248" t="str">
        <f t="shared" si="5"/>
        <v>Manusia, Environment, Financial Impact, Assest+Equipment, Notifikasi Publik.</v>
      </c>
      <c r="H19" s="104">
        <f>'SF-04'!F67</f>
        <v>4</v>
      </c>
      <c r="I19" s="104">
        <f>'SF-04'!G67</f>
        <v>3</v>
      </c>
      <c r="J19" s="246">
        <f t="shared" si="0"/>
        <v>12</v>
      </c>
      <c r="K19" s="104">
        <f>'SF-04'!F70</f>
        <v>3</v>
      </c>
      <c r="L19" s="104">
        <f>'SF-04'!G70</f>
        <v>2</v>
      </c>
      <c r="M19" s="246">
        <f t="shared" si="1"/>
        <v>6</v>
      </c>
      <c r="N19" s="335"/>
    </row>
    <row r="20" spans="1:14" ht="46.5">
      <c r="A20" s="246">
        <v>13</v>
      </c>
      <c r="B20" s="3" t="str">
        <f>'SF-05'!G7</f>
        <v>MAH-SF-005-DPPU Eltari</v>
      </c>
      <c r="C20" s="4" t="str">
        <f>'SF-05'!C5:J5</f>
        <v>Normal Tank Storage Activity (Inc. Sampling Activity)</v>
      </c>
      <c r="D20" s="249" t="str">
        <f t="shared" si="2"/>
        <v>Hydrocarbon Release (LOPC)</v>
      </c>
      <c r="E20" s="248" t="str">
        <f t="shared" si="3"/>
        <v>Berpotensi terjadinya Flammable Gas Dispersi dari Tumpahan Produk</v>
      </c>
      <c r="F20" s="248" t="str">
        <f t="shared" si="4"/>
        <v>Berpotensi Terjadinya Kebakaran (Flash / Pool / Jet Fire)</v>
      </c>
      <c r="G20" s="248" t="str">
        <f t="shared" si="5"/>
        <v>Manusia, Environment, Financial Impact, Assest+Equipment, Notifikasi Publik.</v>
      </c>
      <c r="H20" s="104">
        <f>'SF-05'!F69</f>
        <v>4</v>
      </c>
      <c r="I20" s="104">
        <f>'SF-05'!G69</f>
        <v>3</v>
      </c>
      <c r="J20" s="246">
        <f t="shared" si="0"/>
        <v>12</v>
      </c>
      <c r="K20" s="104">
        <f>'SF-05'!F72</f>
        <v>2</v>
      </c>
      <c r="L20" s="104">
        <f>'SF-05'!G72</f>
        <v>3</v>
      </c>
      <c r="M20" s="246">
        <f t="shared" si="1"/>
        <v>6</v>
      </c>
      <c r="N20" s="335"/>
    </row>
    <row r="21" spans="1:14" ht="46.5">
      <c r="A21" s="246">
        <v>14</v>
      </c>
      <c r="B21" s="3" t="str">
        <f>'SF-06'!G7</f>
        <v>MAH-SF-006-DPPU Eltari</v>
      </c>
      <c r="C21" s="4" t="str">
        <f>'SF-06'!C5:J5</f>
        <v>Failure at Tank Bottom / Base Plate Metal &amp; Support Structure (Spherical Tank)</v>
      </c>
      <c r="D21" s="249" t="str">
        <f t="shared" si="2"/>
        <v>Hydrocarbon Release (LOPC)</v>
      </c>
      <c r="E21" s="248" t="str">
        <f t="shared" si="3"/>
        <v>Berpotensi terjadinya Flammable Gas Dispersi dari Tumpahan Produk</v>
      </c>
      <c r="F21" s="248" t="str">
        <f t="shared" si="4"/>
        <v>Berpotensi Terjadinya Kebakaran (Flash / Pool / Jet Fire)</v>
      </c>
      <c r="G21" s="248" t="str">
        <f t="shared" si="5"/>
        <v>Manusia, Environment, Financial Impact, Assest+Equipment, Notifikasi Publik.</v>
      </c>
      <c r="H21" s="104">
        <f>'SF-06'!F67</f>
        <v>4</v>
      </c>
      <c r="I21" s="104">
        <f>'SF-06'!G67</f>
        <v>3</v>
      </c>
      <c r="J21" s="246">
        <f t="shared" si="0"/>
        <v>12</v>
      </c>
      <c r="K21" s="104">
        <f>'SF-06'!F70</f>
        <v>2</v>
      </c>
      <c r="L21" s="104">
        <f>'SF-06'!G70</f>
        <v>2</v>
      </c>
      <c r="M21" s="246">
        <f t="shared" si="1"/>
        <v>4</v>
      </c>
      <c r="N21" s="335"/>
    </row>
    <row r="22" spans="1:14" ht="46.5">
      <c r="A22" s="246">
        <v>15</v>
      </c>
      <c r="B22" s="3" t="str">
        <f>'SF-07'!G7</f>
        <v>MAH-SF-007-DPPU Eltari</v>
      </c>
      <c r="C22" s="4" t="str">
        <f>'SF-07'!C5:J5</f>
        <v>Extreem Weather and/Or Natural Disaster</v>
      </c>
      <c r="D22" s="249" t="str">
        <f t="shared" si="2"/>
        <v>Hydrocarbon Release (LOPC)</v>
      </c>
      <c r="E22" s="248" t="str">
        <f t="shared" si="3"/>
        <v>Berpotensi terjadinya Flammable Gas Dispersi dari Tumpahan Produk</v>
      </c>
      <c r="F22" s="248" t="str">
        <f t="shared" si="4"/>
        <v>Berpotensi Terjadinya Kebakaran (Flash / Pool / Jet Fire)</v>
      </c>
      <c r="G22" s="248" t="str">
        <f t="shared" si="5"/>
        <v>Manusia, Environment, Financial Impact, Assest+Equipment, Notifikasi Publik.</v>
      </c>
      <c r="H22" s="104">
        <f>'SF-07'!F67</f>
        <v>4</v>
      </c>
      <c r="I22" s="104">
        <f>'SF-07'!G67</f>
        <v>3</v>
      </c>
      <c r="J22" s="246">
        <f t="shared" si="0"/>
        <v>12</v>
      </c>
      <c r="K22" s="104">
        <f>'SF-07'!F70</f>
        <v>3</v>
      </c>
      <c r="L22" s="104">
        <f>'SF-07'!G70</f>
        <v>2</v>
      </c>
      <c r="M22" s="246">
        <f t="shared" si="1"/>
        <v>6</v>
      </c>
      <c r="N22" s="335"/>
    </row>
    <row r="23" spans="1:14" ht="46.5">
      <c r="A23" s="246">
        <v>16</v>
      </c>
      <c r="B23" s="3" t="str">
        <f>'DF-01'!G7</f>
        <v>MAH-DF-001-DPPU Eltari</v>
      </c>
      <c r="C23" s="4" t="str">
        <f>'DF-01'!C5:J5</f>
        <v>Internal / Eksternal Corrosion</v>
      </c>
      <c r="D23" s="249" t="str">
        <f t="shared" si="2"/>
        <v>Hydrocarbon Release (LOPC)</v>
      </c>
      <c r="E23" s="248" t="str">
        <f t="shared" si="3"/>
        <v>Berpotensi terjadinya Flammable Gas Dispersi dari Tumpahan Produk</v>
      </c>
      <c r="F23" s="248" t="str">
        <f t="shared" si="4"/>
        <v>Berpotensi Terjadinya Kebakaran (Flash / Pool / Jet Fire)</v>
      </c>
      <c r="G23" s="248" t="str">
        <f t="shared" si="5"/>
        <v>Manusia, Environment, Financial Impact, Assest+Equipment, Notifikasi Publik.</v>
      </c>
      <c r="H23" s="104">
        <f>'DF-01'!F67</f>
        <v>4</v>
      </c>
      <c r="I23" s="104">
        <f>'DF-01'!G67</f>
        <v>3</v>
      </c>
      <c r="J23" s="246">
        <f t="shared" si="0"/>
        <v>12</v>
      </c>
      <c r="K23" s="104">
        <f>'DF-01'!F70</f>
        <v>4</v>
      </c>
      <c r="L23" s="104">
        <f>'DF-01'!G70</f>
        <v>1</v>
      </c>
      <c r="M23" s="246">
        <f t="shared" si="1"/>
        <v>4</v>
      </c>
      <c r="N23" s="335"/>
    </row>
    <row r="24" spans="1:14" ht="46.5">
      <c r="A24" s="246">
        <v>17</v>
      </c>
      <c r="B24" s="3" t="str">
        <f>'DF-02'!G7</f>
        <v>MAH-DF-002-DPPU Eltari</v>
      </c>
      <c r="C24" s="4" t="str">
        <f>'DF-02'!C5:J5</f>
        <v>Failure at Valve, Flange, Seal &amp; Small Bore</v>
      </c>
      <c r="D24" s="249" t="str">
        <f t="shared" si="2"/>
        <v>Hydrocarbon Release (LOPC)</v>
      </c>
      <c r="E24" s="248" t="str">
        <f t="shared" si="3"/>
        <v>Berpotensi terjadinya Flammable Gas Dispersi dari Tumpahan Produk</v>
      </c>
      <c r="F24" s="248" t="str">
        <f t="shared" si="4"/>
        <v>Berpotensi Terjadinya Kebakaran (Flash / Pool / Jet Fire)</v>
      </c>
      <c r="G24" s="248" t="str">
        <f t="shared" si="5"/>
        <v>Manusia, Environment, Financial Impact, Assest+Equipment, Notifikasi Publik.</v>
      </c>
      <c r="H24" s="104">
        <f>'DF-02'!F65</f>
        <v>4</v>
      </c>
      <c r="I24" s="104">
        <f>'DF-02'!G65</f>
        <v>3</v>
      </c>
      <c r="J24" s="246">
        <f t="shared" si="0"/>
        <v>12</v>
      </c>
      <c r="K24" s="104">
        <f>'DF-02'!F68</f>
        <v>4</v>
      </c>
      <c r="L24" s="104">
        <f>'DF-02'!G68</f>
        <v>2</v>
      </c>
      <c r="M24" s="246">
        <f t="shared" si="1"/>
        <v>8</v>
      </c>
      <c r="N24" s="335"/>
    </row>
    <row r="25" spans="1:14" ht="46.5">
      <c r="A25" s="246">
        <v>18</v>
      </c>
      <c r="B25" s="3" t="str">
        <f>'DF-03'!G7</f>
        <v>MAH-DF-003-DPPU Eltari</v>
      </c>
      <c r="C25" s="4" t="str">
        <f>'DF-03'!C5:J5</f>
        <v>Operating Outside of Designated Operational Envelope</v>
      </c>
      <c r="D25" s="249" t="str">
        <f t="shared" si="2"/>
        <v>Hydrocarbon Release (LOPC)</v>
      </c>
      <c r="E25" s="248" t="str">
        <f t="shared" si="3"/>
        <v>Berpotensi terjadinya Flammable Gas Dispersi dari Tumpahan Produk</v>
      </c>
      <c r="F25" s="248" t="str">
        <f t="shared" si="4"/>
        <v>Berpotensi Terjadinya Kebakaran (Flash / Pool / Jet Fire)</v>
      </c>
      <c r="G25" s="248" t="str">
        <f t="shared" si="5"/>
        <v>Manusia, Environment, Financial Impact, Assest+Equipment, Notifikasi Publik.</v>
      </c>
      <c r="H25" s="104">
        <f>'DF-03'!F66</f>
        <v>4</v>
      </c>
      <c r="I25" s="104">
        <f>'DF-03'!G66</f>
        <v>2</v>
      </c>
      <c r="J25" s="246">
        <f t="shared" si="0"/>
        <v>8</v>
      </c>
      <c r="K25" s="104">
        <f>'DF-03'!F69</f>
        <v>3</v>
      </c>
      <c r="L25" s="104">
        <f>'DF-03'!G69</f>
        <v>2</v>
      </c>
      <c r="M25" s="246">
        <f t="shared" si="1"/>
        <v>6</v>
      </c>
      <c r="N25" s="335"/>
    </row>
    <row r="26" spans="1:14" ht="46.5">
      <c r="A26" s="246">
        <v>19</v>
      </c>
      <c r="B26" s="3" t="str">
        <f>'DF-04'!G7</f>
        <v>MAH-DF-004-DPPU Eltari</v>
      </c>
      <c r="C26" s="4" t="str">
        <f>'DF-04'!C5:J5</f>
        <v>Maintenance Activity</v>
      </c>
      <c r="D26" s="249" t="str">
        <f t="shared" si="2"/>
        <v>Hydrocarbon Release (LOPC)</v>
      </c>
      <c r="E26" s="248" t="str">
        <f t="shared" si="3"/>
        <v>Berpotensi terjadinya Flammable Gas Dispersi dari Tumpahan Produk</v>
      </c>
      <c r="F26" s="248" t="str">
        <f t="shared" si="4"/>
        <v>Berpotensi Terjadinya Kebakaran (Flash / Pool / Jet Fire)</v>
      </c>
      <c r="G26" s="248" t="str">
        <f t="shared" si="5"/>
        <v>Manusia, Environment, Financial Impact, Assest+Equipment, Notifikasi Publik.</v>
      </c>
      <c r="H26" s="104">
        <f>'DF-04'!F64</f>
        <v>4</v>
      </c>
      <c r="I26" s="104">
        <f>'DF-04'!G64</f>
        <v>3</v>
      </c>
      <c r="J26" s="246">
        <f t="shared" si="0"/>
        <v>12</v>
      </c>
      <c r="K26" s="104">
        <f>'DF-04'!F67</f>
        <v>3</v>
      </c>
      <c r="L26" s="104">
        <f>'DF-04'!G67</f>
        <v>2</v>
      </c>
      <c r="M26" s="246">
        <f t="shared" si="1"/>
        <v>6</v>
      </c>
      <c r="N26" s="335"/>
    </row>
    <row r="27" spans="1:14" ht="46.5">
      <c r="A27" s="246">
        <v>20</v>
      </c>
      <c r="B27" s="3" t="str">
        <f>'DF-05'!G7</f>
        <v>MAH-DF-005-DPPU Eltari</v>
      </c>
      <c r="C27" s="4" t="str">
        <f>'DF-05'!C5:J5</f>
        <v>Third Party (Personel and/or Vehicle) Activities</v>
      </c>
      <c r="D27" s="249" t="str">
        <f t="shared" si="2"/>
        <v>Hydrocarbon Release (LOPC)</v>
      </c>
      <c r="E27" s="248" t="str">
        <f t="shared" si="3"/>
        <v>Berpotensi terjadinya Flammable Gas Dispersi dari Tumpahan Produk</v>
      </c>
      <c r="F27" s="248" t="str">
        <f t="shared" si="4"/>
        <v>Berpotensi Terjadinya Kebakaran (Flash / Pool / Jet Fire)</v>
      </c>
      <c r="G27" s="248" t="str">
        <f t="shared" si="5"/>
        <v>Manusia, Environment, Financial Impact, Assest+Equipment, Notifikasi Publik.</v>
      </c>
      <c r="H27" s="104">
        <f>'DF-05'!F70</f>
        <v>4</v>
      </c>
      <c r="I27" s="104">
        <f>'DF-05'!G70</f>
        <v>2</v>
      </c>
      <c r="J27" s="246">
        <f t="shared" si="0"/>
        <v>8</v>
      </c>
      <c r="K27" s="104">
        <f>'DF-05'!F73</f>
        <v>3</v>
      </c>
      <c r="L27" s="104">
        <f>'DF-05'!G73</f>
        <v>1</v>
      </c>
      <c r="M27" s="246">
        <f t="shared" si="1"/>
        <v>3</v>
      </c>
      <c r="N27" s="335"/>
    </row>
    <row r="28" spans="1:14" ht="46.5">
      <c r="A28" s="246">
        <v>21</v>
      </c>
      <c r="B28" s="3" t="str">
        <f>'DF-06'!G7</f>
        <v>MAH-DF-006-DPPU Eltari</v>
      </c>
      <c r="C28" s="4" t="str">
        <f>'DF-06'!C5:J5</f>
        <v>Normal Operation Activity (Inc. Sampling Activity)</v>
      </c>
      <c r="D28" s="249" t="str">
        <f t="shared" si="2"/>
        <v>Hydrocarbon Release (LOPC)</v>
      </c>
      <c r="E28" s="248" t="str">
        <f t="shared" si="3"/>
        <v>Berpotensi terjadinya Flammable Gas Dispersi dari Tumpahan Produk</v>
      </c>
      <c r="F28" s="248" t="str">
        <f t="shared" si="4"/>
        <v>Berpotensi Terjadinya Kebakaran (Flash / Pool / Jet Fire)</v>
      </c>
      <c r="G28" s="248" t="str">
        <f t="shared" si="5"/>
        <v>Manusia, Environment, Financial Impact, Assest+Equipment, Notifikasi Publik.</v>
      </c>
      <c r="H28" s="104">
        <f>'DF-06'!F64</f>
        <v>4</v>
      </c>
      <c r="I28" s="104">
        <f>'DF-06'!G64</f>
        <v>2</v>
      </c>
      <c r="J28" s="246">
        <f t="shared" si="0"/>
        <v>8</v>
      </c>
      <c r="K28" s="104">
        <f>'DF-06'!F67</f>
        <v>2</v>
      </c>
      <c r="L28" s="104">
        <f>'DF-06'!G67</f>
        <v>2</v>
      </c>
      <c r="M28" s="246">
        <f t="shared" si="1"/>
        <v>4</v>
      </c>
      <c r="N28" s="335"/>
    </row>
    <row r="29" spans="1:14" ht="46.5">
      <c r="A29" s="246">
        <v>22</v>
      </c>
      <c r="B29" s="3" t="str">
        <f>'DF-07'!G7</f>
        <v>MAH-DF-007-DPPU Eltari</v>
      </c>
      <c r="C29" s="4" t="str">
        <f>'DF-07'!C5:J5</f>
        <v>Supporting Structure Failure</v>
      </c>
      <c r="D29" s="249" t="str">
        <f t="shared" si="2"/>
        <v>Hydrocarbon Release (LOPC)</v>
      </c>
      <c r="E29" s="248" t="str">
        <f t="shared" si="3"/>
        <v>Berpotensi terjadinya Flammable Gas Dispersi dari Tumpahan Produk</v>
      </c>
      <c r="F29" s="248" t="str">
        <f t="shared" si="4"/>
        <v>Berpotensi Terjadinya Kebakaran (Flash / Pool / Jet Fire)</v>
      </c>
      <c r="G29" s="248" t="str">
        <f t="shared" si="5"/>
        <v>Manusia, Environment, Financial Impact, Assest+Equipment, Notifikasi Publik.</v>
      </c>
      <c r="H29" s="104">
        <f>'DF-07'!F64</f>
        <v>4</v>
      </c>
      <c r="I29" s="104">
        <f>'DF-07'!G64</f>
        <v>2</v>
      </c>
      <c r="J29" s="246">
        <f t="shared" si="0"/>
        <v>8</v>
      </c>
      <c r="K29" s="104">
        <f>'DF-07'!F67</f>
        <v>2</v>
      </c>
      <c r="L29" s="104">
        <f>'DF-07'!G67</f>
        <v>3</v>
      </c>
      <c r="M29" s="246">
        <f t="shared" si="1"/>
        <v>6</v>
      </c>
      <c r="N29" s="335"/>
    </row>
    <row r="30" spans="1:14" ht="44.25" customHeight="1">
      <c r="A30" s="246">
        <v>23</v>
      </c>
      <c r="B30" s="3" t="str">
        <f>'DF-08'!G7</f>
        <v>MAH-DF-008-DPPU Eltari</v>
      </c>
      <c r="C30" s="4" t="str">
        <f>'DF-08'!C5:J5</f>
        <v>Bad / Extreem Wheather (High waves, windstorm, earthquake)</v>
      </c>
      <c r="D30" s="249" t="str">
        <f t="shared" si="2"/>
        <v>Hydrocarbon Release (LOPC)</v>
      </c>
      <c r="E30" s="248" t="str">
        <f t="shared" si="3"/>
        <v>Berpotensi terjadinya Flammable Gas Dispersi dari Tumpahan Produk</v>
      </c>
      <c r="F30" s="248" t="str">
        <f t="shared" si="4"/>
        <v>Berpotensi Terjadinya Kebakaran (Flash / Pool / Jet Fire)</v>
      </c>
      <c r="G30" s="248" t="str">
        <f t="shared" si="5"/>
        <v>Manusia, Environment, Financial Impact, Assest+Equipment, Notifikasi Publik.</v>
      </c>
      <c r="H30" s="104">
        <f>'DF-08'!F70</f>
        <v>4</v>
      </c>
      <c r="I30" s="104">
        <f>'DF-08'!G70</f>
        <v>3</v>
      </c>
      <c r="J30" s="246">
        <f t="shared" si="0"/>
        <v>12</v>
      </c>
      <c r="K30" s="104">
        <f>'DF-08'!F73</f>
        <v>4</v>
      </c>
      <c r="L30" s="104">
        <f>'DF-08'!G73</f>
        <v>2</v>
      </c>
      <c r="M30" s="246">
        <f t="shared" si="1"/>
        <v>8</v>
      </c>
      <c r="N30" s="335"/>
    </row>
  </sheetData>
  <mergeCells count="13">
    <mergeCell ref="H6:J6"/>
    <mergeCell ref="K6:M6"/>
    <mergeCell ref="N6:N7"/>
    <mergeCell ref="A1:N1"/>
    <mergeCell ref="A3:G3"/>
    <mergeCell ref="J3:M3"/>
    <mergeCell ref="A4:N4"/>
    <mergeCell ref="A6:A7"/>
    <mergeCell ref="B6:B7"/>
    <mergeCell ref="C6:C7"/>
    <mergeCell ref="D6:D7"/>
    <mergeCell ref="E6:F6"/>
    <mergeCell ref="G6:G7"/>
  </mergeCells>
  <conditionalFormatting sqref="J8:J30">
    <cfRule type="cellIs" dxfId="9" priority="6" operator="between">
      <formula>1</formula>
      <formula>3</formula>
    </cfRule>
    <cfRule type="cellIs" dxfId="8" priority="7" operator="equal">
      <formula>4</formula>
    </cfRule>
    <cfRule type="cellIs" dxfId="7" priority="8" operator="between">
      <formula>5</formula>
      <formula>9</formula>
    </cfRule>
    <cfRule type="cellIs" dxfId="6" priority="9" operator="between">
      <formula>10</formula>
      <formula>12</formula>
    </cfRule>
    <cfRule type="cellIs" dxfId="5" priority="10" operator="between">
      <formula>15</formula>
      <formula>25</formula>
    </cfRule>
  </conditionalFormatting>
  <conditionalFormatting sqref="M8:M30">
    <cfRule type="cellIs" dxfId="4" priority="1" operator="between">
      <formula>1</formula>
      <formula>3</formula>
    </cfRule>
    <cfRule type="cellIs" dxfId="3" priority="2" operator="equal">
      <formula>4</formula>
    </cfRule>
    <cfRule type="cellIs" dxfId="2" priority="3" operator="between">
      <formula>5</formula>
      <formula>9</formula>
    </cfRule>
    <cfRule type="cellIs" dxfId="1" priority="4" operator="between">
      <formula>10</formula>
      <formula>12</formula>
    </cfRule>
    <cfRule type="cellIs" dxfId="0" priority="5" operator="between">
      <formula>15</formula>
      <formula>25</formula>
    </cfRule>
  </conditionalFormatting>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dc:creator>
  <cp:keywords/>
  <dc:description/>
  <cp:lastModifiedBy>Sheila Fathimatuz Zahra</cp:lastModifiedBy>
  <cp:revision/>
  <dcterms:created xsi:type="dcterms:W3CDTF">2023-01-13T03:36:26Z</dcterms:created>
  <dcterms:modified xsi:type="dcterms:W3CDTF">2025-01-15T05:08:15Z</dcterms:modified>
  <cp:category/>
  <cp:contentStatus/>
</cp:coreProperties>
</file>