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1.xml" ContentType="application/vnd.openxmlformats-officedocument.spreadsheetml.comments+xml"/>
  <Override PartName="/xl/drawings/drawing26.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codeName="ThisWorkbook" defaultThemeVersion="166925"/>
  <mc:AlternateContent xmlns:mc="http://schemas.openxmlformats.org/markup-compatibility/2006">
    <mc:Choice Requires="x15">
      <x15ac:absPath xmlns:x15ac="http://schemas.microsoft.com/office/spreadsheetml/2010/11/ac" url="F:\TBBM BIMA\HSSE &amp; GA\HSSE\"/>
    </mc:Choice>
  </mc:AlternateContent>
  <xr:revisionPtr revIDLastSave="3" documentId="8_{AD582352-DD06-4451-A71F-CF42208C642C}" xr6:coauthVersionLast="47" xr6:coauthVersionMax="47" xr10:uidLastSave="{2B454146-5DCF-43B2-82C6-85926E7726C0}"/>
  <bookViews>
    <workbookView xWindow="-120" yWindow="-120" windowWidth="29040" windowHeight="15840" tabRatio="949" firstSheet="13" activeTab="13" xr2:uid="{1C98D226-6194-44DF-B546-A9CFB93E5035}"/>
  </bookViews>
  <sheets>
    <sheet name="Cover" sheetId="60" r:id="rId1"/>
    <sheet name="Data Vald." sheetId="59" r:id="rId2"/>
    <sheet name="RAM" sheetId="5" r:id="rId3"/>
    <sheet name="Initial Risk" sheetId="1" r:id="rId4"/>
    <sheet name="RF-01" sheetId="4" r:id="rId5"/>
    <sheet name="RF-02" sheetId="30" r:id="rId6"/>
    <sheet name="RF-03" sheetId="31" r:id="rId7"/>
    <sheet name="RF-04" sheetId="32" r:id="rId8"/>
    <sheet name="RF-05" sheetId="33" r:id="rId9"/>
    <sheet name="RF-06" sheetId="34" r:id="rId10"/>
    <sheet name="RF-07" sheetId="35" r:id="rId11"/>
    <sheet name="RF-08" sheetId="36" r:id="rId12"/>
    <sheet name="Status Barrier" sheetId="12" r:id="rId13"/>
    <sheet name="SF-01" sheetId="46" r:id="rId14"/>
    <sheet name="SF-02" sheetId="47" r:id="rId15"/>
    <sheet name="SF-03" sheetId="48" r:id="rId16"/>
    <sheet name="SF-04" sheetId="49" r:id="rId17"/>
    <sheet name="SF-05" sheetId="50" r:id="rId18"/>
    <sheet name="SF-06" sheetId="51" r:id="rId19"/>
    <sheet name="SF-07" sheetId="52" r:id="rId20"/>
    <sheet name="DF-01" sheetId="37" r:id="rId21"/>
    <sheet name="DF-02" sheetId="39" r:id="rId22"/>
    <sheet name="DF-03" sheetId="40" r:id="rId23"/>
    <sheet name="DF-04" sheetId="41" r:id="rId24"/>
    <sheet name="DF-05" sheetId="42" r:id="rId25"/>
    <sheet name="DF-06" sheetId="43" r:id="rId26"/>
    <sheet name="DF-07" sheetId="44" r:id="rId27"/>
    <sheet name="DF-08" sheetId="45" r:id="rId28"/>
    <sheet name="Analisa Barrier" sheetId="56" r:id="rId29"/>
    <sheet name="Barrier (SECE) Dashboard " sheetId="58" r:id="rId30"/>
    <sheet name="MAH Dashboard" sheetId="53" r:id="rId31"/>
    <sheet name="MAH" sheetId="61" r:id="rId32"/>
  </sheets>
  <externalReferences>
    <externalReference r:id="rId33"/>
    <externalReference r:id="rId34"/>
  </externalReferences>
  <definedNames>
    <definedName name="_xlnm._FilterDatabase" localSheetId="20" hidden="1">'DF-01'!$C$65:$J$72</definedName>
    <definedName name="_xlnm._FilterDatabase" localSheetId="21" hidden="1">'DF-02'!$C$63:$J$70</definedName>
    <definedName name="_xlnm._FilterDatabase" localSheetId="22" hidden="1">'DF-03'!$C$64:$J$71</definedName>
    <definedName name="_xlnm._FilterDatabase" localSheetId="23" hidden="1">'DF-04'!$C$62:$J$69</definedName>
    <definedName name="_xlnm._FilterDatabase" localSheetId="24" hidden="1">'DF-05'!$C$68:$J$75</definedName>
    <definedName name="_xlnm._FilterDatabase" localSheetId="25" hidden="1">'DF-06'!$C$62:$J$69</definedName>
    <definedName name="_xlnm._FilterDatabase" localSheetId="26" hidden="1">'DF-07'!$C$62:$J$69</definedName>
    <definedName name="_xlnm._FilterDatabase" localSheetId="27" hidden="1">'DF-08'!$C$68:$J$75</definedName>
    <definedName name="_xlnm._FilterDatabase" localSheetId="30" hidden="1">'MAH Dashboard'!$A$7:$N$7</definedName>
    <definedName name="_xlnm._FilterDatabase" localSheetId="4" hidden="1">'RF-01'!$C$65:$J$72</definedName>
    <definedName name="_xlnm._FilterDatabase" localSheetId="5" hidden="1">'RF-02'!$C$63:$J$70</definedName>
    <definedName name="_xlnm._FilterDatabase" localSheetId="6" hidden="1">'RF-03'!$C$64:$J$71</definedName>
    <definedName name="_xlnm._FilterDatabase" localSheetId="7" hidden="1">'RF-04'!$C$62:$J$69</definedName>
    <definedName name="_xlnm._FilterDatabase" localSheetId="8" hidden="1">'RF-05'!$C$68:$J$75</definedName>
    <definedName name="_xlnm._FilterDatabase" localSheetId="9" hidden="1">'RF-06'!$C$62:$J$69</definedName>
    <definedName name="_xlnm._FilterDatabase" localSheetId="10" hidden="1">'RF-07'!$C$62:$J$69</definedName>
    <definedName name="_xlnm._FilterDatabase" localSheetId="11" hidden="1">'RF-08'!$C$68:$J$75</definedName>
    <definedName name="_xlnm._FilterDatabase" localSheetId="13" hidden="1">'SF-01'!$C$66:$J$73</definedName>
    <definedName name="_xlnm._FilterDatabase" localSheetId="14" hidden="1">'SF-02'!$C$65:$J$72</definedName>
    <definedName name="_xlnm._FilterDatabase" localSheetId="15" hidden="1">'SF-03'!$C$65:$J$72</definedName>
    <definedName name="_xlnm._FilterDatabase" localSheetId="16" hidden="1">'SF-04'!$C$65:$J$72</definedName>
    <definedName name="_xlnm._FilterDatabase" localSheetId="17" hidden="1">'SF-05'!$C$67:$J$74</definedName>
    <definedName name="_xlnm._FilterDatabase" localSheetId="18" hidden="1">'SF-06'!$C$65:$J$72</definedName>
    <definedName name="_xlnm._FilterDatabase" localSheetId="19" hidden="1">'SF-07'!$C$65:$J$72</definedName>
    <definedName name="_xlnm._FilterDatabase" localSheetId="12" hidden="1">'Status Barrier'!$B$4:$H$81</definedName>
    <definedName name="down" localSheetId="28">INDIRECT('Analisa Barrier'!#REF!)</definedName>
    <definedName name="down" localSheetId="29">INDIRECT('[1]Summary Data'!#REF!)</definedName>
    <definedName name="down" localSheetId="20">INDIRECT('[1]Summary Data'!#REF!)</definedName>
    <definedName name="down" localSheetId="21">INDIRECT('[1]Summary Data'!#REF!)</definedName>
    <definedName name="down" localSheetId="22">INDIRECT('[1]Summary Data'!#REF!)</definedName>
    <definedName name="down" localSheetId="23">INDIRECT('[1]Summary Data'!#REF!)</definedName>
    <definedName name="down" localSheetId="24">INDIRECT('[1]Summary Data'!#REF!)</definedName>
    <definedName name="down" localSheetId="25">INDIRECT('[1]Summary Data'!#REF!)</definedName>
    <definedName name="down" localSheetId="26">INDIRECT('[1]Summary Data'!#REF!)</definedName>
    <definedName name="down" localSheetId="27">INDIRECT('[1]Summary Data'!#REF!)</definedName>
    <definedName name="down" localSheetId="30">INDIRECT('[1]Summary Data'!#REF!)</definedName>
    <definedName name="down" localSheetId="2">INDIRECT('[1]Summary Data'!#REF!)</definedName>
    <definedName name="down" localSheetId="5">INDIRECT('[1]Summary Data'!#REF!)</definedName>
    <definedName name="down" localSheetId="6">INDIRECT('[1]Summary Data'!#REF!)</definedName>
    <definedName name="down" localSheetId="7">INDIRECT('[1]Summary Data'!#REF!)</definedName>
    <definedName name="down" localSheetId="8">INDIRECT('[1]Summary Data'!#REF!)</definedName>
    <definedName name="down" localSheetId="9">INDIRECT('[1]Summary Data'!#REF!)</definedName>
    <definedName name="down" localSheetId="10">INDIRECT('[1]Summary Data'!#REF!)</definedName>
    <definedName name="down" localSheetId="11">INDIRECT('[1]Summary Data'!#REF!)</definedName>
    <definedName name="down" localSheetId="13">INDIRECT('[1]Summary Data'!#REF!)</definedName>
    <definedName name="down" localSheetId="14">INDIRECT('[1]Summary Data'!#REF!)</definedName>
    <definedName name="down" localSheetId="15">INDIRECT('[1]Summary Data'!#REF!)</definedName>
    <definedName name="down" localSheetId="16">INDIRECT('[1]Summary Data'!#REF!)</definedName>
    <definedName name="down" localSheetId="17">INDIRECT('[1]Summary Data'!#REF!)</definedName>
    <definedName name="down" localSheetId="18">INDIRECT('[1]Summary Data'!#REF!)</definedName>
    <definedName name="down" localSheetId="19">INDIRECT('[1]Summary Data'!#REF!)</definedName>
    <definedName name="down" localSheetId="12">INDIRECT('[1]Summary Data'!#REF!)</definedName>
    <definedName name="down">INDIRECT('[1]Summary Data'!#REF!)</definedName>
    <definedName name="ER01_Escape_Route___Emergency_Escape_Lighting" localSheetId="28">INDIRECT('Analisa Barrier'!#REF!)</definedName>
    <definedName name="ER01_Escape_Route___Emergency_Escape_Lighting" localSheetId="29">INDIRECT('[1]Summary Data'!#REF!)</definedName>
    <definedName name="ER01_Escape_Route___Emergency_Escape_Lighting" localSheetId="20">INDIRECT('[1]Summary Data'!#REF!)</definedName>
    <definedName name="ER01_Escape_Route___Emergency_Escape_Lighting" localSheetId="21">INDIRECT('[1]Summary Data'!#REF!)</definedName>
    <definedName name="ER01_Escape_Route___Emergency_Escape_Lighting" localSheetId="22">INDIRECT('[1]Summary Data'!#REF!)</definedName>
    <definedName name="ER01_Escape_Route___Emergency_Escape_Lighting" localSheetId="23">INDIRECT('[1]Summary Data'!#REF!)</definedName>
    <definedName name="ER01_Escape_Route___Emergency_Escape_Lighting" localSheetId="24">INDIRECT('[1]Summary Data'!#REF!)</definedName>
    <definedName name="ER01_Escape_Route___Emergency_Escape_Lighting" localSheetId="25">INDIRECT('[1]Summary Data'!#REF!)</definedName>
    <definedName name="ER01_Escape_Route___Emergency_Escape_Lighting" localSheetId="26">INDIRECT('[1]Summary Data'!#REF!)</definedName>
    <definedName name="ER01_Escape_Route___Emergency_Escape_Lighting" localSheetId="27">INDIRECT('[1]Summary Data'!#REF!)</definedName>
    <definedName name="ER01_Escape_Route___Emergency_Escape_Lighting" localSheetId="30">INDIRECT('[1]Summary Data'!#REF!)</definedName>
    <definedName name="ER01_Escape_Route___Emergency_Escape_Lighting" localSheetId="2">INDIRECT('[1]Summary Data'!#REF!)</definedName>
    <definedName name="ER01_Escape_Route___Emergency_Escape_Lighting" localSheetId="5">INDIRECT('[1]Summary Data'!#REF!)</definedName>
    <definedName name="ER01_Escape_Route___Emergency_Escape_Lighting" localSheetId="6">INDIRECT('[1]Summary Data'!#REF!)</definedName>
    <definedName name="ER01_Escape_Route___Emergency_Escape_Lighting" localSheetId="7">INDIRECT('[1]Summary Data'!#REF!)</definedName>
    <definedName name="ER01_Escape_Route___Emergency_Escape_Lighting" localSheetId="8">INDIRECT('[1]Summary Data'!#REF!)</definedName>
    <definedName name="ER01_Escape_Route___Emergency_Escape_Lighting" localSheetId="9">INDIRECT('[1]Summary Data'!#REF!)</definedName>
    <definedName name="ER01_Escape_Route___Emergency_Escape_Lighting" localSheetId="10">INDIRECT('[1]Summary Data'!#REF!)</definedName>
    <definedName name="ER01_Escape_Route___Emergency_Escape_Lighting" localSheetId="11">INDIRECT('[1]Summary Data'!#REF!)</definedName>
    <definedName name="ER01_Escape_Route___Emergency_Escape_Lighting" localSheetId="13">INDIRECT('[1]Summary Data'!#REF!)</definedName>
    <definedName name="ER01_Escape_Route___Emergency_Escape_Lighting" localSheetId="14">INDIRECT('[1]Summary Data'!#REF!)</definedName>
    <definedName name="ER01_Escape_Route___Emergency_Escape_Lighting" localSheetId="15">INDIRECT('[1]Summary Data'!#REF!)</definedName>
    <definedName name="ER01_Escape_Route___Emergency_Escape_Lighting" localSheetId="16">INDIRECT('[1]Summary Data'!#REF!)</definedName>
    <definedName name="ER01_Escape_Route___Emergency_Escape_Lighting" localSheetId="17">INDIRECT('[1]Summary Data'!#REF!)</definedName>
    <definedName name="ER01_Escape_Route___Emergency_Escape_Lighting" localSheetId="18">INDIRECT('[1]Summary Data'!#REF!)</definedName>
    <definedName name="ER01_Escape_Route___Emergency_Escape_Lighting" localSheetId="19">INDIRECT('[1]Summary Data'!#REF!)</definedName>
    <definedName name="ER01_Escape_Route___Emergency_Escape_Lighting" localSheetId="12">INDIRECT('[1]Summary Data'!#REF!)</definedName>
    <definedName name="ER01_Escape_Route___Emergency_Escape_Lighting">INDIRECT('[1]Summary Data'!#REF!)</definedName>
    <definedName name="ER03_Muster_Point" localSheetId="28">INDIRECT('Analisa Barrier'!#REF!)</definedName>
    <definedName name="ER03_Muster_Point" localSheetId="29">INDIRECT('[1]Summary Data'!#REF!)</definedName>
    <definedName name="ER03_Muster_Point" localSheetId="20">INDIRECT('[1]Summary Data'!#REF!)</definedName>
    <definedName name="ER03_Muster_Point" localSheetId="21">INDIRECT('[1]Summary Data'!#REF!)</definedName>
    <definedName name="ER03_Muster_Point" localSheetId="22">INDIRECT('[1]Summary Data'!#REF!)</definedName>
    <definedName name="ER03_Muster_Point" localSheetId="23">INDIRECT('[1]Summary Data'!#REF!)</definedName>
    <definedName name="ER03_Muster_Point" localSheetId="24">INDIRECT('[1]Summary Data'!#REF!)</definedName>
    <definedName name="ER03_Muster_Point" localSheetId="25">INDIRECT('[1]Summary Data'!#REF!)</definedName>
    <definedName name="ER03_Muster_Point" localSheetId="26">INDIRECT('[1]Summary Data'!#REF!)</definedName>
    <definedName name="ER03_Muster_Point" localSheetId="27">INDIRECT('[1]Summary Data'!#REF!)</definedName>
    <definedName name="ER03_Muster_Point" localSheetId="30">INDIRECT('[1]Summary Data'!#REF!)</definedName>
    <definedName name="ER03_Muster_Point" localSheetId="2">INDIRECT('[1]Summary Data'!#REF!)</definedName>
    <definedName name="ER03_Muster_Point" localSheetId="5">INDIRECT('[1]Summary Data'!#REF!)</definedName>
    <definedName name="ER03_Muster_Point" localSheetId="6">INDIRECT('[1]Summary Data'!#REF!)</definedName>
    <definedName name="ER03_Muster_Point" localSheetId="7">INDIRECT('[1]Summary Data'!#REF!)</definedName>
    <definedName name="ER03_Muster_Point" localSheetId="8">INDIRECT('[1]Summary Data'!#REF!)</definedName>
    <definedName name="ER03_Muster_Point" localSheetId="9">INDIRECT('[1]Summary Data'!#REF!)</definedName>
    <definedName name="ER03_Muster_Point" localSheetId="10">INDIRECT('[1]Summary Data'!#REF!)</definedName>
    <definedName name="ER03_Muster_Point" localSheetId="11">INDIRECT('[1]Summary Data'!#REF!)</definedName>
    <definedName name="ER03_Muster_Point" localSheetId="13">INDIRECT('[1]Summary Data'!#REF!)</definedName>
    <definedName name="ER03_Muster_Point" localSheetId="14">INDIRECT('[1]Summary Data'!#REF!)</definedName>
    <definedName name="ER03_Muster_Point" localSheetId="15">INDIRECT('[1]Summary Data'!#REF!)</definedName>
    <definedName name="ER03_Muster_Point" localSheetId="16">INDIRECT('[1]Summary Data'!#REF!)</definedName>
    <definedName name="ER03_Muster_Point" localSheetId="17">INDIRECT('[1]Summary Data'!#REF!)</definedName>
    <definedName name="ER03_Muster_Point" localSheetId="18">INDIRECT('[1]Summary Data'!#REF!)</definedName>
    <definedName name="ER03_Muster_Point" localSheetId="19">INDIRECT('[1]Summary Data'!#REF!)</definedName>
    <definedName name="ER03_Muster_Point" localSheetId="12">INDIRECT('[1]Summary Data'!#REF!)</definedName>
    <definedName name="ER03_Muster_Point">INDIRECT('[1]Summary Data'!#REF!)</definedName>
    <definedName name="ER10_Internal__External_Communication" localSheetId="28">INDIRECT('Analisa Barrier'!#REF!)</definedName>
    <definedName name="ER10_Internal__External_Communication" localSheetId="29">INDIRECT('[1]Summary Data'!#REF!)</definedName>
    <definedName name="ER10_Internal__External_Communication" localSheetId="20">INDIRECT('[1]Summary Data'!#REF!)</definedName>
    <definedName name="ER10_Internal__External_Communication" localSheetId="21">INDIRECT('[1]Summary Data'!#REF!)</definedName>
    <definedName name="ER10_Internal__External_Communication" localSheetId="22">INDIRECT('[1]Summary Data'!#REF!)</definedName>
    <definedName name="ER10_Internal__External_Communication" localSheetId="23">INDIRECT('[1]Summary Data'!#REF!)</definedName>
    <definedName name="ER10_Internal__External_Communication" localSheetId="24">INDIRECT('[1]Summary Data'!#REF!)</definedName>
    <definedName name="ER10_Internal__External_Communication" localSheetId="25">INDIRECT('[1]Summary Data'!#REF!)</definedName>
    <definedName name="ER10_Internal__External_Communication" localSheetId="26">INDIRECT('[1]Summary Data'!#REF!)</definedName>
    <definedName name="ER10_Internal__External_Communication" localSheetId="27">INDIRECT('[1]Summary Data'!#REF!)</definedName>
    <definedName name="ER10_Internal__External_Communication" localSheetId="30">INDIRECT('[1]Summary Data'!#REF!)</definedName>
    <definedName name="ER10_Internal__External_Communication" localSheetId="2">INDIRECT('[1]Summary Data'!#REF!)</definedName>
    <definedName name="ER10_Internal__External_Communication" localSheetId="5">INDIRECT('[1]Summary Data'!#REF!)</definedName>
    <definedName name="ER10_Internal__External_Communication" localSheetId="6">INDIRECT('[1]Summary Data'!#REF!)</definedName>
    <definedName name="ER10_Internal__External_Communication" localSheetId="7">INDIRECT('[1]Summary Data'!#REF!)</definedName>
    <definedName name="ER10_Internal__External_Communication" localSheetId="8">INDIRECT('[1]Summary Data'!#REF!)</definedName>
    <definedName name="ER10_Internal__External_Communication" localSheetId="9">INDIRECT('[1]Summary Data'!#REF!)</definedName>
    <definedName name="ER10_Internal__External_Communication" localSheetId="10">INDIRECT('[1]Summary Data'!#REF!)</definedName>
    <definedName name="ER10_Internal__External_Communication" localSheetId="11">INDIRECT('[1]Summary Data'!#REF!)</definedName>
    <definedName name="ER10_Internal__External_Communication" localSheetId="13">INDIRECT('[1]Summary Data'!#REF!)</definedName>
    <definedName name="ER10_Internal__External_Communication" localSheetId="14">INDIRECT('[1]Summary Data'!#REF!)</definedName>
    <definedName name="ER10_Internal__External_Communication" localSheetId="15">INDIRECT('[1]Summary Data'!#REF!)</definedName>
    <definedName name="ER10_Internal__External_Communication" localSheetId="16">INDIRECT('[1]Summary Data'!#REF!)</definedName>
    <definedName name="ER10_Internal__External_Communication" localSheetId="17">INDIRECT('[1]Summary Data'!#REF!)</definedName>
    <definedName name="ER10_Internal__External_Communication" localSheetId="18">INDIRECT('[1]Summary Data'!#REF!)</definedName>
    <definedName name="ER10_Internal__External_Communication" localSheetId="19">INDIRECT('[1]Summary Data'!#REF!)</definedName>
    <definedName name="ER10_Internal__External_Communication" localSheetId="12">INDIRECT('[1]Summary Data'!#REF!)</definedName>
    <definedName name="ER10_Internal__External_Communication">INDIRECT('[1]Summary Data'!#REF!)</definedName>
    <definedName name="ER12_Oil_Spill_Equipment" localSheetId="28">INDIRECT('Analisa Barrier'!#REF!)</definedName>
    <definedName name="ER12_Oil_Spill_Equipment" localSheetId="29">INDIRECT('[1]Summary Data'!#REF!)</definedName>
    <definedName name="ER12_Oil_Spill_Equipment" localSheetId="20">INDIRECT('[1]Summary Data'!#REF!)</definedName>
    <definedName name="ER12_Oil_Spill_Equipment" localSheetId="21">INDIRECT('[1]Summary Data'!#REF!)</definedName>
    <definedName name="ER12_Oil_Spill_Equipment" localSheetId="22">INDIRECT('[1]Summary Data'!#REF!)</definedName>
    <definedName name="ER12_Oil_Spill_Equipment" localSheetId="23">INDIRECT('[1]Summary Data'!#REF!)</definedName>
    <definedName name="ER12_Oil_Spill_Equipment" localSheetId="24">INDIRECT('[1]Summary Data'!#REF!)</definedName>
    <definedName name="ER12_Oil_Spill_Equipment" localSheetId="25">INDIRECT('[1]Summary Data'!#REF!)</definedName>
    <definedName name="ER12_Oil_Spill_Equipment" localSheetId="26">INDIRECT('[1]Summary Data'!#REF!)</definedName>
    <definedName name="ER12_Oil_Spill_Equipment" localSheetId="27">INDIRECT('[1]Summary Data'!#REF!)</definedName>
    <definedName name="ER12_Oil_Spill_Equipment" localSheetId="30">INDIRECT('[1]Summary Data'!#REF!)</definedName>
    <definedName name="ER12_Oil_Spill_Equipment" localSheetId="2">INDIRECT('[1]Summary Data'!#REF!)</definedName>
    <definedName name="ER12_Oil_Spill_Equipment" localSheetId="5">INDIRECT('[1]Summary Data'!#REF!)</definedName>
    <definedName name="ER12_Oil_Spill_Equipment" localSheetId="6">INDIRECT('[1]Summary Data'!#REF!)</definedName>
    <definedName name="ER12_Oil_Spill_Equipment" localSheetId="7">INDIRECT('[1]Summary Data'!#REF!)</definedName>
    <definedName name="ER12_Oil_Spill_Equipment" localSheetId="8">INDIRECT('[1]Summary Data'!#REF!)</definedName>
    <definedName name="ER12_Oil_Spill_Equipment" localSheetId="9">INDIRECT('[1]Summary Data'!#REF!)</definedName>
    <definedName name="ER12_Oil_Spill_Equipment" localSheetId="10">INDIRECT('[1]Summary Data'!#REF!)</definedName>
    <definedName name="ER12_Oil_Spill_Equipment" localSheetId="11">INDIRECT('[1]Summary Data'!#REF!)</definedName>
    <definedName name="ER12_Oil_Spill_Equipment" localSheetId="13">INDIRECT('[1]Summary Data'!#REF!)</definedName>
    <definedName name="ER12_Oil_Spill_Equipment" localSheetId="14">INDIRECT('[1]Summary Data'!#REF!)</definedName>
    <definedName name="ER12_Oil_Spill_Equipment" localSheetId="15">INDIRECT('[1]Summary Data'!#REF!)</definedName>
    <definedName name="ER12_Oil_Spill_Equipment" localSheetId="16">INDIRECT('[1]Summary Data'!#REF!)</definedName>
    <definedName name="ER12_Oil_Spill_Equipment" localSheetId="17">INDIRECT('[1]Summary Data'!#REF!)</definedName>
    <definedName name="ER12_Oil_Spill_Equipment" localSheetId="18">INDIRECT('[1]Summary Data'!#REF!)</definedName>
    <definedName name="ER12_Oil_Spill_Equipment" localSheetId="19">INDIRECT('[1]Summary Data'!#REF!)</definedName>
    <definedName name="ER12_Oil_Spill_Equipment" localSheetId="12">INDIRECT('[1]Summary Data'!#REF!)</definedName>
    <definedName name="ER12_Oil_Spill_Equipment">INDIRECT('[1]Summary Data'!#REF!)</definedName>
    <definedName name="FE01_Passive_Fire_Protection" localSheetId="28">INDIRECT('Analisa Barrier'!#REF!)</definedName>
    <definedName name="FE01_Passive_Fire_Protection" localSheetId="29">INDIRECT('[1]Summary Data'!#REF!)</definedName>
    <definedName name="FE01_Passive_Fire_Protection" localSheetId="20">INDIRECT('[1]Summary Data'!#REF!)</definedName>
    <definedName name="FE01_Passive_Fire_Protection" localSheetId="21">INDIRECT('[1]Summary Data'!#REF!)</definedName>
    <definedName name="FE01_Passive_Fire_Protection" localSheetId="22">INDIRECT('[1]Summary Data'!#REF!)</definedName>
    <definedName name="FE01_Passive_Fire_Protection" localSheetId="23">INDIRECT('[1]Summary Data'!#REF!)</definedName>
    <definedName name="FE01_Passive_Fire_Protection" localSheetId="24">INDIRECT('[1]Summary Data'!#REF!)</definedName>
    <definedName name="FE01_Passive_Fire_Protection" localSheetId="25">INDIRECT('[1]Summary Data'!#REF!)</definedName>
    <definedName name="FE01_Passive_Fire_Protection" localSheetId="26">INDIRECT('[1]Summary Data'!#REF!)</definedName>
    <definedName name="FE01_Passive_Fire_Protection" localSheetId="27">INDIRECT('[1]Summary Data'!#REF!)</definedName>
    <definedName name="FE01_Passive_Fire_Protection" localSheetId="30">INDIRECT('[1]Summary Data'!#REF!)</definedName>
    <definedName name="FE01_Passive_Fire_Protection" localSheetId="2">INDIRECT('[1]Summary Data'!#REF!)</definedName>
    <definedName name="FE01_Passive_Fire_Protection" localSheetId="5">INDIRECT('[1]Summary Data'!#REF!)</definedName>
    <definedName name="FE01_Passive_Fire_Protection" localSheetId="6">INDIRECT('[1]Summary Data'!#REF!)</definedName>
    <definedName name="FE01_Passive_Fire_Protection" localSheetId="7">INDIRECT('[1]Summary Data'!#REF!)</definedName>
    <definedName name="FE01_Passive_Fire_Protection" localSheetId="8">INDIRECT('[1]Summary Data'!#REF!)</definedName>
    <definedName name="FE01_Passive_Fire_Protection" localSheetId="9">INDIRECT('[1]Summary Data'!#REF!)</definedName>
    <definedName name="FE01_Passive_Fire_Protection" localSheetId="10">INDIRECT('[1]Summary Data'!#REF!)</definedName>
    <definedName name="FE01_Passive_Fire_Protection" localSheetId="11">INDIRECT('[1]Summary Data'!#REF!)</definedName>
    <definedName name="FE01_Passive_Fire_Protection" localSheetId="13">INDIRECT('[1]Summary Data'!#REF!)</definedName>
    <definedName name="FE01_Passive_Fire_Protection" localSheetId="14">INDIRECT('[1]Summary Data'!#REF!)</definedName>
    <definedName name="FE01_Passive_Fire_Protection" localSheetId="15">INDIRECT('[1]Summary Data'!#REF!)</definedName>
    <definedName name="FE01_Passive_Fire_Protection" localSheetId="16">INDIRECT('[1]Summary Data'!#REF!)</definedName>
    <definedName name="FE01_Passive_Fire_Protection" localSheetId="17">INDIRECT('[1]Summary Data'!#REF!)</definedName>
    <definedName name="FE01_Passive_Fire_Protection" localSheetId="18">INDIRECT('[1]Summary Data'!#REF!)</definedName>
    <definedName name="FE01_Passive_Fire_Protection" localSheetId="19">INDIRECT('[1]Summary Data'!#REF!)</definedName>
    <definedName name="FE01_Passive_Fire_Protection" localSheetId="12">INDIRECT('[1]Summary Data'!#REF!)</definedName>
    <definedName name="FE01_Passive_Fire_Protection">INDIRECT('[1]Summary Data'!#REF!)</definedName>
    <definedName name="FE03_Firewater_System" localSheetId="28">INDIRECT('Analisa Barrier'!#REF!)</definedName>
    <definedName name="FE03_Firewater_System" localSheetId="29">INDIRECT('[1]Summary Data'!#REF!)</definedName>
    <definedName name="FE03_Firewater_System" localSheetId="20">INDIRECT('[1]Summary Data'!#REF!)</definedName>
    <definedName name="FE03_Firewater_System" localSheetId="21">INDIRECT('[1]Summary Data'!#REF!)</definedName>
    <definedName name="FE03_Firewater_System" localSheetId="22">INDIRECT('[1]Summary Data'!#REF!)</definedName>
    <definedName name="FE03_Firewater_System" localSheetId="23">INDIRECT('[1]Summary Data'!#REF!)</definedName>
    <definedName name="FE03_Firewater_System" localSheetId="24">INDIRECT('[1]Summary Data'!#REF!)</definedName>
    <definedName name="FE03_Firewater_System" localSheetId="25">INDIRECT('[1]Summary Data'!#REF!)</definedName>
    <definedName name="FE03_Firewater_System" localSheetId="26">INDIRECT('[1]Summary Data'!#REF!)</definedName>
    <definedName name="FE03_Firewater_System" localSheetId="27">INDIRECT('[1]Summary Data'!#REF!)</definedName>
    <definedName name="FE03_Firewater_System" localSheetId="30">INDIRECT('[1]Summary Data'!#REF!)</definedName>
    <definedName name="FE03_Firewater_System" localSheetId="2">INDIRECT('[1]Summary Data'!#REF!)</definedName>
    <definedName name="FE03_Firewater_System" localSheetId="5">INDIRECT('[1]Summary Data'!#REF!)</definedName>
    <definedName name="FE03_Firewater_System" localSheetId="6">INDIRECT('[1]Summary Data'!#REF!)</definedName>
    <definedName name="FE03_Firewater_System" localSheetId="7">INDIRECT('[1]Summary Data'!#REF!)</definedName>
    <definedName name="FE03_Firewater_System" localSheetId="8">INDIRECT('[1]Summary Data'!#REF!)</definedName>
    <definedName name="FE03_Firewater_System" localSheetId="9">INDIRECT('[1]Summary Data'!#REF!)</definedName>
    <definedName name="FE03_Firewater_System" localSheetId="10">INDIRECT('[1]Summary Data'!#REF!)</definedName>
    <definedName name="FE03_Firewater_System" localSheetId="11">INDIRECT('[1]Summary Data'!#REF!)</definedName>
    <definedName name="FE03_Firewater_System" localSheetId="13">INDIRECT('[1]Summary Data'!#REF!)</definedName>
    <definedName name="FE03_Firewater_System" localSheetId="14">INDIRECT('[1]Summary Data'!#REF!)</definedName>
    <definedName name="FE03_Firewater_System" localSheetId="15">INDIRECT('[1]Summary Data'!#REF!)</definedName>
    <definedName name="FE03_Firewater_System" localSheetId="16">INDIRECT('[1]Summary Data'!#REF!)</definedName>
    <definedName name="FE03_Firewater_System" localSheetId="17">INDIRECT('[1]Summary Data'!#REF!)</definedName>
    <definedName name="FE03_Firewater_System" localSheetId="18">INDIRECT('[1]Summary Data'!#REF!)</definedName>
    <definedName name="FE03_Firewater_System" localSheetId="19">INDIRECT('[1]Summary Data'!#REF!)</definedName>
    <definedName name="FE03_Firewater_System" localSheetId="12">INDIRECT('[1]Summary Data'!#REF!)</definedName>
    <definedName name="FE03_Firewater_System">INDIRECT('[1]Summary Data'!#REF!)</definedName>
    <definedName name="FE06_Foam_System" localSheetId="28">INDIRECT('Analisa Barrier'!#REF!)</definedName>
    <definedName name="FE06_Foam_System" localSheetId="29">INDIRECT('[1]Summary Data'!#REF!)</definedName>
    <definedName name="FE06_Foam_System" localSheetId="20">INDIRECT('[1]Summary Data'!#REF!)</definedName>
    <definedName name="FE06_Foam_System" localSheetId="21">INDIRECT('[1]Summary Data'!#REF!)</definedName>
    <definedName name="FE06_Foam_System" localSheetId="22">INDIRECT('[1]Summary Data'!#REF!)</definedName>
    <definedName name="FE06_Foam_System" localSheetId="23">INDIRECT('[1]Summary Data'!#REF!)</definedName>
    <definedName name="FE06_Foam_System" localSheetId="24">INDIRECT('[1]Summary Data'!#REF!)</definedName>
    <definedName name="FE06_Foam_System" localSheetId="25">INDIRECT('[1]Summary Data'!#REF!)</definedName>
    <definedName name="FE06_Foam_System" localSheetId="26">INDIRECT('[1]Summary Data'!#REF!)</definedName>
    <definedName name="FE06_Foam_System" localSheetId="27">INDIRECT('[1]Summary Data'!#REF!)</definedName>
    <definedName name="FE06_Foam_System" localSheetId="30">INDIRECT('[1]Summary Data'!#REF!)</definedName>
    <definedName name="FE06_Foam_System" localSheetId="2">INDIRECT('[1]Summary Data'!#REF!)</definedName>
    <definedName name="FE06_Foam_System" localSheetId="5">INDIRECT('[1]Summary Data'!#REF!)</definedName>
    <definedName name="FE06_Foam_System" localSheetId="6">INDIRECT('[1]Summary Data'!#REF!)</definedName>
    <definedName name="FE06_Foam_System" localSheetId="7">INDIRECT('[1]Summary Data'!#REF!)</definedName>
    <definedName name="FE06_Foam_System" localSheetId="8">INDIRECT('[1]Summary Data'!#REF!)</definedName>
    <definedName name="FE06_Foam_System" localSheetId="9">INDIRECT('[1]Summary Data'!#REF!)</definedName>
    <definedName name="FE06_Foam_System" localSheetId="10">INDIRECT('[1]Summary Data'!#REF!)</definedName>
    <definedName name="FE06_Foam_System" localSheetId="11">INDIRECT('[1]Summary Data'!#REF!)</definedName>
    <definedName name="FE06_Foam_System" localSheetId="13">INDIRECT('[1]Summary Data'!#REF!)</definedName>
    <definedName name="FE06_Foam_System" localSheetId="14">INDIRECT('[1]Summary Data'!#REF!)</definedName>
    <definedName name="FE06_Foam_System" localSheetId="15">INDIRECT('[1]Summary Data'!#REF!)</definedName>
    <definedName name="FE06_Foam_System" localSheetId="16">INDIRECT('[1]Summary Data'!#REF!)</definedName>
    <definedName name="FE06_Foam_System" localSheetId="17">INDIRECT('[1]Summary Data'!#REF!)</definedName>
    <definedName name="FE06_Foam_System" localSheetId="18">INDIRECT('[1]Summary Data'!#REF!)</definedName>
    <definedName name="FE06_Foam_System" localSheetId="19">INDIRECT('[1]Summary Data'!#REF!)</definedName>
    <definedName name="FE06_Foam_System" localSheetId="12">INDIRECT('[1]Summary Data'!#REF!)</definedName>
    <definedName name="FE06_Foam_System">INDIRECT('[1]Summary Data'!#REF!)</definedName>
    <definedName name="HC_02pressurerelief" localSheetId="28">INDIRECT('Analisa Barrier'!#REF!)</definedName>
    <definedName name="HC_02pressurerelief" localSheetId="29">INDIRECT('[1]Summary Data'!#REF!)</definedName>
    <definedName name="HC_02pressurerelief" localSheetId="20">INDIRECT('[1]Summary Data'!#REF!)</definedName>
    <definedName name="HC_02pressurerelief" localSheetId="21">INDIRECT('[1]Summary Data'!#REF!)</definedName>
    <definedName name="HC_02pressurerelief" localSheetId="22">INDIRECT('[1]Summary Data'!#REF!)</definedName>
    <definedName name="HC_02pressurerelief" localSheetId="23">INDIRECT('[1]Summary Data'!#REF!)</definedName>
    <definedName name="HC_02pressurerelief" localSheetId="24">INDIRECT('[1]Summary Data'!#REF!)</definedName>
    <definedName name="HC_02pressurerelief" localSheetId="25">INDIRECT('[1]Summary Data'!#REF!)</definedName>
    <definedName name="HC_02pressurerelief" localSheetId="26">INDIRECT('[1]Summary Data'!#REF!)</definedName>
    <definedName name="HC_02pressurerelief" localSheetId="27">INDIRECT('[1]Summary Data'!#REF!)</definedName>
    <definedName name="HC_02pressurerelief" localSheetId="30">INDIRECT('[1]Summary Data'!#REF!)</definedName>
    <definedName name="HC_02pressurerelief" localSheetId="2">INDIRECT('[1]Summary Data'!#REF!)</definedName>
    <definedName name="HC_02pressurerelief" localSheetId="5">INDIRECT('[1]Summary Data'!#REF!)</definedName>
    <definedName name="HC_02pressurerelief" localSheetId="6">INDIRECT('[1]Summary Data'!#REF!)</definedName>
    <definedName name="HC_02pressurerelief" localSheetId="7">INDIRECT('[1]Summary Data'!#REF!)</definedName>
    <definedName name="HC_02pressurerelief" localSheetId="8">INDIRECT('[1]Summary Data'!#REF!)</definedName>
    <definedName name="HC_02pressurerelief" localSheetId="9">INDIRECT('[1]Summary Data'!#REF!)</definedName>
    <definedName name="HC_02pressurerelief" localSheetId="10">INDIRECT('[1]Summary Data'!#REF!)</definedName>
    <definedName name="HC_02pressurerelief" localSheetId="11">INDIRECT('[1]Summary Data'!#REF!)</definedName>
    <definedName name="HC_02pressurerelief" localSheetId="13">INDIRECT('[1]Summary Data'!#REF!)</definedName>
    <definedName name="HC_02pressurerelief" localSheetId="14">INDIRECT('[1]Summary Data'!#REF!)</definedName>
    <definedName name="HC_02pressurerelief" localSheetId="15">INDIRECT('[1]Summary Data'!#REF!)</definedName>
    <definedName name="HC_02pressurerelief" localSheetId="16">INDIRECT('[1]Summary Data'!#REF!)</definedName>
    <definedName name="HC_02pressurerelief" localSheetId="17">INDIRECT('[1]Summary Data'!#REF!)</definedName>
    <definedName name="HC_02pressurerelief" localSheetId="18">INDIRECT('[1]Summary Data'!#REF!)</definedName>
    <definedName name="HC_02pressurerelief" localSheetId="19">INDIRECT('[1]Summary Data'!#REF!)</definedName>
    <definedName name="HC_02pressurerelief" localSheetId="12">INDIRECT('[1]Summary Data'!#REF!)</definedName>
    <definedName name="HC_02pressurerelief">INDIRECT('[1]Summary Data'!#REF!)</definedName>
    <definedName name="HC04_Hazardous" localSheetId="28">INDIRECT('Analisa Barrier'!#REF!)</definedName>
    <definedName name="HC04_Hazardous" localSheetId="29">INDIRECT('[1]Summary Data'!#REF!)</definedName>
    <definedName name="HC04_Hazardous" localSheetId="20">INDIRECT('[1]Summary Data'!#REF!)</definedName>
    <definedName name="HC04_Hazardous" localSheetId="21">INDIRECT('[1]Summary Data'!#REF!)</definedName>
    <definedName name="HC04_Hazardous" localSheetId="22">INDIRECT('[1]Summary Data'!#REF!)</definedName>
    <definedName name="HC04_Hazardous" localSheetId="23">INDIRECT('[1]Summary Data'!#REF!)</definedName>
    <definedName name="HC04_Hazardous" localSheetId="24">INDIRECT('[1]Summary Data'!#REF!)</definedName>
    <definedName name="HC04_Hazardous" localSheetId="25">INDIRECT('[1]Summary Data'!#REF!)</definedName>
    <definedName name="HC04_Hazardous" localSheetId="26">INDIRECT('[1]Summary Data'!#REF!)</definedName>
    <definedName name="HC04_Hazardous" localSheetId="27">INDIRECT('[1]Summary Data'!#REF!)</definedName>
    <definedName name="HC04_Hazardous" localSheetId="30">INDIRECT('[1]Summary Data'!#REF!)</definedName>
    <definedName name="HC04_Hazardous" localSheetId="2">INDIRECT('[1]Summary Data'!#REF!)</definedName>
    <definedName name="HC04_Hazardous" localSheetId="5">INDIRECT('[1]Summary Data'!#REF!)</definedName>
    <definedName name="HC04_Hazardous" localSheetId="6">INDIRECT('[1]Summary Data'!#REF!)</definedName>
    <definedName name="HC04_Hazardous" localSheetId="7">INDIRECT('[1]Summary Data'!#REF!)</definedName>
    <definedName name="HC04_Hazardous" localSheetId="8">INDIRECT('[1]Summary Data'!#REF!)</definedName>
    <definedName name="HC04_Hazardous" localSheetId="9">INDIRECT('[1]Summary Data'!#REF!)</definedName>
    <definedName name="HC04_Hazardous" localSheetId="10">INDIRECT('[1]Summary Data'!#REF!)</definedName>
    <definedName name="HC04_Hazardous" localSheetId="11">INDIRECT('[1]Summary Data'!#REF!)</definedName>
    <definedName name="HC04_Hazardous" localSheetId="13">INDIRECT('[1]Summary Data'!#REF!)</definedName>
    <definedName name="HC04_Hazardous" localSheetId="14">INDIRECT('[1]Summary Data'!#REF!)</definedName>
    <definedName name="HC04_Hazardous" localSheetId="15">INDIRECT('[1]Summary Data'!#REF!)</definedName>
    <definedName name="HC04_Hazardous" localSheetId="16">INDIRECT('[1]Summary Data'!#REF!)</definedName>
    <definedName name="HC04_Hazardous" localSheetId="17">INDIRECT('[1]Summary Data'!#REF!)</definedName>
    <definedName name="HC04_Hazardous" localSheetId="18">INDIRECT('[1]Summary Data'!#REF!)</definedName>
    <definedName name="HC04_Hazardous" localSheetId="19">INDIRECT('[1]Summary Data'!#REF!)</definedName>
    <definedName name="HC04_Hazardous" localSheetId="12">INDIRECT('[1]Summary Data'!#REF!)</definedName>
    <definedName name="HC04_Hazardous">INDIRECT('[1]Summary Data'!#REF!)</definedName>
    <definedName name="HC05_Atmospheric" localSheetId="28">INDIRECT('Analisa Barrier'!#REF!)</definedName>
    <definedName name="HC05_Atmospheric" localSheetId="29">INDIRECT('[1]Summary Data'!#REF!)</definedName>
    <definedName name="HC05_Atmospheric" localSheetId="20">INDIRECT('[1]Summary Data'!#REF!)</definedName>
    <definedName name="HC05_Atmospheric" localSheetId="21">INDIRECT('[1]Summary Data'!#REF!)</definedName>
    <definedName name="HC05_Atmospheric" localSheetId="22">INDIRECT('[1]Summary Data'!#REF!)</definedName>
    <definedName name="HC05_Atmospheric" localSheetId="23">INDIRECT('[1]Summary Data'!#REF!)</definedName>
    <definedName name="HC05_Atmospheric" localSheetId="24">INDIRECT('[1]Summary Data'!#REF!)</definedName>
    <definedName name="HC05_Atmospheric" localSheetId="25">INDIRECT('[1]Summary Data'!#REF!)</definedName>
    <definedName name="HC05_Atmospheric" localSheetId="26">INDIRECT('[1]Summary Data'!#REF!)</definedName>
    <definedName name="HC05_Atmospheric" localSheetId="27">INDIRECT('[1]Summary Data'!#REF!)</definedName>
    <definedName name="HC05_Atmospheric" localSheetId="30">INDIRECT('[1]Summary Data'!#REF!)</definedName>
    <definedName name="HC05_Atmospheric" localSheetId="2">INDIRECT('[1]Summary Data'!#REF!)</definedName>
    <definedName name="HC05_Atmospheric" localSheetId="5">INDIRECT('[1]Summary Data'!#REF!)</definedName>
    <definedName name="HC05_Atmospheric" localSheetId="6">INDIRECT('[1]Summary Data'!#REF!)</definedName>
    <definedName name="HC05_Atmospheric" localSheetId="7">INDIRECT('[1]Summary Data'!#REF!)</definedName>
    <definedName name="HC05_Atmospheric" localSheetId="8">INDIRECT('[1]Summary Data'!#REF!)</definedName>
    <definedName name="HC05_Atmospheric" localSheetId="9">INDIRECT('[1]Summary Data'!#REF!)</definedName>
    <definedName name="HC05_Atmospheric" localSheetId="10">INDIRECT('[1]Summary Data'!#REF!)</definedName>
    <definedName name="HC05_Atmospheric" localSheetId="11">INDIRECT('[1]Summary Data'!#REF!)</definedName>
    <definedName name="HC05_Atmospheric" localSheetId="13">INDIRECT('[1]Summary Data'!#REF!)</definedName>
    <definedName name="HC05_Atmospheric" localSheetId="14">INDIRECT('[1]Summary Data'!#REF!)</definedName>
    <definedName name="HC05_Atmospheric" localSheetId="15">INDIRECT('[1]Summary Data'!#REF!)</definedName>
    <definedName name="HC05_Atmospheric" localSheetId="16">INDIRECT('[1]Summary Data'!#REF!)</definedName>
    <definedName name="HC05_Atmospheric" localSheetId="17">INDIRECT('[1]Summary Data'!#REF!)</definedName>
    <definedName name="HC05_Atmospheric" localSheetId="18">INDIRECT('[1]Summary Data'!#REF!)</definedName>
    <definedName name="HC05_Atmospheric" localSheetId="19">INDIRECT('[1]Summary Data'!#REF!)</definedName>
    <definedName name="HC05_Atmospheric" localSheetId="12">INDIRECT('[1]Summary Data'!#REF!)</definedName>
    <definedName name="HC05_Atmospheric">INDIRECT('[1]Summary Data'!#REF!)</definedName>
    <definedName name="HC06_BundlingDrainage" localSheetId="28">INDIRECT('Analisa Barrier'!#REF!)</definedName>
    <definedName name="HC06_BundlingDrainage" localSheetId="29">INDIRECT('[1]Summary Data'!#REF!)</definedName>
    <definedName name="HC06_BundlingDrainage" localSheetId="20">INDIRECT('[1]Summary Data'!#REF!)</definedName>
    <definedName name="HC06_BundlingDrainage" localSheetId="21">INDIRECT('[1]Summary Data'!#REF!)</definedName>
    <definedName name="HC06_BundlingDrainage" localSheetId="22">INDIRECT('[1]Summary Data'!#REF!)</definedName>
    <definedName name="HC06_BundlingDrainage" localSheetId="23">INDIRECT('[1]Summary Data'!#REF!)</definedName>
    <definedName name="HC06_BundlingDrainage" localSheetId="24">INDIRECT('[1]Summary Data'!#REF!)</definedName>
    <definedName name="HC06_BundlingDrainage" localSheetId="25">INDIRECT('[1]Summary Data'!#REF!)</definedName>
    <definedName name="HC06_BundlingDrainage" localSheetId="26">INDIRECT('[1]Summary Data'!#REF!)</definedName>
    <definedName name="HC06_BundlingDrainage" localSheetId="27">INDIRECT('[1]Summary Data'!#REF!)</definedName>
    <definedName name="HC06_BundlingDrainage" localSheetId="30">INDIRECT('[1]Summary Data'!#REF!)</definedName>
    <definedName name="HC06_BundlingDrainage" localSheetId="2">INDIRECT('[1]Summary Data'!#REF!)</definedName>
    <definedName name="HC06_BundlingDrainage" localSheetId="5">INDIRECT('[1]Summary Data'!#REF!)</definedName>
    <definedName name="HC06_BundlingDrainage" localSheetId="6">INDIRECT('[1]Summary Data'!#REF!)</definedName>
    <definedName name="HC06_BundlingDrainage" localSheetId="7">INDIRECT('[1]Summary Data'!#REF!)</definedName>
    <definedName name="HC06_BundlingDrainage" localSheetId="8">INDIRECT('[1]Summary Data'!#REF!)</definedName>
    <definedName name="HC06_BundlingDrainage" localSheetId="9">INDIRECT('[1]Summary Data'!#REF!)</definedName>
    <definedName name="HC06_BundlingDrainage" localSheetId="10">INDIRECT('[1]Summary Data'!#REF!)</definedName>
    <definedName name="HC06_BundlingDrainage" localSheetId="11">INDIRECT('[1]Summary Data'!#REF!)</definedName>
    <definedName name="HC06_BundlingDrainage" localSheetId="13">INDIRECT('[1]Summary Data'!#REF!)</definedName>
    <definedName name="HC06_BundlingDrainage" localSheetId="14">INDIRECT('[1]Summary Data'!#REF!)</definedName>
    <definedName name="HC06_BundlingDrainage" localSheetId="15">INDIRECT('[1]Summary Data'!#REF!)</definedName>
    <definedName name="HC06_BundlingDrainage" localSheetId="16">INDIRECT('[1]Summary Data'!#REF!)</definedName>
    <definedName name="HC06_BundlingDrainage" localSheetId="17">INDIRECT('[1]Summary Data'!#REF!)</definedName>
    <definedName name="HC06_BundlingDrainage" localSheetId="18">INDIRECT('[1]Summary Data'!#REF!)</definedName>
    <definedName name="HC06_BundlingDrainage" localSheetId="19">INDIRECT('[1]Summary Data'!#REF!)</definedName>
    <definedName name="HC06_BundlingDrainage" localSheetId="12">INDIRECT('[1]Summary Data'!#REF!)</definedName>
    <definedName name="HC06_BundlingDrainage">INDIRECT('[1]Summary Data'!#REF!)</definedName>
    <definedName name="_xlnm.Print_Area" localSheetId="0">Cover!$A$1:$V$71</definedName>
    <definedName name="_xlnm.Print_Area" localSheetId="20">'DF-01'!$B$2:$K$116</definedName>
    <definedName name="_xlnm.Print_Area" localSheetId="21">'DF-02'!$B$2:$K$114</definedName>
    <definedName name="_xlnm.Print_Area" localSheetId="22">'DF-03'!$B$2:$K$115</definedName>
    <definedName name="_xlnm.Print_Area" localSheetId="23">'DF-04'!$B$2:$K$113</definedName>
    <definedName name="_xlnm.Print_Area" localSheetId="24">'DF-05'!$B$2:$K$119</definedName>
    <definedName name="_xlnm.Print_Area" localSheetId="25">'DF-06'!$B$2:$K$113</definedName>
    <definedName name="_xlnm.Print_Area" localSheetId="26">'DF-07'!$B$2:$K$113</definedName>
    <definedName name="_xlnm.Print_Area" localSheetId="27">'DF-08'!$B$2:$K$119</definedName>
    <definedName name="_xlnm.Print_Area" localSheetId="2">RAM!$J$1:$Y$17</definedName>
    <definedName name="_xlnm.Print_Area" localSheetId="4">'RF-01'!$B$2:$K$116</definedName>
    <definedName name="_xlnm.Print_Area" localSheetId="5">'RF-02'!$B$2:$K$114</definedName>
    <definedName name="_xlnm.Print_Area" localSheetId="6">'RF-03'!$B$2:$K$115</definedName>
    <definedName name="_xlnm.Print_Area" localSheetId="7">'RF-04'!$B$2:$K$113</definedName>
    <definedName name="_xlnm.Print_Area" localSheetId="8">'RF-05'!$B$2:$K$119</definedName>
    <definedName name="_xlnm.Print_Area" localSheetId="9">'RF-06'!$B$2:$K$113</definedName>
    <definedName name="_xlnm.Print_Area" localSheetId="10">'RF-07'!$B$2:$K$113</definedName>
    <definedName name="_xlnm.Print_Area" localSheetId="11">'RF-08'!$B$2:$K$119</definedName>
    <definedName name="_xlnm.Print_Area" localSheetId="13">'SF-01'!$B$2:$K$117</definedName>
    <definedName name="_xlnm.Print_Area" localSheetId="14">'SF-02'!$B$2:$K$116</definedName>
    <definedName name="_xlnm.Print_Area" localSheetId="15">'SF-03'!$B$2:$K$116</definedName>
    <definedName name="_xlnm.Print_Area" localSheetId="16">'SF-04'!$B$2:$K$116</definedName>
    <definedName name="_xlnm.Print_Area" localSheetId="17">'SF-05'!$B$2:$K$118</definedName>
    <definedName name="_xlnm.Print_Area" localSheetId="18">'SF-06'!$B$2:$K$116</definedName>
    <definedName name="_xlnm.Print_Area" localSheetId="19">'SF-07'!$B$2:$K$116</definedName>
    <definedName name="process" localSheetId="28">INDIRECT('Analisa Barrier'!#REF!)</definedName>
    <definedName name="process" localSheetId="29">INDIRECT('[1]Summary Data'!#REF!)</definedName>
    <definedName name="process" localSheetId="20">INDIRECT('[1]Summary Data'!#REF!)</definedName>
    <definedName name="process" localSheetId="21">INDIRECT('[1]Summary Data'!#REF!)</definedName>
    <definedName name="process" localSheetId="22">INDIRECT('[1]Summary Data'!#REF!)</definedName>
    <definedName name="process" localSheetId="23">INDIRECT('[1]Summary Data'!#REF!)</definedName>
    <definedName name="process" localSheetId="24">INDIRECT('[1]Summary Data'!#REF!)</definedName>
    <definedName name="process" localSheetId="25">INDIRECT('[1]Summary Data'!#REF!)</definedName>
    <definedName name="process" localSheetId="26">INDIRECT('[1]Summary Data'!#REF!)</definedName>
    <definedName name="process" localSheetId="27">INDIRECT('[1]Summary Data'!#REF!)</definedName>
    <definedName name="process" localSheetId="30">INDIRECT('[1]Summary Data'!#REF!)</definedName>
    <definedName name="process" localSheetId="2">INDIRECT('[1]Summary Data'!#REF!)</definedName>
    <definedName name="process" localSheetId="5">INDIRECT('[1]Summary Data'!#REF!)</definedName>
    <definedName name="process" localSheetId="6">INDIRECT('[1]Summary Data'!#REF!)</definedName>
    <definedName name="process" localSheetId="7">INDIRECT('[1]Summary Data'!#REF!)</definedName>
    <definedName name="process" localSheetId="8">INDIRECT('[1]Summary Data'!#REF!)</definedName>
    <definedName name="process" localSheetId="9">INDIRECT('[1]Summary Data'!#REF!)</definedName>
    <definedName name="process" localSheetId="10">INDIRECT('[1]Summary Data'!#REF!)</definedName>
    <definedName name="process" localSheetId="11">INDIRECT('[1]Summary Data'!#REF!)</definedName>
    <definedName name="process" localSheetId="13">INDIRECT('[1]Summary Data'!#REF!)</definedName>
    <definedName name="process" localSheetId="14">INDIRECT('[1]Summary Data'!#REF!)</definedName>
    <definedName name="process" localSheetId="15">INDIRECT('[1]Summary Data'!#REF!)</definedName>
    <definedName name="process" localSheetId="16">INDIRECT('[1]Summary Data'!#REF!)</definedName>
    <definedName name="process" localSheetId="17">INDIRECT('[1]Summary Data'!#REF!)</definedName>
    <definedName name="process" localSheetId="18">INDIRECT('[1]Summary Data'!#REF!)</definedName>
    <definedName name="process" localSheetId="19">INDIRECT('[1]Summary Data'!#REF!)</definedName>
    <definedName name="process" localSheetId="12">INDIRECT('[1]Summary Data'!#REF!)</definedName>
    <definedName name="process">INDIRECT('[1]Summary Data'!#REF!)</definedName>
    <definedName name="Process2" localSheetId="28">INDIRECT('Analisa Barrier'!#REF!)</definedName>
    <definedName name="Process2" localSheetId="29">INDIRECT('[1]Summary Data'!#REF!)</definedName>
    <definedName name="Process2" localSheetId="20">INDIRECT('[1]Summary Data'!#REF!)</definedName>
    <definedName name="Process2" localSheetId="21">INDIRECT('[1]Summary Data'!#REF!)</definedName>
    <definedName name="Process2" localSheetId="22">INDIRECT('[1]Summary Data'!#REF!)</definedName>
    <definedName name="Process2" localSheetId="23">INDIRECT('[1]Summary Data'!#REF!)</definedName>
    <definedName name="Process2" localSheetId="24">INDIRECT('[1]Summary Data'!#REF!)</definedName>
    <definedName name="Process2" localSheetId="25">INDIRECT('[1]Summary Data'!#REF!)</definedName>
    <definedName name="Process2" localSheetId="26">INDIRECT('[1]Summary Data'!#REF!)</definedName>
    <definedName name="Process2" localSheetId="27">INDIRECT('[1]Summary Data'!#REF!)</definedName>
    <definedName name="Process2" localSheetId="30">INDIRECT('[1]Summary Data'!#REF!)</definedName>
    <definedName name="Process2" localSheetId="2">INDIRECT('[1]Summary Data'!#REF!)</definedName>
    <definedName name="Process2" localSheetId="5">INDIRECT('[1]Summary Data'!#REF!)</definedName>
    <definedName name="Process2" localSheetId="6">INDIRECT('[1]Summary Data'!#REF!)</definedName>
    <definedName name="Process2" localSheetId="7">INDIRECT('[1]Summary Data'!#REF!)</definedName>
    <definedName name="Process2" localSheetId="8">INDIRECT('[1]Summary Data'!#REF!)</definedName>
    <definedName name="Process2" localSheetId="9">INDIRECT('[1]Summary Data'!#REF!)</definedName>
    <definedName name="Process2" localSheetId="10">INDIRECT('[1]Summary Data'!#REF!)</definedName>
    <definedName name="Process2" localSheetId="11">INDIRECT('[1]Summary Data'!#REF!)</definedName>
    <definedName name="Process2" localSheetId="13">INDIRECT('[1]Summary Data'!#REF!)</definedName>
    <definedName name="Process2" localSheetId="14">INDIRECT('[1]Summary Data'!#REF!)</definedName>
    <definedName name="Process2" localSheetId="15">INDIRECT('[1]Summary Data'!#REF!)</definedName>
    <definedName name="Process2" localSheetId="16">INDIRECT('[1]Summary Data'!#REF!)</definedName>
    <definedName name="Process2" localSheetId="17">INDIRECT('[1]Summary Data'!#REF!)</definedName>
    <definedName name="Process2" localSheetId="18">INDIRECT('[1]Summary Data'!#REF!)</definedName>
    <definedName name="Process2" localSheetId="19">INDIRECT('[1]Summary Data'!#REF!)</definedName>
    <definedName name="Process2" localSheetId="12">INDIRECT('[1]Summary Data'!#REF!)</definedName>
    <definedName name="Process2">INDIRECT('[1]Summary Data'!#REF!)</definedName>
    <definedName name="SI04_Structure" localSheetId="28">INDIRECT('Analisa Barrier'!#REF!)</definedName>
    <definedName name="SI04_Structure" localSheetId="29">INDIRECT('[1]Summary Data'!#REF!)</definedName>
    <definedName name="SI04_Structure" localSheetId="20">INDIRECT('[1]Summary Data'!#REF!)</definedName>
    <definedName name="SI04_Structure" localSheetId="21">INDIRECT('[1]Summary Data'!#REF!)</definedName>
    <definedName name="SI04_Structure" localSheetId="22">INDIRECT('[1]Summary Data'!#REF!)</definedName>
    <definedName name="SI04_Structure" localSheetId="23">INDIRECT('[1]Summary Data'!#REF!)</definedName>
    <definedName name="SI04_Structure" localSheetId="24">INDIRECT('[1]Summary Data'!#REF!)</definedName>
    <definedName name="SI04_Structure" localSheetId="25">INDIRECT('[1]Summary Data'!#REF!)</definedName>
    <definedName name="SI04_Structure" localSheetId="26">INDIRECT('[1]Summary Data'!#REF!)</definedName>
    <definedName name="SI04_Structure" localSheetId="27">INDIRECT('[1]Summary Data'!#REF!)</definedName>
    <definedName name="SI04_Structure" localSheetId="30">INDIRECT('[1]Summary Data'!#REF!)</definedName>
    <definedName name="SI04_Structure" localSheetId="2">INDIRECT('[1]Summary Data'!#REF!)</definedName>
    <definedName name="SI04_Structure" localSheetId="5">INDIRECT('[1]Summary Data'!#REF!)</definedName>
    <definedName name="SI04_Structure" localSheetId="6">INDIRECT('[1]Summary Data'!#REF!)</definedName>
    <definedName name="SI04_Structure" localSheetId="7">INDIRECT('[1]Summary Data'!#REF!)</definedName>
    <definedName name="SI04_Structure" localSheetId="8">INDIRECT('[1]Summary Data'!#REF!)</definedName>
    <definedName name="SI04_Structure" localSheetId="9">INDIRECT('[1]Summary Data'!#REF!)</definedName>
    <definedName name="SI04_Structure" localSheetId="10">INDIRECT('[1]Summary Data'!#REF!)</definedName>
    <definedName name="SI04_Structure" localSheetId="11">INDIRECT('[1]Summary Data'!#REF!)</definedName>
    <definedName name="SI04_Structure" localSheetId="13">INDIRECT('[1]Summary Data'!#REF!)</definedName>
    <definedName name="SI04_Structure" localSheetId="14">INDIRECT('[1]Summary Data'!#REF!)</definedName>
    <definedName name="SI04_Structure" localSheetId="15">INDIRECT('[1]Summary Data'!#REF!)</definedName>
    <definedName name="SI04_Structure" localSheetId="16">INDIRECT('[1]Summary Data'!#REF!)</definedName>
    <definedName name="SI04_Structure" localSheetId="17">INDIRECT('[1]Summary Data'!#REF!)</definedName>
    <definedName name="SI04_Structure" localSheetId="18">INDIRECT('[1]Summary Data'!#REF!)</definedName>
    <definedName name="SI04_Structure" localSheetId="19">INDIRECT('[1]Summary Data'!#REF!)</definedName>
    <definedName name="SI04_Structure" localSheetId="12">INDIRECT('[1]Summary Data'!#REF!)</definedName>
    <definedName name="SI04_Structure">INDIRECT('[1]Summary Data'!#REF!)</definedName>
    <definedName name="SI06_Material" localSheetId="28">INDIRECT('Analisa Barrier'!#REF!)</definedName>
    <definedName name="SI06_Material" localSheetId="29">INDIRECT('[1]Summary Data'!#REF!)</definedName>
    <definedName name="SI06_Material" localSheetId="20">INDIRECT('[1]Summary Data'!#REF!)</definedName>
    <definedName name="SI06_Material" localSheetId="21">INDIRECT('[1]Summary Data'!#REF!)</definedName>
    <definedName name="SI06_Material" localSheetId="22">INDIRECT('[1]Summary Data'!#REF!)</definedName>
    <definedName name="SI06_Material" localSheetId="23">INDIRECT('[1]Summary Data'!#REF!)</definedName>
    <definedName name="SI06_Material" localSheetId="24">INDIRECT('[1]Summary Data'!#REF!)</definedName>
    <definedName name="SI06_Material" localSheetId="25">INDIRECT('[1]Summary Data'!#REF!)</definedName>
    <definedName name="SI06_Material" localSheetId="26">INDIRECT('[1]Summary Data'!#REF!)</definedName>
    <definedName name="SI06_Material" localSheetId="27">INDIRECT('[1]Summary Data'!#REF!)</definedName>
    <definedName name="SI06_Material" localSheetId="30">INDIRECT('[1]Summary Data'!#REF!)</definedName>
    <definedName name="SI06_Material" localSheetId="2">INDIRECT('[1]Summary Data'!#REF!)</definedName>
    <definedName name="SI06_Material" localSheetId="5">INDIRECT('[1]Summary Data'!#REF!)</definedName>
    <definedName name="SI06_Material" localSheetId="6">INDIRECT('[1]Summary Data'!#REF!)</definedName>
    <definedName name="SI06_Material" localSheetId="7">INDIRECT('[1]Summary Data'!#REF!)</definedName>
    <definedName name="SI06_Material" localSheetId="8">INDIRECT('[1]Summary Data'!#REF!)</definedName>
    <definedName name="SI06_Material" localSheetId="9">INDIRECT('[1]Summary Data'!#REF!)</definedName>
    <definedName name="SI06_Material" localSheetId="10">INDIRECT('[1]Summary Data'!#REF!)</definedName>
    <definedName name="SI06_Material" localSheetId="11">INDIRECT('[1]Summary Data'!#REF!)</definedName>
    <definedName name="SI06_Material" localSheetId="13">INDIRECT('[1]Summary Data'!#REF!)</definedName>
    <definedName name="SI06_Material" localSheetId="14">INDIRECT('[1]Summary Data'!#REF!)</definedName>
    <definedName name="SI06_Material" localSheetId="15">INDIRECT('[1]Summary Data'!#REF!)</definedName>
    <definedName name="SI06_Material" localSheetId="16">INDIRECT('[1]Summary Data'!#REF!)</definedName>
    <definedName name="SI06_Material" localSheetId="17">INDIRECT('[1]Summary Data'!#REF!)</definedName>
    <definedName name="SI06_Material" localSheetId="18">INDIRECT('[1]Summary Data'!#REF!)</definedName>
    <definedName name="SI06_Material" localSheetId="19">INDIRECT('[1]Summary Data'!#REF!)</definedName>
    <definedName name="SI06_Material" localSheetId="12">INDIRECT('[1]Summary Data'!#REF!)</definedName>
    <definedName name="SI06_Material">INDIRECT('[1]Summary Data'!#REF!)</definedName>
    <definedName name="SS01_Gas_Detection" localSheetId="28">INDIRECT('Analisa Barrier'!#REF!)</definedName>
    <definedName name="SS01_Gas_Detection" localSheetId="29">INDIRECT('[1]Summary Data'!#REF!)</definedName>
    <definedName name="SS01_Gas_Detection" localSheetId="20">INDIRECT('[1]Summary Data'!#REF!)</definedName>
    <definedName name="SS01_Gas_Detection" localSheetId="21">INDIRECT('[1]Summary Data'!#REF!)</definedName>
    <definedName name="SS01_Gas_Detection" localSheetId="22">INDIRECT('[1]Summary Data'!#REF!)</definedName>
    <definedName name="SS01_Gas_Detection" localSheetId="23">INDIRECT('[1]Summary Data'!#REF!)</definedName>
    <definedName name="SS01_Gas_Detection" localSheetId="24">INDIRECT('[1]Summary Data'!#REF!)</definedName>
    <definedName name="SS01_Gas_Detection" localSheetId="25">INDIRECT('[1]Summary Data'!#REF!)</definedName>
    <definedName name="SS01_Gas_Detection" localSheetId="26">INDIRECT('[1]Summary Data'!#REF!)</definedName>
    <definedName name="SS01_Gas_Detection" localSheetId="27">INDIRECT('[1]Summary Data'!#REF!)</definedName>
    <definedName name="SS01_Gas_Detection" localSheetId="30">INDIRECT('[1]Summary Data'!#REF!)</definedName>
    <definedName name="SS01_Gas_Detection" localSheetId="2">INDIRECT('[1]Summary Data'!#REF!)</definedName>
    <definedName name="SS01_Gas_Detection" localSheetId="5">INDIRECT('[1]Summary Data'!#REF!)</definedName>
    <definedName name="SS01_Gas_Detection" localSheetId="6">INDIRECT('[1]Summary Data'!#REF!)</definedName>
    <definedName name="SS01_Gas_Detection" localSheetId="7">INDIRECT('[1]Summary Data'!#REF!)</definedName>
    <definedName name="SS01_Gas_Detection" localSheetId="8">INDIRECT('[1]Summary Data'!#REF!)</definedName>
    <definedName name="SS01_Gas_Detection" localSheetId="9">INDIRECT('[1]Summary Data'!#REF!)</definedName>
    <definedName name="SS01_Gas_Detection" localSheetId="10">INDIRECT('[1]Summary Data'!#REF!)</definedName>
    <definedName name="SS01_Gas_Detection" localSheetId="11">INDIRECT('[1]Summary Data'!#REF!)</definedName>
    <definedName name="SS01_Gas_Detection" localSheetId="13">INDIRECT('[1]Summary Data'!#REF!)</definedName>
    <definedName name="SS01_Gas_Detection" localSheetId="14">INDIRECT('[1]Summary Data'!#REF!)</definedName>
    <definedName name="SS01_Gas_Detection" localSheetId="15">INDIRECT('[1]Summary Data'!#REF!)</definedName>
    <definedName name="SS01_Gas_Detection" localSheetId="16">INDIRECT('[1]Summary Data'!#REF!)</definedName>
    <definedName name="SS01_Gas_Detection" localSheetId="17">INDIRECT('[1]Summary Data'!#REF!)</definedName>
    <definedName name="SS01_Gas_Detection" localSheetId="18">INDIRECT('[1]Summary Data'!#REF!)</definedName>
    <definedName name="SS01_Gas_Detection" localSheetId="19">INDIRECT('[1]Summary Data'!#REF!)</definedName>
    <definedName name="SS01_Gas_Detection" localSheetId="12">INDIRECT('[1]Summary Data'!#REF!)</definedName>
    <definedName name="SS01_Gas_Detection">INDIRECT('[1]Summary Data'!#REF!)</definedName>
    <definedName name="SS02_FireDetection" localSheetId="28">INDIRECT('Analisa Barrier'!#REF!)</definedName>
    <definedName name="SS02_FireDetection" localSheetId="29">INDIRECT('[1]Summary Data'!#REF!)</definedName>
    <definedName name="SS02_FireDetection" localSheetId="20">INDIRECT('[1]Summary Data'!#REF!)</definedName>
    <definedName name="SS02_FireDetection" localSheetId="21">INDIRECT('[1]Summary Data'!#REF!)</definedName>
    <definedName name="SS02_FireDetection" localSheetId="22">INDIRECT('[1]Summary Data'!#REF!)</definedName>
    <definedName name="SS02_FireDetection" localSheetId="23">INDIRECT('[1]Summary Data'!#REF!)</definedName>
    <definedName name="SS02_FireDetection" localSheetId="24">INDIRECT('[1]Summary Data'!#REF!)</definedName>
    <definedName name="SS02_FireDetection" localSheetId="25">INDIRECT('[1]Summary Data'!#REF!)</definedName>
    <definedName name="SS02_FireDetection" localSheetId="26">INDIRECT('[1]Summary Data'!#REF!)</definedName>
    <definedName name="SS02_FireDetection" localSheetId="27">INDIRECT('[1]Summary Data'!#REF!)</definedName>
    <definedName name="SS02_FireDetection" localSheetId="30">INDIRECT('[1]Summary Data'!#REF!)</definedName>
    <definedName name="SS02_FireDetection" localSheetId="2">INDIRECT('[1]Summary Data'!#REF!)</definedName>
    <definedName name="SS02_FireDetection" localSheetId="5">INDIRECT('[1]Summary Data'!#REF!)</definedName>
    <definedName name="SS02_FireDetection" localSheetId="6">INDIRECT('[1]Summary Data'!#REF!)</definedName>
    <definedName name="SS02_FireDetection" localSheetId="7">INDIRECT('[1]Summary Data'!#REF!)</definedName>
    <definedName name="SS02_FireDetection" localSheetId="8">INDIRECT('[1]Summary Data'!#REF!)</definedName>
    <definedName name="SS02_FireDetection" localSheetId="9">INDIRECT('[1]Summary Data'!#REF!)</definedName>
    <definedName name="SS02_FireDetection" localSheetId="10">INDIRECT('[1]Summary Data'!#REF!)</definedName>
    <definedName name="SS02_FireDetection" localSheetId="11">INDIRECT('[1]Summary Data'!#REF!)</definedName>
    <definedName name="SS02_FireDetection" localSheetId="13">INDIRECT('[1]Summary Data'!#REF!)</definedName>
    <definedName name="SS02_FireDetection" localSheetId="14">INDIRECT('[1]Summary Data'!#REF!)</definedName>
    <definedName name="SS02_FireDetection" localSheetId="15">INDIRECT('[1]Summary Data'!#REF!)</definedName>
    <definedName name="SS02_FireDetection" localSheetId="16">INDIRECT('[1]Summary Data'!#REF!)</definedName>
    <definedName name="SS02_FireDetection" localSheetId="17">INDIRECT('[1]Summary Data'!#REF!)</definedName>
    <definedName name="SS02_FireDetection" localSheetId="18">INDIRECT('[1]Summary Data'!#REF!)</definedName>
    <definedName name="SS02_FireDetection" localSheetId="19">INDIRECT('[1]Summary Data'!#REF!)</definedName>
    <definedName name="SS02_FireDetection" localSheetId="12">INDIRECT('[1]Summary Data'!#REF!)</definedName>
    <definedName name="SS02_FireDetection">INDIRECT('[1]Summary Data'!#REF!)</definedName>
    <definedName name="SS04Emergency_Shutdown_System" localSheetId="28">INDIRECT('Analisa Barrier'!#REF!)</definedName>
    <definedName name="SS04Emergency_Shutdown_System" localSheetId="29">INDIRECT('[1]Summary Data'!#REF!)</definedName>
    <definedName name="SS04Emergency_Shutdown_System" localSheetId="20">INDIRECT('[1]Summary Data'!#REF!)</definedName>
    <definedName name="SS04Emergency_Shutdown_System" localSheetId="21">INDIRECT('[1]Summary Data'!#REF!)</definedName>
    <definedName name="SS04Emergency_Shutdown_System" localSheetId="22">INDIRECT('[1]Summary Data'!#REF!)</definedName>
    <definedName name="SS04Emergency_Shutdown_System" localSheetId="23">INDIRECT('[1]Summary Data'!#REF!)</definedName>
    <definedName name="SS04Emergency_Shutdown_System" localSheetId="24">INDIRECT('[1]Summary Data'!#REF!)</definedName>
    <definedName name="SS04Emergency_Shutdown_System" localSheetId="25">INDIRECT('[1]Summary Data'!#REF!)</definedName>
    <definedName name="SS04Emergency_Shutdown_System" localSheetId="26">INDIRECT('[1]Summary Data'!#REF!)</definedName>
    <definedName name="SS04Emergency_Shutdown_System" localSheetId="27">INDIRECT('[1]Summary Data'!#REF!)</definedName>
    <definedName name="SS04Emergency_Shutdown_System" localSheetId="30">INDIRECT('[1]Summary Data'!#REF!)</definedName>
    <definedName name="SS04Emergency_Shutdown_System" localSheetId="2">INDIRECT('[1]Summary Data'!#REF!)</definedName>
    <definedName name="SS04Emergency_Shutdown_System" localSheetId="5">INDIRECT('[1]Summary Data'!#REF!)</definedName>
    <definedName name="SS04Emergency_Shutdown_System" localSheetId="6">INDIRECT('[1]Summary Data'!#REF!)</definedName>
    <definedName name="SS04Emergency_Shutdown_System" localSheetId="7">INDIRECT('[1]Summary Data'!#REF!)</definedName>
    <definedName name="SS04Emergency_Shutdown_System" localSheetId="8">INDIRECT('[1]Summary Data'!#REF!)</definedName>
    <definedName name="SS04Emergency_Shutdown_System" localSheetId="9">INDIRECT('[1]Summary Data'!#REF!)</definedName>
    <definedName name="SS04Emergency_Shutdown_System" localSheetId="10">INDIRECT('[1]Summary Data'!#REF!)</definedName>
    <definedName name="SS04Emergency_Shutdown_System" localSheetId="11">INDIRECT('[1]Summary Data'!#REF!)</definedName>
    <definedName name="SS04Emergency_Shutdown_System" localSheetId="13">INDIRECT('[1]Summary Data'!#REF!)</definedName>
    <definedName name="SS04Emergency_Shutdown_System" localSheetId="14">INDIRECT('[1]Summary Data'!#REF!)</definedName>
    <definedName name="SS04Emergency_Shutdown_System" localSheetId="15">INDIRECT('[1]Summary Data'!#REF!)</definedName>
    <definedName name="SS04Emergency_Shutdown_System" localSheetId="16">INDIRECT('[1]Summary Data'!#REF!)</definedName>
    <definedName name="SS04Emergency_Shutdown_System" localSheetId="17">INDIRECT('[1]Summary Data'!#REF!)</definedName>
    <definedName name="SS04Emergency_Shutdown_System" localSheetId="18">INDIRECT('[1]Summary Data'!#REF!)</definedName>
    <definedName name="SS04Emergency_Shutdown_System" localSheetId="19">INDIRECT('[1]Summary Data'!#REF!)</definedName>
    <definedName name="SS04Emergency_Shutdown_System" localSheetId="12">INDIRECT('[1]Summary Data'!#REF!)</definedName>
    <definedName name="SS04Emergency_Shutdown_System">INDIRECT('[1]Summary Data'!#REF!)</definedName>
    <definedName name="SS05_BSV" localSheetId="28">INDIRECT('Analisa Barrier'!#REF!)</definedName>
    <definedName name="SS05_BSV" localSheetId="29">INDIRECT('[1]Summary Data'!#REF!)</definedName>
    <definedName name="SS05_BSV" localSheetId="20">INDIRECT('[1]Summary Data'!#REF!)</definedName>
    <definedName name="SS05_BSV" localSheetId="21">INDIRECT('[1]Summary Data'!#REF!)</definedName>
    <definedName name="SS05_BSV" localSheetId="22">INDIRECT('[1]Summary Data'!#REF!)</definedName>
    <definedName name="SS05_BSV" localSheetId="23">INDIRECT('[1]Summary Data'!#REF!)</definedName>
    <definedName name="SS05_BSV" localSheetId="24">INDIRECT('[1]Summary Data'!#REF!)</definedName>
    <definedName name="SS05_BSV" localSheetId="25">INDIRECT('[1]Summary Data'!#REF!)</definedName>
    <definedName name="SS05_BSV" localSheetId="26">INDIRECT('[1]Summary Data'!#REF!)</definedName>
    <definedName name="SS05_BSV" localSheetId="27">INDIRECT('[1]Summary Data'!#REF!)</definedName>
    <definedName name="SS05_BSV" localSheetId="30">INDIRECT('[1]Summary Data'!#REF!)</definedName>
    <definedName name="SS05_BSV" localSheetId="2">INDIRECT('[1]Summary Data'!#REF!)</definedName>
    <definedName name="SS05_BSV" localSheetId="5">INDIRECT('[1]Summary Data'!#REF!)</definedName>
    <definedName name="SS05_BSV" localSheetId="6">INDIRECT('[1]Summary Data'!#REF!)</definedName>
    <definedName name="SS05_BSV" localSheetId="7">INDIRECT('[1]Summary Data'!#REF!)</definedName>
    <definedName name="SS05_BSV" localSheetId="8">INDIRECT('[1]Summary Data'!#REF!)</definedName>
    <definedName name="SS05_BSV" localSheetId="9">INDIRECT('[1]Summary Data'!#REF!)</definedName>
    <definedName name="SS05_BSV" localSheetId="10">INDIRECT('[1]Summary Data'!#REF!)</definedName>
    <definedName name="SS05_BSV" localSheetId="11">INDIRECT('[1]Summary Data'!#REF!)</definedName>
    <definedName name="SS05_BSV" localSheetId="13">INDIRECT('[1]Summary Data'!#REF!)</definedName>
    <definedName name="SS05_BSV" localSheetId="14">INDIRECT('[1]Summary Data'!#REF!)</definedName>
    <definedName name="SS05_BSV" localSheetId="15">INDIRECT('[1]Summary Data'!#REF!)</definedName>
    <definedName name="SS05_BSV" localSheetId="16">INDIRECT('[1]Summary Data'!#REF!)</definedName>
    <definedName name="SS05_BSV" localSheetId="17">INDIRECT('[1]Summary Data'!#REF!)</definedName>
    <definedName name="SS05_BSV" localSheetId="18">INDIRECT('[1]Summary Data'!#REF!)</definedName>
    <definedName name="SS05_BSV" localSheetId="19">INDIRECT('[1]Summary Data'!#REF!)</definedName>
    <definedName name="SS05_BSV" localSheetId="12">INDIRECT('[1]Summary Data'!#REF!)</definedName>
    <definedName name="SS05_BSV">INDIRECT('[1]Summary Data'!#REF!)</definedName>
    <definedName name="SS05_SSV" localSheetId="28">INDIRECT('Analisa Barrier'!#REF!)</definedName>
    <definedName name="SS05_SSV" localSheetId="29">INDIRECT('[1]Summary Data'!#REF!)</definedName>
    <definedName name="SS05_SSV" localSheetId="20">INDIRECT('[1]Summary Data'!#REF!)</definedName>
    <definedName name="SS05_SSV" localSheetId="21">INDIRECT('[1]Summary Data'!#REF!)</definedName>
    <definedName name="SS05_SSV" localSheetId="22">INDIRECT('[1]Summary Data'!#REF!)</definedName>
    <definedName name="SS05_SSV" localSheetId="23">INDIRECT('[1]Summary Data'!#REF!)</definedName>
    <definedName name="SS05_SSV" localSheetId="24">INDIRECT('[1]Summary Data'!#REF!)</definedName>
    <definedName name="SS05_SSV" localSheetId="25">INDIRECT('[1]Summary Data'!#REF!)</definedName>
    <definedName name="SS05_SSV" localSheetId="26">INDIRECT('[1]Summary Data'!#REF!)</definedName>
    <definedName name="SS05_SSV" localSheetId="27">INDIRECT('[1]Summary Data'!#REF!)</definedName>
    <definedName name="SS05_SSV" localSheetId="30">INDIRECT('[1]Summary Data'!#REF!)</definedName>
    <definedName name="SS05_SSV" localSheetId="2">INDIRECT('[1]Summary Data'!#REF!)</definedName>
    <definedName name="SS05_SSV" localSheetId="5">INDIRECT('[1]Summary Data'!#REF!)</definedName>
    <definedName name="SS05_SSV" localSheetId="6">INDIRECT('[1]Summary Data'!#REF!)</definedName>
    <definedName name="SS05_SSV" localSheetId="7">INDIRECT('[1]Summary Data'!#REF!)</definedName>
    <definedName name="SS05_SSV" localSheetId="8">INDIRECT('[1]Summary Data'!#REF!)</definedName>
    <definedName name="SS05_SSV" localSheetId="9">INDIRECT('[1]Summary Data'!#REF!)</definedName>
    <definedName name="SS05_SSV" localSheetId="10">INDIRECT('[1]Summary Data'!#REF!)</definedName>
    <definedName name="SS05_SSV" localSheetId="11">INDIRECT('[1]Summary Data'!#REF!)</definedName>
    <definedName name="SS05_SSV" localSheetId="13">INDIRECT('[1]Summary Data'!#REF!)</definedName>
    <definedName name="SS05_SSV" localSheetId="14">INDIRECT('[1]Summary Data'!#REF!)</definedName>
    <definedName name="SS05_SSV" localSheetId="15">INDIRECT('[1]Summary Data'!#REF!)</definedName>
    <definedName name="SS05_SSV" localSheetId="16">INDIRECT('[1]Summary Data'!#REF!)</definedName>
    <definedName name="SS05_SSV" localSheetId="17">INDIRECT('[1]Summary Data'!#REF!)</definedName>
    <definedName name="SS05_SSV" localSheetId="18">INDIRECT('[1]Summary Data'!#REF!)</definedName>
    <definedName name="SS05_SSV" localSheetId="19">INDIRECT('[1]Summary Data'!#REF!)</definedName>
    <definedName name="SS05_SSV" localSheetId="12">INDIRECT('[1]Summary Data'!#REF!)</definedName>
    <definedName name="SS05_SSV">INDIRECT('[1]Summary Data'!#REF!)</definedName>
    <definedName name="SS08_Certified" localSheetId="28">INDIRECT('Analisa Barrier'!#REF!)</definedName>
    <definedName name="SS08_Certified" localSheetId="29">INDIRECT('[1]Summary Data'!#REF!)</definedName>
    <definedName name="SS08_Certified" localSheetId="20">INDIRECT('[1]Summary Data'!#REF!)</definedName>
    <definedName name="SS08_Certified" localSheetId="21">INDIRECT('[1]Summary Data'!#REF!)</definedName>
    <definedName name="SS08_Certified" localSheetId="22">INDIRECT('[1]Summary Data'!#REF!)</definedName>
    <definedName name="SS08_Certified" localSheetId="23">INDIRECT('[1]Summary Data'!#REF!)</definedName>
    <definedName name="SS08_Certified" localSheetId="24">INDIRECT('[1]Summary Data'!#REF!)</definedName>
    <definedName name="SS08_Certified" localSheetId="25">INDIRECT('[1]Summary Data'!#REF!)</definedName>
    <definedName name="SS08_Certified" localSheetId="26">INDIRECT('[1]Summary Data'!#REF!)</definedName>
    <definedName name="SS08_Certified" localSheetId="27">INDIRECT('[1]Summary Data'!#REF!)</definedName>
    <definedName name="SS08_Certified" localSheetId="30">INDIRECT('[1]Summary Data'!#REF!)</definedName>
    <definedName name="SS08_Certified" localSheetId="2">INDIRECT('[1]Summary Data'!#REF!)</definedName>
    <definedName name="SS08_Certified" localSheetId="5">INDIRECT('[1]Summary Data'!#REF!)</definedName>
    <definedName name="SS08_Certified" localSheetId="6">INDIRECT('[1]Summary Data'!#REF!)</definedName>
    <definedName name="SS08_Certified" localSheetId="7">INDIRECT('[1]Summary Data'!#REF!)</definedName>
    <definedName name="SS08_Certified" localSheetId="8">INDIRECT('[1]Summary Data'!#REF!)</definedName>
    <definedName name="SS08_Certified" localSheetId="9">INDIRECT('[1]Summary Data'!#REF!)</definedName>
    <definedName name="SS08_Certified" localSheetId="10">INDIRECT('[1]Summary Data'!#REF!)</definedName>
    <definedName name="SS08_Certified" localSheetId="11">INDIRECT('[1]Summary Data'!#REF!)</definedName>
    <definedName name="SS08_Certified" localSheetId="13">INDIRECT('[1]Summary Data'!#REF!)</definedName>
    <definedName name="SS08_Certified" localSheetId="14">INDIRECT('[1]Summary Data'!#REF!)</definedName>
    <definedName name="SS08_Certified" localSheetId="15">INDIRECT('[1]Summary Data'!#REF!)</definedName>
    <definedName name="SS08_Certified" localSheetId="16">INDIRECT('[1]Summary Data'!#REF!)</definedName>
    <definedName name="SS08_Certified" localSheetId="17">INDIRECT('[1]Summary Data'!#REF!)</definedName>
    <definedName name="SS08_Certified" localSheetId="18">INDIRECT('[1]Summary Data'!#REF!)</definedName>
    <definedName name="SS08_Certified" localSheetId="19">INDIRECT('[1]Summary Data'!#REF!)</definedName>
    <definedName name="SS08_Certified" localSheetId="12">INDIRECT('[1]Summary Data'!#REF!)</definedName>
    <definedName name="SS08_Certified">INDIRECT('[1]Summary Data'!#REF!)</definedName>
    <definedName name="SS10_wellsafetyvalve" localSheetId="28">INDIRECT('Analisa Barrier'!#REF!)</definedName>
    <definedName name="SS10_wellsafetyvalve" localSheetId="29">INDIRECT('[1]Summary Data'!#REF!)</definedName>
    <definedName name="SS10_wellsafetyvalve" localSheetId="20">INDIRECT('[1]Summary Data'!#REF!)</definedName>
    <definedName name="SS10_wellsafetyvalve" localSheetId="21">INDIRECT('[1]Summary Data'!#REF!)</definedName>
    <definedName name="SS10_wellsafetyvalve" localSheetId="22">INDIRECT('[1]Summary Data'!#REF!)</definedName>
    <definedName name="SS10_wellsafetyvalve" localSheetId="23">INDIRECT('[1]Summary Data'!#REF!)</definedName>
    <definedName name="SS10_wellsafetyvalve" localSheetId="24">INDIRECT('[1]Summary Data'!#REF!)</definedName>
    <definedName name="SS10_wellsafetyvalve" localSheetId="25">INDIRECT('[1]Summary Data'!#REF!)</definedName>
    <definedName name="SS10_wellsafetyvalve" localSheetId="26">INDIRECT('[1]Summary Data'!#REF!)</definedName>
    <definedName name="SS10_wellsafetyvalve" localSheetId="27">INDIRECT('[1]Summary Data'!#REF!)</definedName>
    <definedName name="SS10_wellsafetyvalve" localSheetId="30">INDIRECT('[1]Summary Data'!#REF!)</definedName>
    <definedName name="SS10_wellsafetyvalve" localSheetId="2">INDIRECT('[1]Summary Data'!#REF!)</definedName>
    <definedName name="SS10_wellsafetyvalve" localSheetId="5">INDIRECT('[1]Summary Data'!#REF!)</definedName>
    <definedName name="SS10_wellsafetyvalve" localSheetId="6">INDIRECT('[1]Summary Data'!#REF!)</definedName>
    <definedName name="SS10_wellsafetyvalve" localSheetId="7">INDIRECT('[1]Summary Data'!#REF!)</definedName>
    <definedName name="SS10_wellsafetyvalve" localSheetId="8">INDIRECT('[1]Summary Data'!#REF!)</definedName>
    <definedName name="SS10_wellsafetyvalve" localSheetId="9">INDIRECT('[1]Summary Data'!#REF!)</definedName>
    <definedName name="SS10_wellsafetyvalve" localSheetId="10">INDIRECT('[1]Summary Data'!#REF!)</definedName>
    <definedName name="SS10_wellsafetyvalve" localSheetId="11">INDIRECT('[1]Summary Data'!#REF!)</definedName>
    <definedName name="SS10_wellsafetyvalve" localSheetId="13">INDIRECT('[1]Summary Data'!#REF!)</definedName>
    <definedName name="SS10_wellsafetyvalve" localSheetId="14">INDIRECT('[1]Summary Data'!#REF!)</definedName>
    <definedName name="SS10_wellsafetyvalve" localSheetId="15">INDIRECT('[1]Summary Data'!#REF!)</definedName>
    <definedName name="SS10_wellsafetyvalve" localSheetId="16">INDIRECT('[1]Summary Data'!#REF!)</definedName>
    <definedName name="SS10_wellsafetyvalve" localSheetId="17">INDIRECT('[1]Summary Data'!#REF!)</definedName>
    <definedName name="SS10_wellsafetyvalve" localSheetId="18">INDIRECT('[1]Summary Data'!#REF!)</definedName>
    <definedName name="SS10_wellsafetyvalve" localSheetId="19">INDIRECT('[1]Summary Data'!#REF!)</definedName>
    <definedName name="SS10_wellsafetyvalve" localSheetId="12">INDIRECT('[1]Summary Data'!#REF!)</definedName>
    <definedName name="SS10_wellsafetyvalve">INDIRECT('[1]Summary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56" l="1"/>
  <c r="H7" i="45"/>
  <c r="H7" i="44"/>
  <c r="H7" i="43"/>
  <c r="H7" i="42"/>
  <c r="H7" i="41"/>
  <c r="H7" i="40"/>
  <c r="H7" i="39"/>
  <c r="H7" i="37"/>
  <c r="H7" i="52"/>
  <c r="H7" i="51"/>
  <c r="H7" i="50"/>
  <c r="H7" i="49"/>
  <c r="H7" i="48"/>
  <c r="H7" i="47"/>
  <c r="H7" i="46"/>
  <c r="H7" i="36"/>
  <c r="H7" i="35"/>
  <c r="H7" i="34"/>
  <c r="H7" i="33"/>
  <c r="H7" i="32"/>
  <c r="H7" i="31"/>
  <c r="H7" i="30"/>
  <c r="C52" i="56"/>
  <c r="G70" i="45"/>
  <c r="F70" i="45"/>
  <c r="G64" i="44"/>
  <c r="F64" i="44"/>
  <c r="G64" i="43"/>
  <c r="F64" i="43"/>
  <c r="G70" i="42"/>
  <c r="F70" i="42"/>
  <c r="G64" i="41"/>
  <c r="F64" i="41"/>
  <c r="G66" i="40"/>
  <c r="F66" i="40"/>
  <c r="G65" i="39"/>
  <c r="F65" i="39"/>
  <c r="G67" i="37"/>
  <c r="F67" i="37"/>
  <c r="G67" i="52"/>
  <c r="F67" i="52"/>
  <c r="G67" i="51"/>
  <c r="F67" i="51"/>
  <c r="G69" i="50"/>
  <c r="F69" i="50"/>
  <c r="G67" i="49"/>
  <c r="F67" i="49"/>
  <c r="G67" i="48"/>
  <c r="F67" i="48"/>
  <c r="G67" i="47"/>
  <c r="F67" i="47"/>
  <c r="G68" i="46"/>
  <c r="F68" i="46"/>
  <c r="G64" i="34"/>
  <c r="F64" i="34"/>
  <c r="G70" i="33"/>
  <c r="F70" i="33"/>
  <c r="G64" i="32"/>
  <c r="F64" i="32"/>
  <c r="G66" i="31"/>
  <c r="F66" i="31"/>
  <c r="G65" i="30"/>
  <c r="F65" i="30"/>
  <c r="G67" i="4"/>
  <c r="F67" i="4"/>
  <c r="G70" i="36"/>
  <c r="F70" i="36"/>
  <c r="G64" i="35"/>
  <c r="F64" i="35"/>
  <c r="H10" i="1"/>
  <c r="H26" i="1"/>
  <c r="H25" i="1"/>
  <c r="H24" i="1"/>
  <c r="H23" i="1"/>
  <c r="H22" i="1"/>
  <c r="H21" i="1"/>
  <c r="H20" i="1"/>
  <c r="H19" i="1"/>
  <c r="H18" i="1"/>
  <c r="H17" i="1"/>
  <c r="H16" i="1"/>
  <c r="H15" i="1"/>
  <c r="H14" i="1"/>
  <c r="H13" i="1"/>
  <c r="H12" i="1"/>
  <c r="H11" i="1"/>
  <c r="H9" i="1"/>
  <c r="H8" i="1"/>
  <c r="H7" i="1"/>
  <c r="H6" i="1"/>
  <c r="H5" i="1"/>
  <c r="H4" i="1"/>
  <c r="C40" i="56"/>
  <c r="G17" i="56"/>
  <c r="H17" i="56" s="1"/>
  <c r="Z11" i="58" l="1"/>
  <c r="X54" i="58" l="1"/>
  <c r="X52" i="58"/>
  <c r="X50" i="58"/>
  <c r="C70" i="56"/>
  <c r="Z50" i="58" s="1"/>
  <c r="AE20" i="58" l="1"/>
  <c r="AE17" i="58"/>
  <c r="AE15" i="58"/>
  <c r="AE13" i="58"/>
  <c r="G27" i="56"/>
  <c r="H27" i="56" s="1"/>
  <c r="AG13" i="58" s="1"/>
  <c r="AE11" i="58"/>
  <c r="AE9" i="58"/>
  <c r="AE7" i="58"/>
  <c r="X24" i="58"/>
  <c r="X22" i="58"/>
  <c r="X20" i="58"/>
  <c r="X17" i="58"/>
  <c r="X15" i="58"/>
  <c r="X13" i="58"/>
  <c r="X11" i="58"/>
  <c r="X9" i="58"/>
  <c r="X7" i="58"/>
  <c r="M15" i="58"/>
  <c r="M13" i="58"/>
  <c r="M11" i="58"/>
  <c r="M9" i="58"/>
  <c r="M7" i="58"/>
  <c r="E11" i="58"/>
  <c r="E9" i="58"/>
  <c r="E7" i="58"/>
  <c r="G29" i="56"/>
  <c r="H29" i="56" s="1"/>
  <c r="AG17" i="58" s="1"/>
  <c r="G28" i="56"/>
  <c r="H28" i="56" s="1"/>
  <c r="AG15" i="58" s="1"/>
  <c r="G30" i="56"/>
  <c r="H30" i="56" s="1"/>
  <c r="AG20" i="58" s="1"/>
  <c r="G16" i="56"/>
  <c r="H16" i="56" s="1"/>
  <c r="Z9" i="58" s="1"/>
  <c r="G14" i="56"/>
  <c r="H14" i="56" s="1"/>
  <c r="K15" i="58" s="1"/>
  <c r="C73" i="56"/>
  <c r="AG40" i="58" s="1"/>
  <c r="C37" i="56"/>
  <c r="C40" i="58" s="1"/>
  <c r="AE44" i="58" l="1"/>
  <c r="AE42" i="58"/>
  <c r="AE40" i="58"/>
  <c r="X48" i="58"/>
  <c r="X46" i="58"/>
  <c r="X44" i="58"/>
  <c r="X42" i="58"/>
  <c r="X40" i="58"/>
  <c r="M44" i="58"/>
  <c r="M42" i="58"/>
  <c r="M40" i="58"/>
  <c r="E88" i="58"/>
  <c r="E86" i="58"/>
  <c r="E84" i="58"/>
  <c r="E82" i="58"/>
  <c r="E80" i="58"/>
  <c r="E78" i="58"/>
  <c r="E76" i="58"/>
  <c r="E74" i="58"/>
  <c r="E72" i="58"/>
  <c r="E70" i="58"/>
  <c r="E68" i="58"/>
  <c r="E66" i="58"/>
  <c r="E64" i="58"/>
  <c r="E62" i="58"/>
  <c r="E60" i="58"/>
  <c r="E58" i="58"/>
  <c r="E56" i="58"/>
  <c r="E54" i="58"/>
  <c r="E52" i="58"/>
  <c r="E50" i="58"/>
  <c r="E48" i="58"/>
  <c r="E46" i="58"/>
  <c r="E44" i="58"/>
  <c r="E42" i="58"/>
  <c r="E40" i="58"/>
  <c r="C75" i="56"/>
  <c r="AG44" i="58" s="1"/>
  <c r="C74" i="56"/>
  <c r="AG42" i="58" s="1"/>
  <c r="C72" i="56"/>
  <c r="Z54" i="58" s="1"/>
  <c r="C71" i="56"/>
  <c r="Z52" i="58" s="1"/>
  <c r="C69" i="56"/>
  <c r="Z48" i="58" s="1"/>
  <c r="C68" i="56"/>
  <c r="Z46" i="58" s="1"/>
  <c r="C67" i="56"/>
  <c r="Z44" i="58" s="1"/>
  <c r="C66" i="56"/>
  <c r="Z42" i="58" s="1"/>
  <c r="C65" i="56"/>
  <c r="Z40" i="58" s="1"/>
  <c r="C64" i="56"/>
  <c r="K44" i="58" s="1"/>
  <c r="C63" i="56"/>
  <c r="K42" i="58" s="1"/>
  <c r="C62" i="56"/>
  <c r="K40" i="58" s="1"/>
  <c r="C43" i="56"/>
  <c r="C52" i="58" s="1"/>
  <c r="C61" i="56"/>
  <c r="C88" i="58" s="1"/>
  <c r="C60" i="56"/>
  <c r="C86" i="58" s="1"/>
  <c r="C59" i="56"/>
  <c r="C84" i="58" s="1"/>
  <c r="C58" i="56"/>
  <c r="C82" i="58" s="1"/>
  <c r="C57" i="56"/>
  <c r="C80" i="58" s="1"/>
  <c r="C56" i="56"/>
  <c r="C78" i="58" s="1"/>
  <c r="C55" i="56"/>
  <c r="C76" i="58" s="1"/>
  <c r="C54" i="56"/>
  <c r="C74" i="58" s="1"/>
  <c r="C53" i="56"/>
  <c r="C72" i="58" s="1"/>
  <c r="C70" i="58"/>
  <c r="C51" i="56"/>
  <c r="C68" i="58" s="1"/>
  <c r="C50" i="56"/>
  <c r="C66" i="58" s="1"/>
  <c r="C49" i="56"/>
  <c r="C64" i="58" s="1"/>
  <c r="C48" i="56"/>
  <c r="C62" i="58" s="1"/>
  <c r="C47" i="56"/>
  <c r="C60" i="58" s="1"/>
  <c r="C46" i="56"/>
  <c r="C58" i="58" s="1"/>
  <c r="C45" i="56"/>
  <c r="C56" i="58" s="1"/>
  <c r="C44" i="56"/>
  <c r="C54" i="58" s="1"/>
  <c r="C42" i="56"/>
  <c r="C50" i="58" s="1"/>
  <c r="C41" i="56"/>
  <c r="C48" i="58" s="1"/>
  <c r="C46" i="58"/>
  <c r="C39" i="56"/>
  <c r="C44" i="58" s="1"/>
  <c r="C38" i="56"/>
  <c r="C42" i="58" s="1"/>
  <c r="G26" i="56"/>
  <c r="H26" i="56" s="1"/>
  <c r="AG11" i="58" s="1"/>
  <c r="G25" i="56"/>
  <c r="H25" i="56" s="1"/>
  <c r="AG9" i="58" s="1"/>
  <c r="G24" i="56"/>
  <c r="H24" i="56" s="1"/>
  <c r="AG7" i="58" s="1"/>
  <c r="G23" i="56"/>
  <c r="H23" i="56" s="1"/>
  <c r="Z24" i="58" s="1"/>
  <c r="G22" i="56"/>
  <c r="H22" i="56" s="1"/>
  <c r="Z22" i="58" s="1"/>
  <c r="G21" i="56"/>
  <c r="H21" i="56" s="1"/>
  <c r="Z20" i="58" s="1"/>
  <c r="G20" i="56"/>
  <c r="H20" i="56" s="1"/>
  <c r="Z17" i="58" s="1"/>
  <c r="G19" i="56"/>
  <c r="H19" i="56" s="1"/>
  <c r="Z15" i="58" s="1"/>
  <c r="G18" i="56"/>
  <c r="H18" i="56" s="1"/>
  <c r="Z13" i="58" s="1"/>
  <c r="G15" i="56"/>
  <c r="H15" i="56" s="1"/>
  <c r="Z7" i="58" s="1"/>
  <c r="G13" i="56"/>
  <c r="H13" i="56" s="1"/>
  <c r="K13" i="58" s="1"/>
  <c r="G12" i="56"/>
  <c r="H12" i="56" s="1"/>
  <c r="K11" i="58" s="1"/>
  <c r="G11" i="56"/>
  <c r="H11" i="56" s="1"/>
  <c r="K9" i="58" s="1"/>
  <c r="H10" i="56"/>
  <c r="K7" i="58" s="1"/>
  <c r="G9" i="56"/>
  <c r="H9" i="56" s="1"/>
  <c r="C11" i="58" s="1"/>
  <c r="G8" i="56"/>
  <c r="H8" i="56" s="1"/>
  <c r="C9" i="58" s="1"/>
  <c r="G7" i="56"/>
  <c r="H7" i="56" s="1"/>
  <c r="C7" i="58" s="1"/>
  <c r="I28" i="53" l="1"/>
  <c r="I27" i="53"/>
  <c r="H27" i="53"/>
  <c r="I24" i="53"/>
  <c r="H24" i="53"/>
  <c r="I23" i="53"/>
  <c r="H23" i="53"/>
  <c r="I22" i="53"/>
  <c r="I21" i="53"/>
  <c r="H21" i="53"/>
  <c r="I20" i="53"/>
  <c r="I19" i="53"/>
  <c r="H19" i="53"/>
  <c r="I18" i="53"/>
  <c r="H18" i="53"/>
  <c r="H17" i="53"/>
  <c r="I16" i="53"/>
  <c r="I14" i="53"/>
  <c r="H14" i="53"/>
  <c r="I13" i="53"/>
  <c r="H13" i="53"/>
  <c r="I12" i="53"/>
  <c r="H12" i="53"/>
  <c r="I11" i="53"/>
  <c r="H11" i="53"/>
  <c r="I10" i="53"/>
  <c r="H10" i="53"/>
  <c r="I9" i="53"/>
  <c r="H9" i="53"/>
  <c r="L30" i="53"/>
  <c r="K30" i="53"/>
  <c r="C30" i="53"/>
  <c r="B30" i="53"/>
  <c r="L29" i="53"/>
  <c r="K29" i="53"/>
  <c r="I29" i="53"/>
  <c r="H29" i="53"/>
  <c r="C29" i="53"/>
  <c r="B29" i="53"/>
  <c r="L28" i="53"/>
  <c r="K28" i="53"/>
  <c r="H28" i="53"/>
  <c r="C28" i="53"/>
  <c r="B28" i="53"/>
  <c r="L27" i="53"/>
  <c r="K27" i="53"/>
  <c r="C27" i="53"/>
  <c r="B27" i="53"/>
  <c r="L26" i="53"/>
  <c r="K26" i="53"/>
  <c r="I26" i="53"/>
  <c r="H26" i="53"/>
  <c r="C26" i="53"/>
  <c r="B26" i="53"/>
  <c r="L25" i="53"/>
  <c r="K25" i="53"/>
  <c r="I25" i="53"/>
  <c r="H25" i="53"/>
  <c r="C25" i="53"/>
  <c r="B25" i="53"/>
  <c r="L24" i="53"/>
  <c r="K24" i="53"/>
  <c r="C24" i="53"/>
  <c r="B24" i="53"/>
  <c r="L23" i="53"/>
  <c r="K23" i="53"/>
  <c r="C23" i="53"/>
  <c r="B23" i="53"/>
  <c r="L22" i="53"/>
  <c r="K22" i="53"/>
  <c r="H22" i="53"/>
  <c r="C22" i="53"/>
  <c r="B22" i="53"/>
  <c r="L21" i="53"/>
  <c r="K21" i="53"/>
  <c r="C21" i="53"/>
  <c r="B21" i="53"/>
  <c r="L20" i="53"/>
  <c r="K20" i="53"/>
  <c r="M20" i="53" s="1"/>
  <c r="H20" i="53"/>
  <c r="C20" i="53"/>
  <c r="B20" i="53"/>
  <c r="L19" i="53"/>
  <c r="K19" i="53"/>
  <c r="C19" i="53"/>
  <c r="B19" i="53"/>
  <c r="L18" i="53"/>
  <c r="K18" i="53"/>
  <c r="C17" i="53"/>
  <c r="C18" i="53"/>
  <c r="B18" i="53"/>
  <c r="L17" i="53"/>
  <c r="K17" i="53"/>
  <c r="I17" i="53"/>
  <c r="B17" i="53"/>
  <c r="L16" i="53"/>
  <c r="K16" i="53"/>
  <c r="H16" i="53"/>
  <c r="C16" i="53"/>
  <c r="B16" i="53"/>
  <c r="L15" i="53"/>
  <c r="K15" i="53"/>
  <c r="C15" i="53"/>
  <c r="B15" i="53"/>
  <c r="L14" i="53"/>
  <c r="K14" i="53"/>
  <c r="C14" i="53"/>
  <c r="B14" i="53"/>
  <c r="L13" i="53"/>
  <c r="K13" i="53"/>
  <c r="C13" i="53"/>
  <c r="B13" i="53"/>
  <c r="L12" i="53"/>
  <c r="K12" i="53"/>
  <c r="M12" i="53" s="1"/>
  <c r="C12" i="53"/>
  <c r="B12" i="53"/>
  <c r="L11" i="53"/>
  <c r="K11" i="53"/>
  <c r="C11" i="53"/>
  <c r="B11" i="53"/>
  <c r="L10" i="53"/>
  <c r="K10" i="53"/>
  <c r="C10" i="53"/>
  <c r="B10" i="53"/>
  <c r="L9" i="53"/>
  <c r="K9" i="53"/>
  <c r="C9" i="53"/>
  <c r="B9" i="53"/>
  <c r="M26" i="53"/>
  <c r="L8" i="53"/>
  <c r="K8" i="53"/>
  <c r="G9" i="53"/>
  <c r="G10" i="53" s="1"/>
  <c r="G11" i="53" s="1"/>
  <c r="G12" i="53" s="1"/>
  <c r="G13" i="53" s="1"/>
  <c r="G14" i="53" s="1"/>
  <c r="G15" i="53" s="1"/>
  <c r="G16" i="53" s="1"/>
  <c r="G17" i="53" s="1"/>
  <c r="G18" i="53" s="1"/>
  <c r="G19" i="53" s="1"/>
  <c r="G20" i="53" s="1"/>
  <c r="G21" i="53" s="1"/>
  <c r="G22" i="53" s="1"/>
  <c r="G23" i="53" s="1"/>
  <c r="G24" i="53" s="1"/>
  <c r="G25" i="53" s="1"/>
  <c r="G26" i="53" s="1"/>
  <c r="G27" i="53" s="1"/>
  <c r="G28" i="53" s="1"/>
  <c r="G29" i="53" s="1"/>
  <c r="G30" i="53" s="1"/>
  <c r="F9" i="53"/>
  <c r="F10" i="53" s="1"/>
  <c r="F11" i="53" s="1"/>
  <c r="F12" i="53" s="1"/>
  <c r="F13" i="53" s="1"/>
  <c r="F14" i="53" s="1"/>
  <c r="F15" i="53" s="1"/>
  <c r="F16" i="53" s="1"/>
  <c r="F17" i="53" s="1"/>
  <c r="F18" i="53" s="1"/>
  <c r="F19" i="53" s="1"/>
  <c r="F20" i="53" s="1"/>
  <c r="F21" i="53" s="1"/>
  <c r="F22" i="53" s="1"/>
  <c r="F23" i="53" s="1"/>
  <c r="F24" i="53" s="1"/>
  <c r="F25" i="53" s="1"/>
  <c r="F26" i="53" s="1"/>
  <c r="F27" i="53" s="1"/>
  <c r="F28" i="53" s="1"/>
  <c r="F29" i="53" s="1"/>
  <c r="F30" i="53" s="1"/>
  <c r="E9" i="53"/>
  <c r="E10" i="53" s="1"/>
  <c r="E11" i="53" s="1"/>
  <c r="E12" i="53" s="1"/>
  <c r="E13" i="53" s="1"/>
  <c r="E14" i="53" s="1"/>
  <c r="E15" i="53" s="1"/>
  <c r="E16" i="53" s="1"/>
  <c r="E17" i="53" s="1"/>
  <c r="E18" i="53" s="1"/>
  <c r="E19" i="53" s="1"/>
  <c r="E20" i="53" s="1"/>
  <c r="E21" i="53" s="1"/>
  <c r="E22" i="53" s="1"/>
  <c r="E23" i="53" s="1"/>
  <c r="E24" i="53" s="1"/>
  <c r="E25" i="53" s="1"/>
  <c r="E26" i="53" s="1"/>
  <c r="E27" i="53" s="1"/>
  <c r="E28" i="53" s="1"/>
  <c r="E29" i="53" s="1"/>
  <c r="E30" i="53" s="1"/>
  <c r="D9" i="53"/>
  <c r="D10" i="53" s="1"/>
  <c r="D11" i="53" s="1"/>
  <c r="D12" i="53" s="1"/>
  <c r="D13" i="53" s="1"/>
  <c r="D14" i="53" s="1"/>
  <c r="D15" i="53" s="1"/>
  <c r="D16" i="53" s="1"/>
  <c r="D17" i="53" s="1"/>
  <c r="D18" i="53" s="1"/>
  <c r="D19" i="53" s="1"/>
  <c r="D20" i="53" s="1"/>
  <c r="D21" i="53" s="1"/>
  <c r="D22" i="53" s="1"/>
  <c r="D23" i="53" s="1"/>
  <c r="D24" i="53" s="1"/>
  <c r="D25" i="53" s="1"/>
  <c r="D26" i="53" s="1"/>
  <c r="D27" i="53" s="1"/>
  <c r="D28" i="53" s="1"/>
  <c r="D29" i="53" s="1"/>
  <c r="D30" i="53" s="1"/>
  <c r="C8" i="53"/>
  <c r="B8" i="53"/>
  <c r="J3" i="53"/>
  <c r="M8" i="53" l="1"/>
  <c r="M23" i="53"/>
  <c r="M24" i="53"/>
  <c r="M28" i="53"/>
  <c r="M30" i="53"/>
  <c r="M19" i="53"/>
  <c r="J27" i="53"/>
  <c r="M21" i="53"/>
  <c r="M18" i="53"/>
  <c r="M25" i="53"/>
  <c r="J23" i="53"/>
  <c r="M17" i="53"/>
  <c r="M16" i="53"/>
  <c r="J19" i="53"/>
  <c r="J13" i="53"/>
  <c r="J28" i="53"/>
  <c r="J26" i="53"/>
  <c r="J25" i="53"/>
  <c r="J24" i="53"/>
  <c r="J22" i="53"/>
  <c r="J21" i="53"/>
  <c r="J20" i="53"/>
  <c r="J18" i="53"/>
  <c r="J17" i="53"/>
  <c r="M13" i="53"/>
  <c r="J12" i="53"/>
  <c r="J11" i="53"/>
  <c r="M22" i="53"/>
  <c r="M10" i="53"/>
  <c r="J10" i="53"/>
  <c r="J14" i="53"/>
  <c r="M15" i="53"/>
  <c r="M29" i="53"/>
  <c r="J29" i="53"/>
  <c r="M27" i="53"/>
  <c r="J16" i="53"/>
  <c r="M14" i="53"/>
  <c r="M11" i="53"/>
  <c r="M9" i="53"/>
  <c r="J9" i="53"/>
  <c r="H70" i="52" l="1"/>
  <c r="H67" i="52"/>
  <c r="C46" i="52"/>
  <c r="C34" i="52"/>
  <c r="H70" i="51"/>
  <c r="H67" i="51"/>
  <c r="C46" i="51"/>
  <c r="C34" i="51"/>
  <c r="H72" i="50"/>
  <c r="H69" i="50"/>
  <c r="C48" i="50"/>
  <c r="C36" i="50"/>
  <c r="H70" i="49"/>
  <c r="C46" i="49"/>
  <c r="C34" i="49"/>
  <c r="H67" i="49" l="1"/>
  <c r="H70" i="48"/>
  <c r="H67" i="48"/>
  <c r="C46" i="48"/>
  <c r="C34" i="48"/>
  <c r="H70" i="47"/>
  <c r="H67" i="47"/>
  <c r="C46" i="47"/>
  <c r="C34" i="47"/>
  <c r="H71" i="46"/>
  <c r="C47" i="46"/>
  <c r="C35" i="46"/>
  <c r="H68" i="46" l="1"/>
  <c r="H73" i="45"/>
  <c r="I30" i="53"/>
  <c r="C51" i="45"/>
  <c r="C41" i="45"/>
  <c r="H67" i="44"/>
  <c r="C45" i="44"/>
  <c r="C35" i="44"/>
  <c r="H67" i="43"/>
  <c r="H64" i="43"/>
  <c r="C45" i="43"/>
  <c r="C35" i="43"/>
  <c r="H73" i="42"/>
  <c r="H70" i="42"/>
  <c r="C51" i="42"/>
  <c r="C41" i="42"/>
  <c r="H67" i="41"/>
  <c r="H64" i="41"/>
  <c r="C45" i="41"/>
  <c r="C35" i="41"/>
  <c r="H69" i="40"/>
  <c r="C47" i="40"/>
  <c r="C37" i="40"/>
  <c r="H68" i="39"/>
  <c r="C46" i="39"/>
  <c r="C36" i="39"/>
  <c r="H70" i="37"/>
  <c r="H67" i="37"/>
  <c r="C48" i="37"/>
  <c r="C38" i="37"/>
  <c r="H73" i="36"/>
  <c r="I15" i="53"/>
  <c r="C51" i="36"/>
  <c r="C41" i="36"/>
  <c r="H67" i="35"/>
  <c r="C45" i="35"/>
  <c r="C35" i="35"/>
  <c r="H67" i="34"/>
  <c r="C45" i="34"/>
  <c r="C35" i="34"/>
  <c r="H73" i="33"/>
  <c r="H70" i="33"/>
  <c r="C51" i="33"/>
  <c r="C41" i="33"/>
  <c r="H67" i="32"/>
  <c r="H64" i="32"/>
  <c r="C45" i="32"/>
  <c r="C35" i="32"/>
  <c r="H69" i="31"/>
  <c r="C47" i="31"/>
  <c r="C37" i="31"/>
  <c r="H68" i="30"/>
  <c r="C46" i="30"/>
  <c r="C36" i="30"/>
  <c r="H70" i="36" l="1"/>
  <c r="H15" i="53"/>
  <c r="J15" i="53" s="1"/>
  <c r="H70" i="45"/>
  <c r="H30" i="53"/>
  <c r="J30" i="53" s="1"/>
  <c r="H66" i="40"/>
  <c r="H64" i="35"/>
  <c r="H66" i="31"/>
  <c r="H64" i="44"/>
  <c r="H65" i="39"/>
  <c r="H64" i="34"/>
  <c r="H65" i="30"/>
  <c r="C48" i="4" l="1"/>
  <c r="C38" i="4"/>
  <c r="H70" i="4" l="1"/>
  <c r="I8" i="53"/>
  <c r="H8" i="53"/>
  <c r="J8" i="53" l="1"/>
  <c r="H6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Ivan Havosan</author>
    <author>Windows User</author>
  </authors>
  <commentList>
    <comment ref="E5" authorId="0" shapeId="0" xr:uid="{6863D0E9-88A0-436B-BF93-7826BF3F26F7}">
      <text>
        <r>
          <rPr>
            <b/>
            <sz val="9"/>
            <color indexed="81"/>
            <rFont val="Tahoma"/>
            <family val="2"/>
          </rPr>
          <t>SECE Impair
(sece yang beanr2 rusak / tidak berfungsi)</t>
        </r>
      </text>
    </comment>
    <comment ref="F5" authorId="0" shapeId="0" xr:uid="{8237EF1E-4DA9-45FD-8F16-D655084BA6F3}">
      <text>
        <r>
          <rPr>
            <b/>
            <sz val="9"/>
            <color indexed="81"/>
            <rFont val="Tahoma"/>
            <family val="2"/>
          </rPr>
          <t>SECE Deviasi
Penyimpangan terhadap SECE</t>
        </r>
      </text>
    </comment>
    <comment ref="E18" authorId="1" shapeId="0" xr:uid="{6657850D-767A-480B-9EEB-92D7F3A83B7D}">
      <text>
        <r>
          <rPr>
            <b/>
            <sz val="9"/>
            <color indexed="81"/>
            <rFont val="Tahoma"/>
            <family val="2"/>
          </rPr>
          <t>Paulus:</t>
        </r>
        <r>
          <rPr>
            <sz val="9"/>
            <color indexed="81"/>
            <rFont val="Tahoma"/>
            <family val="2"/>
          </rPr>
          <t xml:space="preserve">
Tidak ada kabel grounding</t>
        </r>
      </text>
    </comment>
    <comment ref="F18" authorId="1" shapeId="0" xr:uid="{A4E1D7A4-5233-4890-867C-84FA02043D4F}">
      <text>
        <r>
          <rPr>
            <b/>
            <sz val="9"/>
            <color indexed="81"/>
            <rFont val="Tahoma"/>
            <family val="2"/>
          </rPr>
          <t xml:space="preserve">Paulus:
</t>
        </r>
        <r>
          <rPr>
            <sz val="9"/>
            <color indexed="81"/>
            <rFont val="Tahoma"/>
            <family val="2"/>
          </rPr>
          <t xml:space="preserve">Melebihi 4 ohm/ kabel putus
</t>
        </r>
      </text>
    </comment>
    <comment ref="E19" authorId="1" shapeId="0" xr:uid="{2BAC5EA2-EEA7-42B5-B29E-268A8F614778}">
      <text>
        <r>
          <rPr>
            <b/>
            <sz val="9"/>
            <color indexed="81"/>
            <rFont val="Tahoma"/>
            <family val="2"/>
          </rPr>
          <t>Paulus:</t>
        </r>
        <r>
          <rPr>
            <sz val="9"/>
            <color indexed="81"/>
            <rFont val="Tahoma"/>
            <family val="2"/>
          </rPr>
          <t xml:space="preserve">
Tidak ada kabel grounding</t>
        </r>
      </text>
    </comment>
    <comment ref="F19" authorId="1" shapeId="0" xr:uid="{045D3619-3CFA-400C-AD41-51BDD6F77BBD}">
      <text>
        <r>
          <rPr>
            <b/>
            <sz val="9"/>
            <color indexed="81"/>
            <rFont val="Tahoma"/>
            <family val="2"/>
          </rPr>
          <t xml:space="preserve">Paulus:
</t>
        </r>
        <r>
          <rPr>
            <sz val="9"/>
            <color indexed="81"/>
            <rFont val="Tahoma"/>
            <family val="2"/>
          </rPr>
          <t xml:space="preserve">Melebihi 4 ohm/ kabel putus
</t>
        </r>
      </text>
    </comment>
    <comment ref="F20" authorId="1" shapeId="0" xr:uid="{23988593-E363-42E8-AAFA-400B71082BCE}">
      <text>
        <r>
          <rPr>
            <b/>
            <sz val="9"/>
            <color indexed="81"/>
            <rFont val="Tahoma"/>
            <family val="2"/>
          </rPr>
          <t xml:space="preserve">Paulus :
</t>
        </r>
        <r>
          <rPr>
            <sz val="9"/>
            <color indexed="81"/>
            <rFont val="Tahoma"/>
            <family val="2"/>
          </rPr>
          <t xml:space="preserve">Hasil pengukuran tidak terbaca
</t>
        </r>
      </text>
    </comment>
  </commentList>
</comments>
</file>

<file path=xl/sharedStrings.xml><?xml version="1.0" encoding="utf-8"?>
<sst xmlns="http://schemas.openxmlformats.org/spreadsheetml/2006/main" count="7270" uniqueCount="1025">
  <si>
    <t xml:space="preserve">DOKUMEN IDENTIFIKASI
SKENARIO MAJOR ACCIDENT HAZARD (MAH) &amp; INTEGRITY SECE </t>
  </si>
  <si>
    <t>LOKASI</t>
  </si>
  <si>
    <t>:</t>
  </si>
  <si>
    <t>IT BIMA</t>
  </si>
  <si>
    <t>TAHUN PENYUSUNAN</t>
  </si>
  <si>
    <t>REGION</t>
  </si>
  <si>
    <t>JATIMBALINUS</t>
  </si>
  <si>
    <t>REVISI KE-</t>
  </si>
  <si>
    <t>SUB HOLDING</t>
  </si>
  <si>
    <t>C&amp;T PT. Pertamina Patra Niaga</t>
  </si>
  <si>
    <t>REFFERENSI</t>
  </si>
  <si>
    <t xml:space="preserve">1. Pedoman No. No.A-002/CT03000/2021-S9 tentang Sistem Pengelolaan Keselamatan Proses dan Keterpaduan Aset (Process   Safety &amp; Asset Integrity Management System) Tahun 2021.
2. TKO No. No.B-001/CT03100/2021-S9 tentang Indikator Kinerja Keselamatan Proses dan Keterpaduan Aset Tahun 2021.
3. SUPREME (Sustainability Pertamina Expectations for HSSE Management Excellence)  Tahun 2019, Revisi-1.
</t>
  </si>
  <si>
    <t>SITE OVERVIEW</t>
  </si>
  <si>
    <t>Itegrated Terminal Bima beralamat di Jalan Sultan Kaharuddin No. 174 Wadumbolo, Kecamatan Resanae Barat, Kota Bima, Nusa Tenggara Barat dengan total Iuas area 32.109 Ha, mulai beroperasi tahun 1980 Jumlah Pekerja : 7 Pekerja Organik &amp; 32 Pekerja TKJP.
IT BIMA memiliki tangki timbun 10 unit dengan kapasitan 10.250 KL &amp; Tangki LPG 1 unit dengan Kapasitan 1000 MT terdiri dari :
1. T.11 ( 500 KL ) - Biosolar
2. T.12 ( 500 KL ) - Biosolar
3. T.13 ( 250 KL ) - Avtur / Purpous Kerosin
4. T.14 ( 500 KL ) - Pertadex
5. T.15 ( 500 KL ) - Pertamax
6. T.16 ( 1000 KL ) - Biosolar
7. T.17 ( 1500 KL ) - Biosolar
8. T.18 ( 1500 KL ) - Biosolar
9 T.19 ( 2500 KL ) - Pertalite
10. T.21 ( 1000 MT ) - LPG MIX
11 T.22 ( 1500 KL ) - Pertalite</t>
  </si>
  <si>
    <t>SCENARIO &amp; CAUSES FACTOR</t>
  </si>
  <si>
    <t>No</t>
  </si>
  <si>
    <t>Causes Factor</t>
  </si>
  <si>
    <t>RF</t>
  </si>
  <si>
    <t>SF</t>
  </si>
  <si>
    <t>DF</t>
  </si>
  <si>
    <t>Internal/ External Corrosion</t>
  </si>
  <si>
    <t>√</t>
  </si>
  <si>
    <t>Kegagalan pada Flanges, Small Bore atau Equpiment Seal</t>
  </si>
  <si>
    <t>Operasi diluar design operasional</t>
  </si>
  <si>
    <t>Aktivitas Maintenance</t>
  </si>
  <si>
    <t xml:space="preserve">Terdampak aktivitas kapal dan/atau Third party activities </t>
  </si>
  <si>
    <t>-</t>
  </si>
  <si>
    <t>Akibat Normal Operasi (termasuk Aktivitas Sampling)</t>
  </si>
  <si>
    <t>Kegagalan Pada supporting Structure</t>
  </si>
  <si>
    <t>Akibat Cuca Buruk dan/atau bencana alam</t>
  </si>
  <si>
    <t>GLOSSARY</t>
  </si>
  <si>
    <t xml:space="preserve">- MAH : Major Accident Hazard </t>
  </si>
  <si>
    <t>-RF : Receiving Facility</t>
  </si>
  <si>
    <t>- MAE: major Accident Event</t>
  </si>
  <si>
    <t>- SF : Storage Facility</t>
  </si>
  <si>
    <t>- SECE : Safety &amp; Environment Critical Elements</t>
  </si>
  <si>
    <t>- DF : Distributing Facility</t>
  </si>
  <si>
    <t>- PSAIMS : Process Safety &amp; Asset Integrity Management System</t>
  </si>
  <si>
    <t>APPROVAL DOCUMENT</t>
  </si>
  <si>
    <t>Disiapkan dan Diperiksa Oleh,</t>
  </si>
  <si>
    <t>Spv Receiving, Storage &amp; Distribution</t>
  </si>
  <si>
    <t>Jr. Spv. HSSE &amp; GA</t>
  </si>
  <si>
    <t>ABDILAH MUHARAM</t>
  </si>
  <si>
    <t>YAKOBUS E B P SANTOSO</t>
  </si>
  <si>
    <t>Disetujui Oleh,</t>
  </si>
  <si>
    <t>IT Manager Bima</t>
  </si>
  <si>
    <t>CUCUK BASUKI</t>
  </si>
  <si>
    <t>Data Validation for Status Barrier</t>
  </si>
  <si>
    <t>N/A</t>
  </si>
  <si>
    <t>LAMPIRAN 2 – Matriks Penilaian Risiko</t>
  </si>
  <si>
    <t>TKO No B-002/CT03100/2021-S9 Revisi ke-0</t>
  </si>
  <si>
    <t>RISK = LIKELIHOOD X SEVERITY</t>
  </si>
  <si>
    <t>SKALA</t>
  </si>
  <si>
    <t>Manusia</t>
  </si>
  <si>
    <t>Environment</t>
  </si>
  <si>
    <t>Finansial</t>
  </si>
  <si>
    <t>Asset &amp; Peralatan</t>
  </si>
  <si>
    <t>Reputation &amp; Legal Impact</t>
  </si>
  <si>
    <t>Notifikasi Publik</t>
  </si>
  <si>
    <t>DAMPAK (SEVERITY)</t>
  </si>
  <si>
    <t>5
Catastrophic</t>
  </si>
  <si>
    <t>SEVERITY</t>
  </si>
  <si>
    <r>
      <rPr>
        <sz val="10"/>
        <color theme="1"/>
        <rFont val="Symbol"/>
        <family val="1"/>
        <charset val="2"/>
      </rPr>
      <t>·</t>
    </r>
    <r>
      <rPr>
        <sz val="9"/>
        <color theme="1"/>
        <rFont val="Arial"/>
        <family val="2"/>
      </rPr>
      <t xml:space="preserve"> </t>
    </r>
    <r>
      <rPr>
        <sz val="10"/>
        <color theme="1"/>
        <rFont val="Arial"/>
        <family val="2"/>
      </rPr>
      <t xml:space="preserve">Fatalitas ganda
</t>
    </r>
    <r>
      <rPr>
        <sz val="10"/>
        <color theme="1"/>
        <rFont val="Symbol"/>
        <family val="1"/>
        <charset val="2"/>
      </rPr>
      <t>·</t>
    </r>
    <r>
      <rPr>
        <sz val="9"/>
        <color theme="1"/>
        <rFont val="Arial"/>
        <family val="2"/>
      </rPr>
      <t xml:space="preserve"> </t>
    </r>
    <r>
      <rPr>
        <sz val="10"/>
        <color theme="1"/>
        <rFont val="Arial"/>
        <family val="2"/>
      </rPr>
      <t xml:space="preserve">Menyebabkan wabah ke lingkungan
</t>
    </r>
    <r>
      <rPr>
        <sz val="10"/>
        <color theme="1"/>
        <rFont val="Symbol"/>
        <family val="1"/>
        <charset val="2"/>
      </rPr>
      <t xml:space="preserve">· </t>
    </r>
    <r>
      <rPr>
        <sz val="10"/>
        <color theme="1"/>
        <rFont val="Arial"/>
        <family val="2"/>
      </rPr>
      <t>Bahan dengan potensi menyebabkan banyak kematian, mis. Bahan kimia dengan efek toksik akut</t>
    </r>
  </si>
  <si>
    <r>
      <t xml:space="preserve">• Menyebabkan kerusakan lingkungan yang sangat serius, berdampak jangka panjang terhadap fungsi ekosistem atau </t>
    </r>
    <r>
      <rPr>
        <b/>
        <sz val="10"/>
        <color theme="1"/>
        <rFont val="Arial"/>
        <family val="2"/>
      </rPr>
      <t>Tumpahan Minyak&gt; 100 Barrel</t>
    </r>
    <r>
      <rPr>
        <sz val="10"/>
        <color theme="1"/>
        <rFont val="Arial"/>
        <family val="2"/>
      </rPr>
      <t xml:space="preserve">.
</t>
    </r>
  </si>
  <si>
    <t>• ≥ 80% BTR
(BTR adalah nilai keuntungan
perusahaan yang ditetapkan oleh fungsi keuangan di lokasi terkait)</t>
  </si>
  <si>
    <t>• Kehilangan total pada Pabrik/ Plant atau perkiraan biaya perbaikan &gt;US $ 5.000.000.</t>
  </si>
  <si>
    <r>
      <t>Dampak Luas Internasional dan Nasional :
·</t>
    </r>
    <r>
      <rPr>
        <sz val="6"/>
        <color theme="1"/>
        <rFont val="Arial"/>
        <family val="2"/>
      </rPr>
      <t xml:space="preserve"> </t>
    </r>
    <r>
      <rPr>
        <sz val="10"/>
        <color theme="1"/>
        <rFont val="Arial"/>
        <family val="2"/>
      </rPr>
      <t>Potensi peliputan media nasional &amp; internasional yang mempengaruhi Anak Perusahaan &amp; Pertamina Persero.
·Potensi tuntutan hukum oleh regulator &amp; masyarakat yang terkena
dampak.
·Kemarahan publik untuk menghentikan operasi.
·Potensi perbaikan lingkungan yang diminta oleh regulator.</t>
    </r>
  </si>
  <si>
    <t>• Evakuasi area lengkap.</t>
  </si>
  <si>
    <t>4
Significant</t>
  </si>
  <si>
    <t xml:space="preserve">• Fatalitas Tunggal / Cacat Permanen / menyebabkan hilangnya hari kerja (Day Away From Works)
• Bahan yang mampu menghasilkan efek serius dan tidak dapat dipulihkan sehingga menyebabkan terjadinya kematian.
</t>
  </si>
  <si>
    <r>
      <t xml:space="preserve">• Menyebabkan efek lingkungan yang serius dan berdampak jangka menengah atau </t>
    </r>
    <r>
      <rPr>
        <b/>
        <sz val="10"/>
        <color theme="1"/>
        <rFont val="Arial"/>
        <family val="2"/>
      </rPr>
      <t>Tumpahan Minyak 15 - 100 Barrel</t>
    </r>
    <r>
      <rPr>
        <sz val="10"/>
        <color theme="1"/>
        <rFont val="Arial"/>
        <family val="2"/>
      </rPr>
      <t xml:space="preserve">.
</t>
    </r>
  </si>
  <si>
    <t>• 60% ≤ BTR ≤ 80%</t>
  </si>
  <si>
    <t>• Kehilangan sebagian Pabrik.
• Pabrik ditutup atau diperkirakan biaya perbaikan US $ 1.000.000 - US $ 5.000.000..</t>
  </si>
  <si>
    <t>Dampak regional :
·Potensi peliputan media regional ke Anak Perusahaan &amp; Pertamina Persero.
·Potensi tuntutan hukum oleh regulator &amp; masyarakat yang terkena dampak.
·Potensi perbaikan lingkungan yang diminta oleh regulator.</t>
  </si>
  <si>
    <t>• Pemberitahuan Evakuasi terhadap area yang dipilih.</t>
  </si>
  <si>
    <t>3
Moderate</t>
  </si>
  <si>
    <t xml:space="preserve">• Cacat Non Permanen / menyebabkan pembatasan aktivitas kerja (Restricted Work Cases).
• Bahan yang mampu menghasilkan efek yang tidak dapat dipulihkan tanpa menyebabkan kematian tetapi terjadi kecacatan yang serius dan rawat inap yang lama.
</t>
  </si>
  <si>
    <r>
      <t xml:space="preserve">• Menyebakan efek lingkungan yang sedang dan berdampak jangka pendek tetapi tidak mempengaruhi fungsi ekosistem atau </t>
    </r>
    <r>
      <rPr>
        <b/>
        <sz val="10"/>
        <color theme="1"/>
        <rFont val="Arial"/>
        <family val="2"/>
      </rPr>
      <t>Tumpahan minyak 5-15 Barrel</t>
    </r>
    <r>
      <rPr>
        <sz val="10"/>
        <color theme="1"/>
        <rFont val="Arial"/>
        <family val="2"/>
      </rPr>
      <t xml:space="preserve">.
</t>
    </r>
  </si>
  <si>
    <t>• 40% ≤ BTR ≤ 60%</t>
  </si>
  <si>
    <t>• Sebagian instalasi mengalami kerusakan atau biaya perbaikan diperkirakan $ 100.000 - $ 1.000.000.</t>
  </si>
  <si>
    <t>Lokal (dampak kota) :
·Potensi paparan media lokal.
·Potensi klaim hukum oleh korban yang terkena dampak.
·Diperlukan perbaikan lingkungan yang potensial.</t>
  </si>
  <si>
    <t>• Pemberitahuan terhadap Shelter di lokasi.</t>
  </si>
  <si>
    <t>2
Minor</t>
  </si>
  <si>
    <t xml:space="preserve">•Kasus perawatan medis.
• Bahan yang mampu memberikan efek kesehatan minor yang dapat dipulihkan (tidak ada rawat inap). 
</t>
  </si>
  <si>
    <r>
      <t xml:space="preserve">• Menyebabkan efek minor pada lingkungan biologis atau fisik atau </t>
    </r>
    <r>
      <rPr>
        <b/>
        <sz val="10"/>
        <rFont val="Arial"/>
        <family val="2"/>
      </rPr>
      <t>Tumpahan minyak 1-5 Barrel</t>
    </r>
    <r>
      <rPr>
        <sz val="10"/>
        <rFont val="Arial"/>
        <family val="2"/>
      </rPr>
      <t xml:space="preserve">.
</t>
    </r>
  </si>
  <si>
    <t>• 20% ≤ BTR ≤ 40%</t>
  </si>
  <si>
    <t>• Gangguan singkat yang mungkin terjadi pada proses atau perkiraan biaya perbaikan adalah $ 10.000 - $ 100.000.</t>
  </si>
  <si>
    <t>Dampak internal :
·Potensi eksposur media.
·Permintaan oleh regulator.</t>
  </si>
  <si>
    <t>• Lokal (Pemberitahuan Telepon / selebaran).</t>
  </si>
  <si>
    <t>1
Insignificant</t>
  </si>
  <si>
    <t xml:space="preserve">•Kasus P3K.
• Tidak mempengaruhi aktivitas kerja.
</t>
  </si>
  <si>
    <r>
      <t xml:space="preserve">• Menyebabkan kerusakan terbatas pada area yang minimal dengan signifikansi yang rendah atau </t>
    </r>
    <r>
      <rPr>
        <b/>
        <sz val="10"/>
        <rFont val="Arial"/>
        <family val="2"/>
      </rPr>
      <t>Tumpahan Minyak &lt;1 Barrel</t>
    </r>
    <r>
      <rPr>
        <sz val="10"/>
        <rFont val="Arial"/>
        <family val="2"/>
      </rPr>
      <t xml:space="preserve">.
</t>
    </r>
  </si>
  <si>
    <t>• ≤ 20% BTR</t>
  </si>
  <si>
    <t>•Tidak ada gangguan terhadap proses atau perkiraan biaya perbaikan &lt;$ 10.000.</t>
  </si>
  <si>
    <t>Tidak Ada Dampak Reputasi :
·Tidak ada perhatian media</t>
  </si>
  <si>
    <t>• Tidak ada komunikasi ke Publik.</t>
  </si>
  <si>
    <t>LEVEL</t>
  </si>
  <si>
    <t>1 (Rare)</t>
  </si>
  <si>
    <t>2 (Unlikely)</t>
  </si>
  <si>
    <t>3 (Moderate)</t>
  </si>
  <si>
    <t>4 (Likely)</t>
  </si>
  <si>
    <t>5 (Almost)</t>
  </si>
  <si>
    <t>0% &lt; X &lt; 20%</t>
  </si>
  <si>
    <t>20% &lt; X &lt; 40%</t>
  </si>
  <si>
    <t>40% &lt; X &lt; 60%</t>
  </si>
  <si>
    <t>60% &lt; X &lt; 80%</t>
  </si>
  <si>
    <t>80% &lt; X &lt; 100%</t>
  </si>
  <si>
    <t>LIKELIHOOD</t>
  </si>
  <si>
    <t>DEFINISI</t>
  </si>
  <si>
    <r>
      <t>&lt;10</t>
    </r>
    <r>
      <rPr>
        <vertAlign val="superscript"/>
        <sz val="12"/>
        <color theme="1"/>
        <rFont val="Arial"/>
        <family val="2"/>
      </rPr>
      <t>-6</t>
    </r>
    <r>
      <rPr>
        <sz val="12"/>
        <color theme="1"/>
        <rFont val="Arial"/>
        <family val="2"/>
      </rPr>
      <t xml:space="preserve"> per year</t>
    </r>
  </si>
  <si>
    <r>
      <t>10</t>
    </r>
    <r>
      <rPr>
        <vertAlign val="superscript"/>
        <sz val="12"/>
        <color theme="1"/>
        <rFont val="Arial"/>
        <family val="2"/>
      </rPr>
      <t>-6</t>
    </r>
    <r>
      <rPr>
        <sz val="12"/>
        <color theme="1"/>
        <rFont val="Arial"/>
        <family val="2"/>
      </rPr>
      <t xml:space="preserve"> to 10</t>
    </r>
    <r>
      <rPr>
        <vertAlign val="superscript"/>
        <sz val="12"/>
        <color theme="1"/>
        <rFont val="Arial"/>
        <family val="2"/>
      </rPr>
      <t>-4</t>
    </r>
    <r>
      <rPr>
        <sz val="12"/>
        <color theme="1"/>
        <rFont val="Arial"/>
        <family val="2"/>
      </rPr>
      <t xml:space="preserve"> per year</t>
    </r>
  </si>
  <si>
    <r>
      <t>10</t>
    </r>
    <r>
      <rPr>
        <vertAlign val="superscript"/>
        <sz val="12"/>
        <color theme="1"/>
        <rFont val="Arial"/>
        <family val="2"/>
      </rPr>
      <t>-4</t>
    </r>
    <r>
      <rPr>
        <sz val="12"/>
        <color theme="1"/>
        <rFont val="Arial"/>
        <family val="2"/>
      </rPr>
      <t xml:space="preserve"> to 10</t>
    </r>
    <r>
      <rPr>
        <vertAlign val="superscript"/>
        <sz val="12"/>
        <color theme="1"/>
        <rFont val="Arial"/>
        <family val="2"/>
      </rPr>
      <t>-2</t>
    </r>
    <r>
      <rPr>
        <sz val="12"/>
        <color theme="1"/>
        <rFont val="Arial"/>
        <family val="2"/>
      </rPr>
      <t xml:space="preserve"> per year</t>
    </r>
  </si>
  <si>
    <r>
      <t>10</t>
    </r>
    <r>
      <rPr>
        <vertAlign val="superscript"/>
        <sz val="12"/>
        <color theme="1"/>
        <rFont val="Arial"/>
        <family val="2"/>
      </rPr>
      <t>-2</t>
    </r>
    <r>
      <rPr>
        <sz val="12"/>
        <color theme="1"/>
        <rFont val="Arial"/>
        <family val="2"/>
      </rPr>
      <t xml:space="preserve"> to 1 per year</t>
    </r>
  </si>
  <si>
    <t>&gt; 1 per year</t>
  </si>
  <si>
    <t>Hampir Pasti Terjadi (Almost)</t>
  </si>
  <si>
    <t>Terjadi beberapa kali di wilayah operasi Pertamina ATAU terjadi beberapa kali di lokasi terkait dalam 1 tahun terakhir ATAU adanya kondisi yang memungkinkan kejadian dapat terjadi di wilayah operasi Pertamina lebih dari sekali tiap tahunnya</t>
  </si>
  <si>
    <t>KEMUNGKINAN (PROBABILITAS/LIKELIHOOD)</t>
  </si>
  <si>
    <t>Sangat Mungkin Terjadi (Likely)</t>
  </si>
  <si>
    <r>
      <t>10</t>
    </r>
    <r>
      <rPr>
        <vertAlign val="superscript"/>
        <sz val="12"/>
        <color theme="1"/>
        <rFont val="Calibri"/>
        <family val="2"/>
        <scheme val="minor"/>
      </rPr>
      <t>-2</t>
    </r>
    <r>
      <rPr>
        <sz val="12"/>
        <color theme="1"/>
        <rFont val="Calibri"/>
        <family val="2"/>
        <scheme val="minor"/>
      </rPr>
      <t xml:space="preserve"> to 1 per year</t>
    </r>
  </si>
  <si>
    <t>Pernah terjadi lebih dari sekali selama masa hidup operasi (operational lifetime) Pertamina ATAU pernah terjadi sekali di lokasi terkait ATAU adanya kondisi yang memungkinkan kejadian dapat terjadi lebih dari sekali di wilayah operasi Pertamina selama masa hidup operasi nya.</t>
  </si>
  <si>
    <t>Bisa Terjadi (Moderate)</t>
  </si>
  <si>
    <r>
      <t>10</t>
    </r>
    <r>
      <rPr>
        <vertAlign val="superscript"/>
        <sz val="12"/>
        <color theme="1"/>
        <rFont val="Calibri"/>
        <family val="2"/>
        <scheme val="minor"/>
      </rPr>
      <t>-4</t>
    </r>
    <r>
      <rPr>
        <sz val="12"/>
        <color theme="1"/>
        <rFont val="Calibri"/>
        <family val="2"/>
        <scheme val="minor"/>
      </rPr>
      <t xml:space="preserve"> to 10</t>
    </r>
    <r>
      <rPr>
        <vertAlign val="superscript"/>
        <sz val="12"/>
        <color theme="1"/>
        <rFont val="Calibri"/>
        <family val="2"/>
        <scheme val="minor"/>
      </rPr>
      <t>-2</t>
    </r>
    <r>
      <rPr>
        <sz val="12"/>
        <color theme="1"/>
        <rFont val="Calibri"/>
        <family val="2"/>
        <scheme val="minor"/>
      </rPr>
      <t xml:space="preserve"> per year</t>
    </r>
  </si>
  <si>
    <t>Pernah terjadi lebih dari sekali di Industri Migas / Panas Bumi / Gedung Perkantoran ATAU pernah terjadi sekali di wilayah operasi Pertamina.</t>
  </si>
  <si>
    <t>Jarang Terjadi (Unlikely)</t>
  </si>
  <si>
    <r>
      <t>10</t>
    </r>
    <r>
      <rPr>
        <vertAlign val="superscript"/>
        <sz val="12"/>
        <color theme="1"/>
        <rFont val="Calibri"/>
        <family val="2"/>
        <scheme val="minor"/>
      </rPr>
      <t>-6</t>
    </r>
    <r>
      <rPr>
        <sz val="12"/>
        <color theme="1"/>
        <rFont val="Calibri"/>
        <family val="2"/>
        <scheme val="minor"/>
      </rPr>
      <t xml:space="preserve"> to 10</t>
    </r>
    <r>
      <rPr>
        <vertAlign val="superscript"/>
        <sz val="12"/>
        <color theme="1"/>
        <rFont val="Calibri"/>
        <family val="2"/>
        <scheme val="minor"/>
      </rPr>
      <t>-4</t>
    </r>
    <r>
      <rPr>
        <sz val="12"/>
        <color theme="1"/>
        <rFont val="Calibri"/>
        <family val="2"/>
        <scheme val="minor"/>
      </rPr>
      <t xml:space="preserve"> per year</t>
    </r>
  </si>
  <si>
    <t>Pernah terjadi sekali di Industri Migas / Panas Bumi / Gedung Perkantoran.</t>
  </si>
  <si>
    <t>Hampir Tidak Mungkin Terjadi (Rare)</t>
  </si>
  <si>
    <r>
      <t>&lt;10</t>
    </r>
    <r>
      <rPr>
        <vertAlign val="superscript"/>
        <sz val="12"/>
        <color theme="1"/>
        <rFont val="Calibri"/>
        <family val="2"/>
        <scheme val="minor"/>
      </rPr>
      <t>-6</t>
    </r>
    <r>
      <rPr>
        <sz val="12"/>
        <color theme="1"/>
        <rFont val="Calibri"/>
        <family val="2"/>
        <scheme val="minor"/>
      </rPr>
      <t xml:space="preserve"> per year</t>
    </r>
  </si>
  <si>
    <t>Tidak pernah terdengar di Industry Migas / Panas Bumi / Gedung Perkantoran</t>
  </si>
  <si>
    <t>KRITERIA RISIKO</t>
  </si>
  <si>
    <t>Skor Risiko</t>
  </si>
  <si>
    <t>Tingkat Risiko</t>
  </si>
  <si>
    <t>Penerimaan Risiko dan ALARP</t>
  </si>
  <si>
    <t>Prioritas</t>
  </si>
  <si>
    <t>Tindakan Pengendalian</t>
  </si>
  <si>
    <t>15-25</t>
  </si>
  <si>
    <t>High (H)</t>
  </si>
  <si>
    <t>Unacceptable Risk</t>
  </si>
  <si>
    <r>
      <t xml:space="preserve">Serangkaian rencana mitigasi risiko harus segera dilakukan untuk mengurangi risiko dengan kondisi dan persyaratan sebagai berikut:
1) Menunda pekerjaan/proyek/operasi hingga rencana mitigasi risiko jangka panjang dilakukan dan mengurangi risiko sampai ke tingkat Medium.
2) Untuk melanjutkan pekerjaan/proyek/operasi maka penerapan dispensasi dan rencana mitigasi risiko jangka pendek harus mendapat persetujuan dari pejabat dua tingkat di atas Risk Owner, sementara rencana mitigasi jangka panjang harus tetap dipersiapkan.
3) Rencana mitigasi risiko jangka panjang dijalankan serta dilakukan monitoring secara berkala untuk memastikan keefektifan tindakan pengendalian dan penurunan tingkat risiko.
4) Untuk skenario risiko yang potensial menyebabkan </t>
    </r>
    <r>
      <rPr>
        <i/>
        <sz val="11"/>
        <color theme="1"/>
        <rFont val="Arial"/>
        <family val="2"/>
      </rPr>
      <t>multiple fatalities</t>
    </r>
    <r>
      <rPr>
        <sz val="11"/>
        <color theme="1"/>
        <rFont val="Arial"/>
        <family val="2"/>
      </rPr>
      <t>, maka minimal harus dilakukan analisa risiko</t>
    </r>
    <r>
      <rPr>
        <i/>
        <sz val="11"/>
        <color theme="1"/>
        <rFont val="Arial"/>
        <family val="2"/>
      </rPr>
      <t xml:space="preserve"> semi quantitative</t>
    </r>
    <r>
      <rPr>
        <sz val="11"/>
        <color theme="1"/>
        <rFont val="Arial"/>
        <family val="2"/>
      </rPr>
      <t>.</t>
    </r>
  </si>
  <si>
    <t>10-12</t>
  </si>
  <si>
    <t>Moderate to High (MH)</t>
  </si>
  <si>
    <t>Untolerable Risk</t>
  </si>
  <si>
    <r>
      <t xml:space="preserve">Serangkaian rencana mitigasi risiko harus segera dilakukan untuk mengurangi risiko dengan kondisi dan persyaratan sebagai berikut:
1) Menunda pekerjaan/proyek/operasi hingga rencana mitigasi risiko jangka panjang dilakukan dan mengurangi risiko sampai ke tingkat Medium.
2) Untuk melanjutkan pekerjaan/proyek/operasi maka penerapan dispensasi dan rencana mitigasi risiko jangka pendek harus mendapat persetujuan dari pejabat satu tingkat di atas Risk Owner, sementara rencana mitigasi jangka panjang harus tetap dipersiapkan.
3) Rencana mitigasi risiko jangka panjang dijalankan serta dilakukan monitoring secara berkala untuk memastikan keefektifan tindakan pengendalian dan penurunan tingkat risiko.
4) Untuk skenario risiko yang potensial menyebabkan </t>
    </r>
    <r>
      <rPr>
        <i/>
        <sz val="11"/>
        <color theme="1"/>
        <rFont val="Arial"/>
        <family val="2"/>
      </rPr>
      <t>multiple fatalities</t>
    </r>
    <r>
      <rPr>
        <sz val="11"/>
        <color theme="1"/>
        <rFont val="Arial"/>
        <family val="2"/>
      </rPr>
      <t xml:space="preserve">, maka minimal harus dilakukan analisa risiko </t>
    </r>
    <r>
      <rPr>
        <i/>
        <sz val="11"/>
        <color theme="1"/>
        <rFont val="Arial"/>
        <family val="2"/>
      </rPr>
      <t>semi quantitative</t>
    </r>
    <r>
      <rPr>
        <sz val="11"/>
        <color theme="1"/>
        <rFont val="Arial"/>
        <family val="2"/>
      </rPr>
      <t>.</t>
    </r>
  </si>
  <si>
    <t>5-9</t>
  </si>
  <si>
    <t>Medium (M)</t>
  </si>
  <si>
    <t>Acceptable Risk</t>
  </si>
  <si>
    <t>Mitigasi risiko jangka pendek harus dilakukan dengan persetujuan Risk Owner untuk mengelola risiko sebagai bagian dari keseluruhan program pengurangan risiko yang berkesinambungan.</t>
  </si>
  <si>
    <t>Low to Moderate (LM)</t>
  </si>
  <si>
    <t>Tingkat risiko yang secara umum dapat ditoleransi di mana mitigasi risiko jangka pendek harus dilakukan dengan persetujuan pejabat satu tingkat di atas PIC untuk mengelola risiko sebagai bagian dari keseluruhan program pengurangan risiko yang berkesinambungan.</t>
  </si>
  <si>
    <t>1-3</t>
  </si>
  <si>
    <t>Low (L)</t>
  </si>
  <si>
    <t>Tingkat risiko yang secara umum dapat diterima di mana pengelolaan risiko secara berkesinambungan harus tertanam dan menyatu dalam seluruh kegiatan operasi untuk mencapai tujuan Perusahaan yaitu Zero Incident. Mitigasi risiko yang dibuat harus mendapat persetujuan dari pejabat satu tingkat di atas PIC.</t>
  </si>
  <si>
    <t>Group of Equipment</t>
  </si>
  <si>
    <t>MAH Id.</t>
  </si>
  <si>
    <t>MAH Description</t>
  </si>
  <si>
    <t>Consequences</t>
  </si>
  <si>
    <t>MAH Source / Refference</t>
  </si>
  <si>
    <t>Risk Assessment</t>
  </si>
  <si>
    <t>Severity</t>
  </si>
  <si>
    <t>Probability</t>
  </si>
  <si>
    <t>Risk Number</t>
  </si>
  <si>
    <t>Receiving Facility at FT, TLPG &amp; DPPU</t>
  </si>
  <si>
    <t>MAH-RF-001</t>
  </si>
  <si>
    <t>LOPC akibat peralatan mengalami internal / eksternal korosi</t>
  </si>
  <si>
    <t>Kebocoran produk bisa menyebabkan major spill,  kebakaran dan/atau ledakan yang menyebabkan kematian personel dan/atau pencemaran lingkungan.</t>
  </si>
  <si>
    <t xml:space="preserve">- Dokumen MAH Tahun 2021 dan 2022
- OGB Risk Register
</t>
  </si>
  <si>
    <t>MAH-RF-002</t>
  </si>
  <si>
    <t>LOPC akibat kegagalan/kebocoran pada valve, flange, small bore, seal</t>
  </si>
  <si>
    <t>MAH-RF-003</t>
  </si>
  <si>
    <t>LOPC akibat beroperasi diluar design operasional</t>
  </si>
  <si>
    <t>MAH-RF-004</t>
  </si>
  <si>
    <t>LOPC akibat kegiatan maintenance</t>
  </si>
  <si>
    <t>MAH-RF-005</t>
  </si>
  <si>
    <t>LOPC akibat terdamak aktivitas kapal dan third party activity.</t>
  </si>
  <si>
    <t>MAH-RF-006</t>
  </si>
  <si>
    <t>LOPC akibat Normal Operasi (termasuk aktivitas Sampling)</t>
  </si>
  <si>
    <t>MAH-RF-007</t>
  </si>
  <si>
    <t>LOPC akibat kegagalan supporting Structure</t>
  </si>
  <si>
    <t>MAH-RF-008</t>
  </si>
  <si>
    <t>LOPC akibat dampakdari cuaca buruk (angin kencang, badai, gempa bumi)</t>
  </si>
  <si>
    <t>Storage Facility at FT, TLPG &amp; DPPU</t>
  </si>
  <si>
    <t>MAH-SF-001</t>
  </si>
  <si>
    <t>MAH-SF-002</t>
  </si>
  <si>
    <t>MAH-SF-003</t>
  </si>
  <si>
    <t>MAH-SF-004</t>
  </si>
  <si>
    <t>MAH-SF-005</t>
  </si>
  <si>
    <t>LOPC akibat aktivitas operasi normal (loading-unloading,termasuk aktivitas sampling)</t>
  </si>
  <si>
    <t>MAH-SF-006</t>
  </si>
  <si>
    <t>LOPC akibat kegagalan pada pondasi / base plate metal tangki</t>
  </si>
  <si>
    <t>MAH-SF-007</t>
  </si>
  <si>
    <t>LOPC akibat Extreem Wheather (Lightning Strike, Earthquake, Windstrom)</t>
  </si>
  <si>
    <t xml:space="preserve">Distributing Facility at FT, TLPG &amp; DPPU </t>
  </si>
  <si>
    <t>MAH-DF-001</t>
  </si>
  <si>
    <t>MAH-DF-002</t>
  </si>
  <si>
    <t>MAH-DF-003</t>
  </si>
  <si>
    <t>MAH-DF-004</t>
  </si>
  <si>
    <t>MAH-DF-005</t>
  </si>
  <si>
    <t xml:space="preserve">LOPC akibat eksternal/vehicle impact, third party activity. </t>
  </si>
  <si>
    <t>MAH-DF-006</t>
  </si>
  <si>
    <t>LOPC akibat  aktivitas operasi normal (loading-unloading, aktivitas sampling)</t>
  </si>
  <si>
    <t>MAH-DF-007</t>
  </si>
  <si>
    <t>LOPC akibat kegagalan pada supporting structure</t>
  </si>
  <si>
    <t>MAH-DF-008</t>
  </si>
  <si>
    <t>LOPC akibat Cuaca Buruk (Gempa, Gelombang Tinggi, Badai)</t>
  </si>
  <si>
    <t>HYDROCARBON RECEIVING FACILITY</t>
  </si>
  <si>
    <t>MAJOR ACCIDENT HAZARD</t>
  </si>
  <si>
    <t>Internal / Eksternal Corrosion</t>
  </si>
  <si>
    <t>RECEIVING FACILITY &amp; PROCESS OVERVIEW</t>
  </si>
  <si>
    <t>MAH REGISTER NO.</t>
  </si>
  <si>
    <t>DATE:</t>
  </si>
  <si>
    <t>Pipa Penerimaan IT Bima :
1. Jalur Pertalite/Pertamax : 8" , 2. Jalur Biosolar : 8", 3. Jalur Pertadex : 8", 
4. Jalur Avtur : 6"
Pipa Pada Tangki Timbun
1. Tangki 11 inlet 8" dan Outlet 6" Produk Biosolar
2. Tangki 12 inlet 8" dan Outlet 6" Produk Biosolar
3. Tangki 13 Inlet 6" dan Outlet 4" Produk Avtur
4. Tangki 14 Inlet 8" dan Outlet 6" Produk Pertadex
5. Tangki 15 Inlet 8" dan Outlet 6" Produk Pertamax
6. Tangki 16 Inlet 8" dan Outlet 6" Produk Biosolar
7. Tangki 17 Inlet 8" dan Outlet 6" Produk Biosolar
8. Tangki 18 Inlet 8" dan Outlet 6" Produk Biosolar
9. Tangki 19 Inlet 8" dan Outlet 6" Produk Pertalite
10. Tangki 22 Inlet 8 dan Ourlet 6" Produk Pertalite
Pipa Pada Tanki LPG
1. Sprikal Tank LPG 21 Inlet 8 Outlate 8" Produk LPG Mix</t>
  </si>
  <si>
    <t>MAH-RF-001-IT BIMA</t>
  </si>
  <si>
    <t>REFFERENCE DOC. :</t>
  </si>
  <si>
    <t>MAH Description :</t>
  </si>
  <si>
    <t>(Diisikan dokumen reference i.e HAZOP Study, OGB Risk Register, Historical Data, etc).</t>
  </si>
  <si>
    <t>Hydrocarbon release due to receiving facility corrosion (internal and/or eksternal). The release of HC resulting major spill, fire and/or explosion, it leading to serious injury and/or multiple fatalities and environment damage.</t>
  </si>
  <si>
    <t>PREVENTIVE MEASURES</t>
  </si>
  <si>
    <t>DETECTION/CONTROL MEASURES</t>
  </si>
  <si>
    <t>HARDWARE (PLANT)</t>
  </si>
  <si>
    <t>Barrier</t>
  </si>
  <si>
    <t>Related to MAE</t>
  </si>
  <si>
    <t>Status</t>
  </si>
  <si>
    <t>Detail / Remarks</t>
  </si>
  <si>
    <t>Pipeline Specification (Design Material Selection)</t>
  </si>
  <si>
    <t>A,B</t>
  </si>
  <si>
    <t>Standart Pertamina</t>
  </si>
  <si>
    <t>CCTV</t>
  </si>
  <si>
    <t xml:space="preserve">Sudah terpasang CCTV </t>
  </si>
  <si>
    <t>Product Pump Specification (Design Material Selection)</t>
  </si>
  <si>
    <t>Standart Pertamina dan pengujian hydrotest</t>
  </si>
  <si>
    <t>Pipeline Specification (Internal/ External Coating)</t>
  </si>
  <si>
    <t>Coating sesuai specification</t>
  </si>
  <si>
    <t>Pipeline Specification (Cathodic Protection)</t>
  </si>
  <si>
    <t>belum ada katodik protection</t>
  </si>
  <si>
    <t>Pipeline (Corrosion Inhibitor)</t>
  </si>
  <si>
    <t>belum terpasang corrosion inhibitor (sacrifice anode)</t>
  </si>
  <si>
    <t>PEOPLE + PROCESS</t>
  </si>
  <si>
    <t xml:space="preserve">Program Periodically Inspection </t>
  </si>
  <si>
    <t xml:space="preserve">ada program rutin dan periodik inspeksi.
Proses sertifikasi dokumen COI, </t>
  </si>
  <si>
    <t>Pipeline Leak Detection</t>
  </si>
  <si>
    <t>Tidak ada sistem / prosedur / metoda / peralatan untuk mendeteksi kebocoran sepanjang jalur pipa BBM.</t>
  </si>
  <si>
    <t>Program Integrity Management / Risk Based Inspection Program (RBI)</t>
  </si>
  <si>
    <t>program RBI sudah berjalan di lokasi</t>
  </si>
  <si>
    <t>Plant / Pipeline Patrol</t>
  </si>
  <si>
    <t>Patroli terimplementasi</t>
  </si>
  <si>
    <t>Pipeline Pigging Programme</t>
  </si>
  <si>
    <t>belum ada program Pigging pipa sesuai prosedur yang ditetapkan.</t>
  </si>
  <si>
    <t>Programme Condition Monitoring (for rotating Equipment) / LTSA</t>
  </si>
  <si>
    <t>belum ada program LTSA untuk peralatan berputar (pompa).</t>
  </si>
  <si>
    <t>Housekeeping Programme</t>
  </si>
  <si>
    <t>Additional Notes / Concern matter :</t>
  </si>
  <si>
    <t>(Diisikan jika ada catatan tambahan / informasi penting lainnya terkait assessment preventive &amp; Detect-control barrier yang perlu dijadikan tambahan informasi).</t>
  </si>
  <si>
    <t>INITIATING EVENT</t>
  </si>
  <si>
    <t>Hydrocarbon Release / LOPC</t>
  </si>
  <si>
    <t>MITIGATION MEASURES</t>
  </si>
  <si>
    <t>EMERGENCY RESPONSE  RESOURCES</t>
  </si>
  <si>
    <t>Emergency Leak Plug / Emergency Leak control equipment</t>
  </si>
  <si>
    <t xml:space="preserve">A </t>
  </si>
  <si>
    <t>Tersedia peralatan penanggulangan kebocoran pipa (temporary repair), seperti Clamp, Belzona, resin, peralatan pendukung lainnya.</t>
  </si>
  <si>
    <t>Emergency Communication (Radio HT)</t>
  </si>
  <si>
    <t>HT tersedia namun sebagian berfungsi kurang baik</t>
  </si>
  <si>
    <t>Stardarized Electrical System</t>
  </si>
  <si>
    <t>A</t>
  </si>
  <si>
    <t>Grounding dan bounding terpasang dan terdapat perawatan</t>
  </si>
  <si>
    <t>Emergency Alarm (Beacon)</t>
  </si>
  <si>
    <t>emegency alarm tersedia, namun masih manual</t>
  </si>
  <si>
    <t>Shutdown Valve (SDV)</t>
  </si>
  <si>
    <t>tidak ada SDV sepanjang jalur</t>
  </si>
  <si>
    <t>Muster Point</t>
  </si>
  <si>
    <t>Tersedia area Muster Point ( rambu dan penunjuk jalur tersedia, visible),  jarak cukup jauh dengan sumber api &gt; 100 m,.</t>
  </si>
  <si>
    <t>Portable Gas Detector</t>
  </si>
  <si>
    <t>Tersedia Portable Gas Detector.</t>
  </si>
  <si>
    <t>APD/PPE untuk tumpahan bahan bakar (safety boot, wearpack, masker catridge)</t>
  </si>
  <si>
    <t>Tersedia safety boot, wearpack dan masker catridge sesuai dengan kebutuhan untuk penanggulangan tumpahan / kebocoran produk.</t>
  </si>
  <si>
    <t>Fixed Fire &amp; Gas Detector System (FGDS)</t>
  </si>
  <si>
    <t>Tidak terpasang Fixed FGDS di area penerimaan.</t>
  </si>
  <si>
    <t>Oil Spill Emergency Repsonse (Oil Boom,oil absorbent, skimmer, dll)</t>
  </si>
  <si>
    <t>Tersedia pealatan penaggulang tumpahan minyak.</t>
  </si>
  <si>
    <t>Lightning Protection System</t>
  </si>
  <si>
    <t>B</t>
  </si>
  <si>
    <t>terpasang LPS di area pendistribution dengan jumlah 3 unit dan sudha tersertifikasi tw 1 2023</t>
  </si>
  <si>
    <t>Fixed Fire Fighting Equipment/System (Fire Pump, Fire Hydran, Fire Water Line).</t>
  </si>
  <si>
    <t>Tersedia peralatan penanggulangan kebakaran, termasuk Fire Risk Card sesuai skenario.</t>
  </si>
  <si>
    <t>Grounding System</t>
  </si>
  <si>
    <t>terpasang grounding system namun perlu inspeksi lebih rutin</t>
  </si>
  <si>
    <t>Mobile emergency Response Eqipment (Fire Truck, Fire Jeep,QRU,  LPG Evacuation Unit, Vacuum Truck)</t>
  </si>
  <si>
    <t>Belum ada mobile emergency response equipment</t>
  </si>
  <si>
    <t>Oil Catcher System</t>
  </si>
  <si>
    <t>Tersedia oil cathcer yang sesuai persyaratan dan spesifikasi.</t>
  </si>
  <si>
    <t>Generator Set (Genset) untuk Power Supply saat Emergency</t>
  </si>
  <si>
    <t>Apakah tersedia unit Genset yang siap pakai dan COI nya valid?</t>
  </si>
  <si>
    <t>Electrical  Hazardous Area Classification (EHAC)</t>
  </si>
  <si>
    <t>Pengklasifikasiaan peralatan dan electrical system sesuai hazardous area sudah diterapkan.</t>
  </si>
  <si>
    <t>Organisasi &amp; Personel Pengendalian Tanggap Darurat yang Kompeten</t>
  </si>
  <si>
    <t>Terdapat struktur OKD, terlaksana dengan baik.</t>
  </si>
  <si>
    <t>Security Guard</t>
  </si>
  <si>
    <t>Tersedia personel dan aktivitas pengamanan saat di area penerimaan.</t>
  </si>
  <si>
    <t>Pedoman Pengendalian Keadaan Darurat</t>
  </si>
  <si>
    <t>Tersedia Pedoman Pengendalian Keadaan Darurat (PKD) terbaru.</t>
  </si>
  <si>
    <t xml:space="preserve">Pipeline ROW (signage, clearence, maintenace). </t>
  </si>
  <si>
    <t xml:space="preserve">tidak ada  Pipeline ROW (Righ-of-ways) </t>
  </si>
  <si>
    <t>Bussiness Continuity Plan/Management</t>
  </si>
  <si>
    <t>belum ada BCM atau BCP</t>
  </si>
  <si>
    <t>Prosedur Pengukuran Grounding Secara Periodik</t>
  </si>
  <si>
    <t>Perlu prosedur pengukuran tahanan grounding tersedia, dan dilaksanakan secara periodik.</t>
  </si>
  <si>
    <t>(Diisikan jika ada catatan tambahan / informasi penting lainnya terkait assessment Mitigation &amp; Emergency Plan barrier yang perlu dijadikan tambahan informasi).</t>
  </si>
  <si>
    <t>MAJOR ACCIDENT EVENT</t>
  </si>
  <si>
    <t>Berpotensi terjadinya Flammable Gas Dispersi dari Tumpahan Produk</t>
  </si>
  <si>
    <t>Berpotensi Terjadinya Kebakaran (Flash / Pool / Jet Fire)</t>
  </si>
  <si>
    <t>ULTIMATE RISK ASSESSMENT</t>
  </si>
  <si>
    <t>CONSEQUENCES</t>
  </si>
  <si>
    <t>SEVERITY LEVEL</t>
  </si>
  <si>
    <t>INHERENT RISK</t>
  </si>
  <si>
    <t>ü</t>
  </si>
  <si>
    <t>(Catastropic)</t>
  </si>
  <si>
    <t>(Almost / Hampir Pasti Terjadi)</t>
  </si>
  <si>
    <t>(High)</t>
  </si>
  <si>
    <t>Financial Impact</t>
  </si>
  <si>
    <r>
      <t>SEVERITY LEVEL*</t>
    </r>
    <r>
      <rPr>
        <b/>
        <vertAlign val="superscript"/>
        <sz val="11"/>
        <color theme="1"/>
        <rFont val="Arial"/>
        <family val="2"/>
      </rPr>
      <t>2</t>
    </r>
  </si>
  <si>
    <r>
      <t>LIKELIHOOD*</t>
    </r>
    <r>
      <rPr>
        <b/>
        <vertAlign val="superscript"/>
        <sz val="11"/>
        <color theme="1"/>
        <rFont val="Arial"/>
        <family val="2"/>
      </rPr>
      <t>2</t>
    </r>
  </si>
  <si>
    <t>FINAL RISK</t>
  </si>
  <si>
    <t>Asset &amp; Equipment</t>
  </si>
  <si>
    <t>(Significant)</t>
  </si>
  <si>
    <t>(Moderate / Bisa Terjadi)</t>
  </si>
  <si>
    <t>(Low to Moderate Risk)</t>
  </si>
  <si>
    <t>RECOMMENDATION</t>
  </si>
  <si>
    <r>
      <t xml:space="preserve">1. </t>
    </r>
    <r>
      <rPr>
        <sz val="11"/>
        <color rgb="FFFF0000"/>
        <rFont val="Arial"/>
        <family val="2"/>
      </rPr>
      <t xml:space="preserve">Disikan Rekomendasi yang sifatnya pemenuhan / perbaikan / penyempurnaan terhadap barrier Preventive , Detect/Control, Mitigasi dan Emergency Response. </t>
    </r>
  </si>
  <si>
    <t>2.</t>
  </si>
  <si>
    <t>3.</t>
  </si>
  <si>
    <t>dst</t>
  </si>
  <si>
    <t>EVIDENCE SECTION</t>
  </si>
  <si>
    <t>Failure at Valve, Flange, Seal &amp; Small Bore</t>
  </si>
  <si>
    <t>MAH-RF-002-IT BIMA</t>
  </si>
  <si>
    <t>Hydrocarbon release due to failure  or broke valve, flange, seal &amp; small-bore . The release of HC resulting major spill, fire and/or explosion, it leading to serious injury  and/or multiple fatalities and environment damage.</t>
  </si>
  <si>
    <t>Sudah terpasang  CCTV</t>
  </si>
  <si>
    <t xml:space="preserve">Standarized Bolting Practices </t>
  </si>
  <si>
    <t>belum ada standar atau ketentuan terkait dengan pengencangan Mur Baut (Bolting)</t>
  </si>
  <si>
    <t>Pemeliharaan &amp; Pergantian Valve/Flange/Gasket secara periodikal</t>
  </si>
  <si>
    <t>Penggantian dilakukan setiap ada kebutuhan perbaikan</t>
  </si>
  <si>
    <t>Program analysis fugitive realease menggunakan fugitive imaging camera</t>
  </si>
  <si>
    <t>belum ada program analysis fugitive release sudah dilaksanakan secara rutin.</t>
  </si>
  <si>
    <t>Belum ada</t>
  </si>
  <si>
    <t xml:space="preserve"> terdapat beberapa meter pipa pendam</t>
  </si>
  <si>
    <t>(Moderate)</t>
  </si>
  <si>
    <t>(Unlikely / Jarang terjadi)</t>
  </si>
  <si>
    <t>Operating Outside of Designated Operational Envelope</t>
  </si>
  <si>
    <t>MAH-RF-003-IT BIMA</t>
  </si>
  <si>
    <t>Hydrocarbon release due to Operating Outside of Design Operational Envelope / SOL envelope. The release of HC resulting major spill, fire and/or explosion, it leading to serious injury  and/or multiple fatalities and environment damage.</t>
  </si>
  <si>
    <t>Diisikan data material desain apakah sudah sesuai dengan standar yang berlaku dan ditetapkan.</t>
  </si>
  <si>
    <t>Terdapat 19 unit cctv dan kondisi baik</t>
  </si>
  <si>
    <t>Mechanical overpresure protection (PSV di jalur penerimaan).</t>
  </si>
  <si>
    <t>Sudah terpasang katup pengaman di jalur penerimaan sebanyak 29 unit, dan dilakukan inspeksi secara rutin (COI valid) terakhir di tanggal 04 April 2020 dengan hasil inspeksi baik.</t>
  </si>
  <si>
    <t>Safety Instrumented function 
(PAHH dan PALL pada Pompa)</t>
  </si>
  <si>
    <t>belum terpasang SIF dan program inspeksinya.</t>
  </si>
  <si>
    <t xml:space="preserve">Actuated Isolation valve (MOV) </t>
  </si>
  <si>
    <t xml:space="preserve"> belum terpasang MOV di jalur penerimaan, termasuk supply listrik untuk menggerakan MOV.</t>
  </si>
  <si>
    <t xml:space="preserve">Terdapat program rutin dan periodik inspeksi (Risk Base dan Time Base).
</t>
  </si>
  <si>
    <t>apakah ada sistem / prosedur / metoda / peralatan untuk mendetaksi kebocoran sepanjang jalur pipa?</t>
  </si>
  <si>
    <t>Terdapat pelaksanaan Inspeksi berbasis risiko pada pipa dan seluruh sarfas, dan program inspeksi rutin</t>
  </si>
  <si>
    <t>Prosedur Penerimaan Produk</t>
  </si>
  <si>
    <t>Diisikan apakah tersedia prosedur penerimaan produk yang ter-update.</t>
  </si>
  <si>
    <t>(Minor)</t>
  </si>
  <si>
    <t>(Rare/Hampir tdk mkn terjadi)</t>
  </si>
  <si>
    <t>Maintenance Activity</t>
  </si>
  <si>
    <t>MAH-RF-004-IT BIMA</t>
  </si>
  <si>
    <t>Hydrocarbon release due to Maintenance Activites. The release of HC resulting major spill, fire and/or explosion, it leading to serious injury  and/or multiple fatalities and environment damage.</t>
  </si>
  <si>
    <t>Terpasang 19 titik CCTV</t>
  </si>
  <si>
    <t>Prosedur Perbaikan / Pemeliharaan Peralatan</t>
  </si>
  <si>
    <t>ada program rutin dan periodik inspeksi.
Proses sertifikasi PLO dan COI</t>
  </si>
  <si>
    <t>Melakukan Patroli terimplementasi</t>
  </si>
  <si>
    <t>Prosedur Sistem Ijin Kerja Aman (SIKA)</t>
  </si>
  <si>
    <t>tersedia dan dilaksanakan Prosedur SIKA.</t>
  </si>
  <si>
    <t>Prosedur Management of Change (MOC)</t>
  </si>
  <si>
    <t>tersedia dan dilaksanakan Prosedur MOC.</t>
  </si>
  <si>
    <t>Prosedur Isolation Energi (LOTO)</t>
  </si>
  <si>
    <t>tersedia dan dilaksanakan Prosedur Isolasi Energi dan tersedia LOTO Risk Card.</t>
  </si>
  <si>
    <t>Authorized Personel (GSI/SI/AT)</t>
  </si>
  <si>
    <t>Personel pemegang sertifikasi GSI/SI/AT tersedia tidak lengkap di lokasi.</t>
  </si>
  <si>
    <t>Third Party (Personel and/or Vehicle) Activities</t>
  </si>
  <si>
    <t>MAH-RF-005-IT BIMA</t>
  </si>
  <si>
    <t>Hydrocarbon release due to ship &amp; third party activities at receiving facilities . The release of HC resulting major spill, fire and/or explosion, it leading to serious injury  and/or multiple fatalities and environment damage.</t>
  </si>
  <si>
    <t>Pipeline (Signage &amp; marker)</t>
  </si>
  <si>
    <t>Terdapat gelang pipa sebagai penunjuk produk</t>
  </si>
  <si>
    <t>Terdapat 19 titik CCTV</t>
  </si>
  <si>
    <t>Pipeline/PLEM/SPM (Design Structural Support)</t>
  </si>
  <si>
    <t>design untuk stucture support sudah sesuai spesifikasi, perlu perawatan.</t>
  </si>
  <si>
    <t>Navigation Kit &amp; Device</t>
  </si>
  <si>
    <t>tersedia navigation kit (Fog signal, lobstruction light, Reflektor, SBNP).</t>
  </si>
  <si>
    <t>Breakaway Coupling</t>
  </si>
  <si>
    <t>tidak terpasang breakaway coupling terhadap sarana penerimaan.</t>
  </si>
  <si>
    <t>Additional Physical Protection</t>
  </si>
  <si>
    <t>terdapat handle pada hose untuk melindungi sarfas dari kerusakan</t>
  </si>
  <si>
    <t>ada program rutin dan periodik inspeksi.
Proses sertifikasi COI</t>
  </si>
  <si>
    <t>Prosedur Ship Approching</t>
  </si>
  <si>
    <t>tersedia prosedur Ship approching yang ter-update dan dijalankan (yang memuat batasan kondisi operasi i.e kecepatan kapal, arah dan kecepatan arus laut &amp; angin) namun tidak terdokumentasi.</t>
  </si>
  <si>
    <t>Prosedur Ship Transfer</t>
  </si>
  <si>
    <t>belum tersedia prosedur Ship transfer yang ter-update dan dijalankan.</t>
  </si>
  <si>
    <t>Pipeline ROW (Marking &amp; Signage)</t>
  </si>
  <si>
    <t>terdapat beberapa meter pipa pendam</t>
  </si>
  <si>
    <t>Community Engagement di area facility &amp; ROW pipeline.</t>
  </si>
  <si>
    <t>Tidak terdapat program edukasi kepada masyarakat terkait informasi jalur lintasan pipa</t>
  </si>
  <si>
    <t>Penentuan Daerah Terbatas &amp; Terlarang (restricted area declaration)</t>
  </si>
  <si>
    <t>ada SK / penetapan Daerah terbatas &amp; terlarang dari otoritas.</t>
  </si>
  <si>
    <t>Housekeeping Programme terimplementasi</t>
  </si>
  <si>
    <t>Tersedia Radio Komunikasi / HT sesuai dengan kebutuhan (Jumlah dan spec.) dan berfungsi dengan baik.</t>
  </si>
  <si>
    <t>Tersedia Alarm / lonceng di berbagai titik sebagai emergency Alarm.</t>
  </si>
  <si>
    <t>jelaskan apakah tersedia Mobile Equipment Response dan kondisi nya</t>
  </si>
  <si>
    <t>Normal Operation Activity (Inc. Sampling Activity)</t>
  </si>
  <si>
    <t>MAH-RF-006-IT BIMA</t>
  </si>
  <si>
    <t>Hydrocarbon release due to Normal Operation Activity (Truck/Ship Unloading,including Sampling Activity). The release of HC resulting major spill, fire and/or explosion, it leading to serious injury  and/or multiple fatalities and environment damage.</t>
  </si>
  <si>
    <t>Mekanikal Valve untuk proteksi overpressure / vacuum  (PRV/PSV/ PVV / Vent / Free Vent)</t>
  </si>
  <si>
    <t>terdapat peralatan tersebut terpasang sesuai design specification, dan dilakukan inspeksi secara rutin (COI proses sertifikasi)</t>
  </si>
  <si>
    <t>Standarized Sampling Apparatus</t>
  </si>
  <si>
    <t>Tidak ada sampling apparatus</t>
  </si>
  <si>
    <t>Tidak terpasang MOV di jalur penerimaan, termasuk supply listrik untuk menggerakan MOV.</t>
  </si>
  <si>
    <t>Designated Sampling Point</t>
  </si>
  <si>
    <t>terdapat pengambilan Sampling pada sistem penerimaan.</t>
  </si>
  <si>
    <t>ada program rutin dan periodik inspeksi.
COI proses sertifikasi</t>
  </si>
  <si>
    <t>tersedia prosedur penerimaan produk yang ter-update.</t>
  </si>
  <si>
    <t>Prosedur Sampling</t>
  </si>
  <si>
    <t>tersedia dan dilaksanakan Prosedur Sampling dan Personel pelaksana yang kompeten.</t>
  </si>
  <si>
    <t>(Unlikely / Jarang Terjadi)</t>
  </si>
  <si>
    <t>(moderate to high)</t>
  </si>
  <si>
    <t>(Rare / Hampir tdk mkn terjadi)</t>
  </si>
  <si>
    <t>Supporting Structure Failure</t>
  </si>
  <si>
    <t>MAH-RF-007-IT BIMA</t>
  </si>
  <si>
    <t>Hydrocarbon release due to Supporting Structure Failure. The release of HC resulting major spill, fire and/or explosion, it leading to serious injury  and/or multiple fatalities and environment damage.</t>
  </si>
  <si>
    <t>SPM/SBM Design &amp; Spesification.</t>
  </si>
  <si>
    <t>Tidak ada SBM</t>
  </si>
  <si>
    <t>Corrosion Inhibitor</t>
  </si>
  <si>
    <t>Diisikan apakah terpasang corrosion inhibitor (sacrifice anode)</t>
  </si>
  <si>
    <t>ada program rutin dan periodik inspeksi.
Proses sertifikasi COI/PLO</t>
  </si>
  <si>
    <t>Program pembersihan marine organism secara periodik.</t>
  </si>
  <si>
    <t>belum ada program terjadwal untuk pembersihan structural suport dari karang, teritip dan organisme laut lainnya.</t>
  </si>
  <si>
    <t>Maintenance Structural Support Programe.</t>
  </si>
  <si>
    <t>belum tersedia program pemeriksaan dan pemeliharaan structural support di fasilitas penerimaan, hanya corrective maintenace</t>
  </si>
  <si>
    <t>Bad / Extreem Wheather (High waves, windstorm, earthquake)</t>
  </si>
  <si>
    <t>MAH-RF-008-IT BIMA</t>
  </si>
  <si>
    <t>Hydrocarbon release due to bad/extreem wheather. The release of HC resulting major spill, fire and/or explosion, it leading to serious injury  and/or multiple fatalities and environment damage.</t>
  </si>
  <si>
    <t>terdapat design, marker dan signage di pipeline.</t>
  </si>
  <si>
    <t>Terpasang CCTV 19 Titik</t>
  </si>
  <si>
    <t>design untuk stucture support sudah sesuai spesifikasi, butuh perawatan.</t>
  </si>
  <si>
    <t>Apakah terpasang breakaway coupling terhadap sarana penerimaan.</t>
  </si>
  <si>
    <t>tidak ada SPM/SBM</t>
  </si>
  <si>
    <t>ada program rutin dan periodik inspeksi.
COI/PLO proses sertifikasi</t>
  </si>
  <si>
    <t>tersedia prosedur Ship approching yang ter-update dan dijalankan (yang memuat batasan kondisi operasi i.e kecepatan kapal, arah dan kecepatan arus laut &amp; angin). Namun tidak terdokumentasi.</t>
  </si>
  <si>
    <t>Tidak tersedia prosedur Ship transfer yang ter-update dan dijalankan.</t>
  </si>
  <si>
    <t>Tidak terdapat pipa pendam</t>
  </si>
  <si>
    <t>Terdapat beberapa meter pipa pendam</t>
  </si>
  <si>
    <t>Segregasi Status Barrier</t>
  </si>
  <si>
    <t>Deskripsi Barrier</t>
  </si>
  <si>
    <t>Kategori Barrier</t>
  </si>
  <si>
    <t>Design Material Selection</t>
  </si>
  <si>
    <t>Plant Barrier</t>
  </si>
  <si>
    <t>Spesifikasi peralatan / fasilitas yang dilakukan assessment tidak sesuai dengan standar desain yang dijadikan acuan.</t>
  </si>
  <si>
    <t>Spesifikasi peralatan / fasilitas yang dilakukan assessment sudah tidak sesuai dengan standar desain yang dijadikan acuan yang diakibatkan adanya perubahan/pergantian/pemeliharaan selama masa operasi peralatan / fasilitas.</t>
  </si>
  <si>
    <t>Nil</t>
  </si>
  <si>
    <t>Spesifikasi peralatan / fasilitas pada saat dilakukan assessment masih  sesuai dengan standar desain yang dijadikan acuan, namun tidak tersedia engineering document yang update.</t>
  </si>
  <si>
    <t>Spesifikasi peralatan / fasilitas pada saat dilakukan assessment masih  sesuai dengan standar desain yang dijadikan acuan, dan tersedia engineering document yang update.</t>
  </si>
  <si>
    <t>Internal / Eksternal Coating</t>
  </si>
  <si>
    <t>Tidak terdapat barrier yang dimaksud pada peralatan / fasilitas yang dilakukan assessment.</t>
  </si>
  <si>
    <t>Terdapat barrier yang dimaksud pada peralatan / fasilitas saat dilakukan assessment, namun tidak ada dokumen  prosedur / Instruksi kerja untuk memastikan kondisi barrier dilakukan pemeriksaan / inspeksi / pemeliharaan.</t>
  </si>
  <si>
    <t>Terdapat barrier yang dimaksud pada peralatan / fasilitas saat dilakukan assessment, tersedia dokumen  prosedur / Instruksi kerja untuk memastikan kondisi barrier dilakukan pemeriksaan / inspeksi / pemeliharaan, namun prosedur tersebut tidak diimplementasikan.</t>
  </si>
  <si>
    <t>Terdapat barrier yang dimaksud pada peralatan / fasilitas saat dilakukan assessment, dan tersedia dokumen pendukung (prosedur / catatan / rekaman pemeriksaan). Namun Prosedur belum direview/revisi &gt; 3 tahun dan/atau pemeriksaan kondisi barrier &lt; 100% populasi.</t>
  </si>
  <si>
    <t>Terdapat barrier yang dimaksud pada peralatan / fasilitas saat dilakukan assessment, dan tersedia dokumen pendukung (prosedur / catatan / rekaman pemeriksaan). Prosedur sudah  direview/revisi &lt; 3 tahun dan  pemeriksaan kondisi barrier dilakukan pada 100% populasi peralatan / fasilitas..</t>
  </si>
  <si>
    <t>Cathodic Protection</t>
  </si>
  <si>
    <t>Terdapat barrier yang dimaksud pada peralatan / fasilitas saat dilakukan assessment, dan tersedia dokumen pendukung (prosedur / catatan / rekaman pemeriksaan). Prosedur sudah  direview/revisi &lt; 3 tahun dan  pemeriksaan kondisi barrier dilakukan pada 100% populasi.</t>
  </si>
  <si>
    <t>Terdapat barrier yang dimaksud pada peralatan / fasilitas saat dilakukan assessment, dan tersedia dokumen pendukung (prosedur / catatan / rekaman pemeriksaan). Prosedur sudah  direview/revisi &lt; 3 tahun dan  pemeriksaan kondisi barrier dilakukan pada 100% populasi peralatan / fasilitas.</t>
  </si>
  <si>
    <t>Program Periodically Inspection</t>
  </si>
  <si>
    <t>People/Process Barrier</t>
  </si>
  <si>
    <t>Barrier berupa program/prosedur/aktivitas/kegiatan tidak ada di lokasi yang dilakukan assessment.</t>
  </si>
  <si>
    <t>Barrier berupa program/prosedur/aktivitas/kegiatan ada  di lokasi yang dilakukan assessment, Namun tidak terdapat Prosedur kerja terkait barrier tersebut.</t>
  </si>
  <si>
    <t>Barrier berupa program/prosedur/aktivitas/kegiatan ada  di lokasi yang dilakukan assessment dan terdapat Prosedur kerja terkait barrier tersebut namun prosedur tersebut tidak diimplementasikan.</t>
  </si>
  <si>
    <t>Barrier berupa program/prosedur/aktivitas/kegiatan ada  di lokasi yang dilakukan assessment, terdapat Prosedur kerja terkait barrier tersebut dan dijalankan, namun Prosedur belum direview/revisi &gt; 3 tahun dan/atau pelaksanaannya barrier &lt; 100% populasi peralatan / fasilitas.</t>
  </si>
  <si>
    <t>Barrier berupa program/prosedur/aktivitas/kegiatan ada  di lokasi yang dilakukan assessment, terdapat Prosedur kerja terkait barrier tersebut dan dijalankan, rosedur sudah  direview/revisi &lt; 3 tahun dan pelaksaan barrier dilakukan pada 100% populasi peralatan / fasilitas.</t>
  </si>
  <si>
    <t>Pipeline Pigging Program</t>
  </si>
  <si>
    <t>Barrier berupa program/prosedur/aktivitas/kegiatan ada  di lokasi yang dilakukan assessment, terdapat Prosedur kerja terkait barrier tersebut dan dijalankan, rosedur sudah  direview/revisi &lt; 3 tahun dan pelaksaan barrier dilakukan pada 100% populasi.</t>
  </si>
  <si>
    <t>Barrier tidak ada / tidak terpasang.</t>
  </si>
  <si>
    <t>Barrier ada, namun tidak ada prosedur pemeriksaan / pemeliharaan terhadap barrier tersebut.</t>
  </si>
  <si>
    <t>Barrier ada, prosedur pemeriksaan/pemeliharaan tersedia,namun prosedur tidak lengkap dan/atau tidak update (&gt; 3 tahun tidak direview).</t>
  </si>
  <si>
    <t>Barrier ada, prosedur pemeriksaan/pemeliharaan tersedia, lengkap dan update, namun fungsi  barrier tidak sesuai acceptance criteria (Performance standar).</t>
  </si>
  <si>
    <t>Barrier ada, prosedur pemeriksaan/pemeliharaan tersedia, lengkap dan update, semua acceptance criteria (Performance standar) terpenuhi.</t>
  </si>
  <si>
    <t>Barrier berupa persyaratan / standar / best practices tidak ada / tidak terpenuhi dilokasi yang dilakukan asessment.</t>
  </si>
  <si>
    <t>Barrier berupa persyaratan / standar / best practices sudah tersedia, sudah diimplementasikan / comply, namun tidak ada dokumen catatan / rekaman implementasinya.</t>
  </si>
  <si>
    <t>Barrier berupa persyaratan / standar / best practices tersedia, sudah dimplementasikan / comply, tersedia dokumen catatan / rekaman implementasi, namun tidak dilakukan inspeksi/pemeliharaan/perawatan/re-standarisasi.</t>
  </si>
  <si>
    <t>Barrier berupa persyaratan / standar / best practices tersedia, sudah dimplementasikan / comply, tersedia dokumen catatan / rekaman implementasi, dan program inspeksi/pemeliharaan/perawatan/re-standarisasi sudah dilakukan.</t>
  </si>
  <si>
    <t>Mechanical overpresure protection</t>
  </si>
  <si>
    <t>Safety Instrumented function</t>
  </si>
  <si>
    <t>Barrier berupa program/prosedur/aktivitas/kegiatan ada  di lokasi yang dilakukan assessment, terdapat Prosedur kerja terkait barrier tersebut dan dijalankan, namun Prosedur belum direview/revisi &gt; 3 tahun dan/atau pelaksanaannya barrier &lt; 100% populasi kegiatan.</t>
  </si>
  <si>
    <t>Barrier berupa program/prosedur/aktivitas/kegiatan ada  di lokasi yang dilakukan assessment, terdapat Prosedur kerja terkait barrier tersebut dan dijalankan, rosedur sudah  direview/revisi &lt; 3 tahun dan pelaksaan barrier dilakukan pada 100% populasi kegiatan.</t>
  </si>
  <si>
    <t>Personel tidak tersedia</t>
  </si>
  <si>
    <t>Personel yang kompeten tersedia, namun tidak lengkap</t>
  </si>
  <si>
    <t>Personel yang kompeten tersedia, lengkap, namun sertifikat sudah tidak valid / overdue.</t>
  </si>
  <si>
    <t>Personel yang kompeten tersedia, lengkap, sertifikat valid.</t>
  </si>
  <si>
    <t xml:space="preserve">Pipeline ROW (Marking &amp; Signage) </t>
  </si>
  <si>
    <t xml:space="preserve">Pipeline ROW (Clearence &amp; maintenance). </t>
  </si>
  <si>
    <t>Community Engagement di area Facility &amp; ROW pipeline.</t>
  </si>
  <si>
    <t>Bundwall System</t>
  </si>
  <si>
    <t>Cooling system (spray/springkler system)</t>
  </si>
  <si>
    <t>Fixed Foam Protection System</t>
  </si>
  <si>
    <t>Aturan jarak aman antar tangki (Tank Spacing)</t>
  </si>
  <si>
    <t>Prosedur Isolation dan Pengendalian Produk (Manual Operasi Intertank)</t>
  </si>
  <si>
    <t>Aturan Safety Distance</t>
  </si>
  <si>
    <t>Prosedur Pengosongan Tanki</t>
  </si>
  <si>
    <t>Sumur Pantau</t>
  </si>
  <si>
    <t>prosedur pengisian Tangki Timbun</t>
  </si>
  <si>
    <t>Process Control System (DCS) dan indication 
(Level Alarm High di Tanki, level Alarm Low di Tanki, Limit switch MOV)</t>
  </si>
  <si>
    <t>Safety Instrumented Function 
(Level Alarm High High di Tanki, Level Alarm Low Low di Tanki)</t>
  </si>
  <si>
    <t>Program Tank Cleaning</t>
  </si>
  <si>
    <t>Periodically inspection Lightning Protection System</t>
  </si>
  <si>
    <t>Prosedur / Klausul Pengoperasian Tangki timbun Saat Cuaca Buruk</t>
  </si>
  <si>
    <t>HYDROCARBON STORAGE FACILITY</t>
  </si>
  <si>
    <t>STORAGE FACILITY &amp; PROCESS OVERVIEW</t>
  </si>
  <si>
    <t>Total Tangki Timbun IT Bima 10 Tangki Timbun ; Tangki No 11 &amp; 12 Kap 500KL Produk Biosolar, Tangki No 13 Kap 250KL Produk Avtur, Tangki no 14 Kap 500KL Produk Pertadex, Tangki no 15 Kap 500KL Produk Pertamax, Tangki no 16, Kap 1000 KL Produk Biosolar Tanki 17,&amp;18 Kap 1500 KL Produk Biosolar, Tangki no 19 Kap 2500KL Produk Pertalite Tangki 22 Kap 1500 KL Produk Pertalite.
Sprikal Tank ( Tangki LPG ) Kap 1000 MT</t>
  </si>
  <si>
    <t>MAH-SF-001-IT BIMA</t>
  </si>
  <si>
    <t>Hydrocarbon release due to Storage facility corrosion (internal and/or eksternal). The release of HC resulting major spill, fire and/or explosion, it leading to serious injury  and/or multiple fatalities and environment damage.</t>
  </si>
  <si>
    <t>Tank Storage Specification (Design Material Selection)</t>
  </si>
  <si>
    <t>Desain material sudah sesuai dengan standar yang berlaku yaitu API 650</t>
  </si>
  <si>
    <t>Terdapat 19 titik cctv dan kondisi baik</t>
  </si>
  <si>
    <t>Tank Storage Specification (Internal/ External Coating)</t>
  </si>
  <si>
    <t>Primer Coating DFT 100 micron</t>
  </si>
  <si>
    <t>Terdapat 3 unit sumur pantau</t>
  </si>
  <si>
    <t>Tank Storage Specification (Cathodic Protection)</t>
  </si>
  <si>
    <t>Diisikan data terpasang atau tidak cathodic protection pada tangki timbun produk.</t>
  </si>
  <si>
    <t>Tank Storage Specification (Corrosion Inhibitor)</t>
  </si>
  <si>
    <t>Diisikan apakah terpasang corrosion inhibitor (sacrifice anode) pada fasilitas penimbunan.</t>
  </si>
  <si>
    <t>terdapat inspeksi dan di tuangkan di PM Modul</t>
  </si>
  <si>
    <t>Program Inspection dan Integrity Management</t>
  </si>
  <si>
    <t>kegiatan monitoring vapour release setiap satu jam untuk kegiatan penerimaan dan distribusi</t>
  </si>
  <si>
    <t>Terdapat ceklist  perawatan</t>
  </si>
  <si>
    <t>Terdapat  Communication (Radio HT) Jumlah 14; 3 baik dan 11 rusak</t>
  </si>
  <si>
    <t>Standart Pertamina Engineering Guide - Hazardous Area Classification</t>
  </si>
  <si>
    <t>Belum ada Emergency Alarm</t>
  </si>
  <si>
    <t>Terpasang SDV di jalur  penyimpanan produk.</t>
  </si>
  <si>
    <t>Terdapat 2 muster Point</t>
  </si>
  <si>
    <t xml:space="preserve">Tersedia safety boot, wearpack dan masker catridge sesuai dengan kebutuhan untuk penanggulangan tumpahan / kebocoran produk.Terdapat APD Lengkap, Safety boot, Weapack, Masker catridge
</t>
  </si>
  <si>
    <t>Gas / Fire Detector pada tangki tidak ada</t>
  </si>
  <si>
    <t>Tersedia bundwall system area penimbunan / penyimpanan.</t>
  </si>
  <si>
    <t>Terdapat Pompa PMK Darat, Laut, jockey Pump</t>
  </si>
  <si>
    <t>Tersedia coling system di tangki penyimpanan produk.</t>
  </si>
  <si>
    <t>Tidak Terdapat Mobile Truck Fire</t>
  </si>
  <si>
    <t>terpasang LPS di area pendistribution dengan jumlah 2 unit dan sudha tersertifikasi tw 1 2023</t>
  </si>
  <si>
    <t>Belum terdapat Fixed Foam Chamber</t>
  </si>
  <si>
    <t xml:space="preserve">terpasang grounding system </t>
  </si>
  <si>
    <t>Terdapat 1 unit genset kapaista 250 KVA</t>
  </si>
  <si>
    <t xml:space="preserve"> </t>
  </si>
  <si>
    <t xml:space="preserve">Sudah Ada </t>
  </si>
  <si>
    <t>Tersedia personel dan aktivitas pengamanan yang meng-cover area penyimpanan produk.</t>
  </si>
  <si>
    <t>Jarak aman antar tangki, tangki ke bangunan terpenuhi sesuai pedoman/standar yang dijadikan referensi.</t>
  </si>
  <si>
    <t>Tersedia dokumen BCP / Skenario RAE.</t>
  </si>
  <si>
    <t>Jarak aman dengan fasilitas, jalan umum, dan bangunan penting terpenuhi.</t>
  </si>
  <si>
    <t>Diisikan Nomer dokumen untuk melakukan manual operasi intertank.</t>
  </si>
  <si>
    <t>TKO NO B009/F30230/2007-S5</t>
  </si>
  <si>
    <t>Total Tangki Tiimbun IT Bima 10 Tangki Timbun ; Tangki No 11 &amp; 12 Kap 500KL Produk Biosolar, Tangki No 13 Kap 250KL Produk Avtur, Tangki no 14 Kap 500KL Produk Pertadex, Tangki no 15 Kap 500KL Produk Pertamax, Tangki no 16, Kap 1000 KL Produk Biosolar Tanki 17,&amp;18 Kap 1500 KL Produk Biosolar, Tangki no 19 Kap 2500KL Produk Pertalite Tangki 22 Kap 1500 KL Produk Pertalite.
Sprikal Tank ( Tangki LPG ) Kap 1000 MT</t>
  </si>
  <si>
    <t>Hydrocarbon release from Storage Facility due to failure  or broke valve, flange, seal &amp; small-bore . The release of HC resulting major spill, fire and/or explosion, it leading to serious injury  and/or multiple fatalities and environment damage.</t>
  </si>
  <si>
    <t>Diisikan data material desain untuk tangki timbun produk apakah sudah sesuai dengan standar yang berlaku dan ditetapkan.</t>
  </si>
  <si>
    <t>Diisikan jika sudah ada standar atau ketentuan terkait dengan pengencangan Mur Baut (Bolting)</t>
  </si>
  <si>
    <t>Diisikan ketersediaan dan kecukupan sumur pantau di area penyimpanan, termasuk realisasi pemantauan/pengukuran samplingnya.</t>
  </si>
  <si>
    <t>Disikan apakah ada program rutin dan periodik inspeksi.
Jika diwajibkan ada dokumen COI, pastikan tersedia dokumen COI yang masih berlaku.</t>
  </si>
  <si>
    <t xml:space="preserve"> Ada program supervisi / pengamatan dari operator  / supervisor / inspektor / HSE, dilakukan rutin setiap periode nya, ada bukti nya</t>
  </si>
  <si>
    <t>Diisikan apakah program RBI asudah berjalan di lokasi</t>
  </si>
  <si>
    <t>Apakah program analysis fugitive release sudah dilaksanakan secara rutin.</t>
  </si>
  <si>
    <t>Diisikan apakah ada program permeriksaan / pergantian connection / flange / gasket secara periodik.</t>
  </si>
  <si>
    <t>Tersedia sistem Fixed Foam (foam concentrate, foam Chamber, foam pipeline).</t>
  </si>
  <si>
    <t>'TKO NO B009/F30230/2007-S5</t>
  </si>
  <si>
    <t>Operating Outside of Design Operational Envelope</t>
  </si>
  <si>
    <t>Hydrocarbon release from Storage facility due to Operating Outside of Design Operational Envelope / SOL envelope. The release of HC resulting major spill, fire and/or explosion, it leading to serious injury  and/or multiple fatalities and environment damage.</t>
  </si>
  <si>
    <t>sesuai API 650</t>
  </si>
  <si>
    <t>Diisikan kondisi dari system tersebut atau hasil kalibrasinya (jika tidak ada Sistem di NA kan)</t>
  </si>
  <si>
    <t>Proses tender PLO/COI</t>
  </si>
  <si>
    <t>Prosedur Pengisian Tangki Timbun</t>
  </si>
  <si>
    <t>Diisikan apakah tersedia prosedur penegisian tangki timbun yang ter-update.</t>
  </si>
  <si>
    <t>Tersedia sistem fix foam monitor</t>
  </si>
  <si>
    <t xml:space="preserve">tersedia dan stand by genset dan COI </t>
  </si>
  <si>
    <t>Sudah ditetapkan Organisasi dan Personel Pengendalian Keadaan Darurat setempat.</t>
  </si>
  <si>
    <t>''TKO NO B009/F30230/2007-S5</t>
  </si>
  <si>
    <t>Hydrocarbon release form Storage Facilities due to Maintenance Activity. The release of HC resulting major spill, fire and/or explosion, it leading to serious injury  and/or multiple fatalities and environment damage.</t>
  </si>
  <si>
    <t>Diisikan data material desain untuk tangki timbun produk apakah sudah sesuai dengan standar yang berlaku API 650</t>
  </si>
  <si>
    <t>Terdapat prosedur perbaikan/pemeliharaan peralatan secara terjadwal</t>
  </si>
  <si>
    <t>Prosedur SIKA telah terimplementasi</t>
  </si>
  <si>
    <t>MOC terimplementasi</t>
  </si>
  <si>
    <t>LOTO terimplementasi</t>
  </si>
  <si>
    <t>tersedia namun tidak lengkap</t>
  </si>
  <si>
    <t>Normal Tank Storage Activity (Inc. Sampling Activity)</t>
  </si>
  <si>
    <t>Hydrocarbon release due to Normal Tank Storage Activity (including Sampling Activity). The release of HC resulting major spill, fire and/or explosion, it leading to serious injury  and/or multiple fatalities and environment damage.</t>
  </si>
  <si>
    <t xml:space="preserve">Sudah Ada Design </t>
  </si>
  <si>
    <t>Diisikan data peralatan sampling dan kondisinya.</t>
  </si>
  <si>
    <t>Diisikan lokasi pengambilan sampling mis. Pengambilan Sampling pada sistem pendistribusian / penyaluran.</t>
  </si>
  <si>
    <t>Diisikan apakah peralatan tersebut terpasang sesuai design specification, dan dilakukan inspeksi secara rutin (jika wajib COI, pastikan COI nya valid).</t>
  </si>
  <si>
    <t>Sesuai SOP Penerimaan BBM</t>
  </si>
  <si>
    <t>Sudah Ada Tim RS dan QQ</t>
  </si>
  <si>
    <t>(Likely / Sangat Mungkin Terjadi)</t>
  </si>
  <si>
    <t>Failure at Tank Bottom / Base Plate Metal &amp; Support Structure (Spherical Tank)</t>
  </si>
  <si>
    <t>Hydrocarbon release due to failure at tank bottom and/or base plate metal or Support Structure (for Sherical Tank). The release of HC resulting major spill, fire and/or explosion, it leading to serious injury  and/or multiple fatalities and environment damage.</t>
  </si>
  <si>
    <t>Diisikan data ada atau tidak internal/eksternal coating pada tangki timbun produk.</t>
  </si>
  <si>
    <t>Tank Storage Specification (Additional Support Structure)</t>
  </si>
  <si>
    <t>Diisikan apakah tersedia struktur penahan/penguat tambahan pada peralatan penyimpanan.</t>
  </si>
  <si>
    <t>Disikan apakah tersedia prosedur dan program tank cleaning, dan realisasinya.</t>
  </si>
  <si>
    <t>Extreem Weather and/Or Natural Disaster</t>
  </si>
  <si>
    <t>Periodically Inspection Lightning Protection</t>
  </si>
  <si>
    <t>Disikan apakah LPS sudah dilakukan inspeksi dan tersedia sertifikat dari otoritas terkait.</t>
  </si>
  <si>
    <t>Disikan no dokumen prosedur / klausul yang dimaksud tersedia yang sudah ditetapkan.</t>
  </si>
  <si>
    <t>HYDROCARBON DISTRIBUTING FACILITY</t>
  </si>
  <si>
    <t>DISTRIBUTING FACILITY &amp; PROCESS OVERVIEW</t>
  </si>
  <si>
    <t xml:space="preserve">Total Bay Filling Shed pada IT Bima ada 8 bay; 
1. Bay 1 Pertamax, Pertadex,Avtur 
2.Bay 2 Biosolar
3. Bay 3 ( Belum Ada Botom Loading ) 
4. Bay 4 Pertalite 
5. Bay 5 Pertalite, Biosolar
6. Bay 6 ( Belum Ada Botom Loading )
7. Bay 7 ( Belum Ada Botom Loading )
8. Bay 8 LPG
Total Pompa Produk FT Bima ada 7; 
1. Pompa Produk No 1 Multi 
2. Pompa Produk No 2 Pertalite
3. Pompa Produk No 3 Biosolar
4. Pompa Produk No 4 Pertadex
5. Pompa Produk No 5 Avtur,( Disel / Rusak ) 
6. Pompa Produk No 6 Avtur 
7. Pompa Produk No 7 Pertamax
8. Pompa Produk No.8 Biosolar ( Cadangan )
</t>
  </si>
  <si>
    <t>MAH-DF-001-IT BIMA</t>
  </si>
  <si>
    <t>Hydrocarbon release due to distributing facility corrosion (internal and/or eksternal). The release of HC resulting major spill, fire and/or explosion, it leading to serious injury  and/or multiple fatalities and environment damage.</t>
  </si>
  <si>
    <t>Standart Pertamina dan Hydrotest</t>
  </si>
  <si>
    <t>Coating sesuai standart</t>
  </si>
  <si>
    <t>belum ada corrosion inhibitor (sacrifice anode)</t>
  </si>
  <si>
    <t>Tidak ada sistem / prosedur / metoda / peralatan untuk mendeteksi kebocoran sepanjang jalur pipa BBM</t>
  </si>
  <si>
    <t>program RBI asudah berjalan di lokasi</t>
  </si>
  <si>
    <t>belum ada data mengenai program Pigging pipa</t>
  </si>
  <si>
    <t>Belum ada program LTSA untuk peralatan berputar (pompa).</t>
  </si>
  <si>
    <t>Tersedia clamp dan Belzona namun tidak tersedia prosedure</t>
  </si>
  <si>
    <t>tidak ada SDV sepanjang jalur BBM
Terdapat SDP Sepanjang Jalur LPG</t>
  </si>
  <si>
    <t>terpasang LPS di area pendistribution dengan jumlah 1 unit dan sudah tersertifikasi tw 1 2023</t>
  </si>
  <si>
    <t>belum terdapat prosedur EEHA</t>
  </si>
  <si>
    <t xml:space="preserve">Pipeline ROW (Cleareance &amp; maintenace). </t>
  </si>
  <si>
    <t>belum ada program pembersihan dan pemeliharaan ROW/Right of Ways Jalur pipa</t>
  </si>
  <si>
    <t>1. PMK RI No. 48 tahun 2016 tentang standar keselamatan dan kesehatan kerja
perkantoran
2. Permen Tenaga Kerja RI No. PER.02/MEN/1989 tentang Pengawasan Instalasi
Penyalur Petir
3. Memo No. 181/Q25060/2020-S0 tentang Pengukuran Kesehatan Lingkungan Kerja dan Tahanan Grounding Lokasi
Kerja MOR V</t>
  </si>
  <si>
    <t>Belum ada standar atau ketentuan terkait dengan pengencangan Mur Baut (Bolting)</t>
  </si>
  <si>
    <t>mendeteksi by visual</t>
  </si>
  <si>
    <t>ada program permeriksaan / pergantian connection / flange / gasket secara waktu perbaikan.</t>
  </si>
  <si>
    <t>Belum ada program analysis fugitive release sudah dilaksanakan secara rutin.</t>
  </si>
  <si>
    <t>terpasang LPS di area pendistribution dengan jumlah 1 unit dan sudha tersertifikasi tw 1 2023</t>
  </si>
  <si>
    <t>MAH-DF-003-IT BIMA</t>
  </si>
  <si>
    <t>Mechanical overpresure protection (PSV di jalur pendistribusian / penyaluran).</t>
  </si>
  <si>
    <t>tidak terpasang SIF dan program inspeksinya.</t>
  </si>
  <si>
    <t>Tidak terpasang MOV di jalur penyaluran, termasuk supply listrik untuk menggerakan MOV.</t>
  </si>
  <si>
    <t>Prosedur pendistribusian / penyaluran Produk</t>
  </si>
  <si>
    <t>tersedia prosedur pendistribusian / penyaluran produk yang ter-update.</t>
  </si>
  <si>
    <t>tidak ada program LTSA untuk peralatan berputar (pompa).</t>
  </si>
  <si>
    <t>MAH-DF-004-IT BIMA</t>
  </si>
  <si>
    <t xml:space="preserve">tersedia dan dilaksanakan Prosedur Perbaikan / Pemeliharaan Peralatan </t>
  </si>
  <si>
    <t>pemegang sertifikasi GSI/SI/AT tersedia tidak lengkap di lokasi.</t>
  </si>
  <si>
    <t>MAH-DF-005-IT BIMA</t>
  </si>
  <si>
    <t>Hydrocarbon release due to ship &amp; third party activities at distributing facilities . The release of HC resulting major spill, fire and/or explosion, it leading to serious injury  and/or multiple fatalities and environment damage.</t>
  </si>
  <si>
    <t>Ada design, marker dan signage di pipeline.</t>
  </si>
  <si>
    <t>design untuk stucture support sudah sesuai spesifikasi.</t>
  </si>
  <si>
    <t>Tidak terpasang breakaway coupling terhadap sarana pendistribusian / penyaluran.</t>
  </si>
  <si>
    <t>Tidak tersedia dan terpasang pengaman fisik tambahan untuk mencegah kerusakan peralatan di area penyaluran dari impact kendaraan/kapal.</t>
  </si>
  <si>
    <t>tersedia prosedur Ship approching yang ter-update dan dijalankan (yang memuat batasan kondisi operasi i.e kecepatan kapal, arah dan kecepatan arus laut &amp; angin).</t>
  </si>
  <si>
    <t>tidak tersedia prosedur Ship transfer yang ter-update dan dijalankan.</t>
  </si>
  <si>
    <t>Community Engagement di area  facility &amp; ROW pipeline.</t>
  </si>
  <si>
    <t>tidak ada program pelibatan komunitas di sekitar fasilitas pendistribusian / penyaluran.</t>
  </si>
  <si>
    <t>Penentuan Daerah Terbatas &amp; Terlarang (restrited area declaration)</t>
  </si>
  <si>
    <t>MAH-DF-006-IT BIMA</t>
  </si>
  <si>
    <t>Hydrocarbon release due to Normal Operation Activity (Truck/Ship Loading,including Sampling Activity). The release of HC resulting major spill, fire and/or explosion, it leading to serious injury  and/or multiple fatalities and environment damage.</t>
  </si>
  <si>
    <t>tidak ada peralatan sampling apparatus</t>
  </si>
  <si>
    <t>Terdapat okasi pengambilan sampling mis. Pengambilan Sampling pada sistem pendistribusian / penyaluran.</t>
  </si>
  <si>
    <t>MAH-DF-007-IT BIMA</t>
  </si>
  <si>
    <t>data material desain sudah sesuai dengan standar yang berlaku dan ditetapkan.</t>
  </si>
  <si>
    <t>Tidak  tersedia Sarana Tambat berupa SPM&amp;SBM sudah dibangun sesuai design yang ditetapkan.</t>
  </si>
  <si>
    <t>Tidak terpasang corrosion inhibitor (sacrifice anode)</t>
  </si>
  <si>
    <t>Belum ada program terjadwal untuk pembersihan structural suport dari karang, teritip dan organisme laut lainnya.</t>
  </si>
  <si>
    <t>tersedia program pemeriksaan dan pemeliharaan structural support di fasilitas pendistribusian / penyaluran, corrective maintenance</t>
  </si>
  <si>
    <t>MAH-DF-008-IT BIMA</t>
  </si>
  <si>
    <t>Ada design untuk stucture support sudah sesuai spesifikasi.</t>
  </si>
  <si>
    <t>Ada tersedia navigation kit (Fog signal, lobstruction light, Reflektor, SBNP).</t>
  </si>
  <si>
    <t>Tidak ada Sarana Tambat berupa SPM&amp;SBM sudah dibangun sesuai design yang ditetapkan.</t>
  </si>
  <si>
    <t>Penentuan Daerah Terbatas &amp; Terlarang</t>
  </si>
  <si>
    <t>Analisa SECE (Plant Barrier)</t>
  </si>
  <si>
    <t>No. of Equipment
(ea)</t>
  </si>
  <si>
    <t>Total Performance Standard (PS) per Equipment</t>
  </si>
  <si>
    <t>SECE Abnormal Category</t>
  </si>
  <si>
    <t xml:space="preserve">Percentage of SECE Abnormal </t>
  </si>
  <si>
    <t>Percentage of SECE Normal Integrity</t>
  </si>
  <si>
    <t>SECE Component Abnormal:</t>
  </si>
  <si>
    <t>Performance Standard</t>
  </si>
  <si>
    <t>FT BIMA</t>
  </si>
  <si>
    <t>SECEI
(Equipment - ea)</t>
  </si>
  <si>
    <t>SECE DEV
(PS)</t>
  </si>
  <si>
    <t>Prevention</t>
  </si>
  <si>
    <t>SS-01 Tangki Produk</t>
  </si>
  <si>
    <t>Belum dilakukan pemasangan katodik protection di 8 Tangki</t>
  </si>
  <si>
    <t>SS-02 Pipa Produk</t>
  </si>
  <si>
    <t>Belum dilakukan pemasangan katodik protection di 4 jalur pipa</t>
  </si>
  <si>
    <t>RE-01 Pompa Produk</t>
  </si>
  <si>
    <t>Terdapat Pada Pompa Produk Pertamax yang bocor seal</t>
  </si>
  <si>
    <t>Detect and Control</t>
  </si>
  <si>
    <t>DC-01 Level indicator (Level alarm / Level Alarm Switch)</t>
  </si>
  <si>
    <t>DC-02/03 Actuated Isolation Valve (MOV)</t>
  </si>
  <si>
    <t>MP-01 Overpressure Protection (PSV/PVRV/Vent)</t>
  </si>
  <si>
    <t xml:space="preserve">DC-04 Power Supply </t>
  </si>
  <si>
    <t>SP-03 Sumur Pantau</t>
  </si>
  <si>
    <t>Mitigation</t>
  </si>
  <si>
    <t xml:space="preserve">GD-01/02 Fixed Fire &amp; Gas Detector </t>
  </si>
  <si>
    <t xml:space="preserve">GD-03 Portable Gas Detector </t>
  </si>
  <si>
    <t>DC-02 Actuated Intervention Valve (SDV)</t>
  </si>
  <si>
    <t>IP-01 Electrical System</t>
  </si>
  <si>
    <t>IP-02 Grounding System</t>
  </si>
  <si>
    <t>IP-03 Lightning System</t>
  </si>
  <si>
    <t>SP-01 Bundwall System</t>
  </si>
  <si>
    <t>SP-02 Oil Catcher System</t>
  </si>
  <si>
    <t>FP-07 Cooling System</t>
  </si>
  <si>
    <t>Emergency Response</t>
  </si>
  <si>
    <t>ER-01 Emergency Communication (HT)</t>
  </si>
  <si>
    <t>ER-02 Muster Point</t>
  </si>
  <si>
    <t>SP-04 Oil Spill Emergency Response</t>
  </si>
  <si>
    <t>FP-04 Foam System</t>
  </si>
  <si>
    <t>FP-01/02/03/05 Fixed Fire Figthing Equipment</t>
  </si>
  <si>
    <t>Pompa PMK Darat performance turun</t>
  </si>
  <si>
    <t>FP-06 Mobile Fire Fighting Equipment</t>
  </si>
  <si>
    <t>FP-10 Genset</t>
  </si>
  <si>
    <t>Analisa ACTIVITY (Human Barrier)</t>
  </si>
  <si>
    <t>Jenis Barrier</t>
  </si>
  <si>
    <t>List Activity</t>
  </si>
  <si>
    <t>Status Average (RF,SF,DF)</t>
  </si>
  <si>
    <t>Drawdown list</t>
  </si>
  <si>
    <t>Program Integrity Management / RBI</t>
  </si>
  <si>
    <t>NA</t>
  </si>
  <si>
    <t>Pipeline ROW (Marking &amp; signage)</t>
  </si>
  <si>
    <t>Detect &amp; Control</t>
  </si>
  <si>
    <t xml:space="preserve">Pipeline ROW (Cleareance &amp; maintenance). </t>
  </si>
  <si>
    <t>Aturan jarak aman tangki (Tank Spacing)</t>
  </si>
  <si>
    <t>SECE DASHBOARD (Hardware Barrier)</t>
  </si>
  <si>
    <t>THREAT RISK MAP</t>
  </si>
  <si>
    <t>PREVENTION</t>
  </si>
  <si>
    <t>DETECT AND CONTROL</t>
  </si>
  <si>
    <t>MITIGATION</t>
  </si>
  <si>
    <t>EMERGENCY RESPONSE</t>
  </si>
  <si>
    <t>`</t>
  </si>
  <si>
    <t>ACTIVITY DASHBOARD (Human Barrier)</t>
  </si>
  <si>
    <t>DASHBOARD MAH - FT BIMA</t>
  </si>
  <si>
    <t>Lokasi : FT BIMA</t>
  </si>
  <si>
    <t>Tanggal :</t>
  </si>
  <si>
    <t>(Dituliskan deksripsi dan profil singkat Lokasi yang sedang dilakukan studi MAH, luas, jumlah peralatan, kapasitas, produk, pola supplay, dll)</t>
  </si>
  <si>
    <t>NO</t>
  </si>
  <si>
    <t>MAH REGISTER NUMBER</t>
  </si>
  <si>
    <t xml:space="preserve">MAH CAUSE </t>
  </si>
  <si>
    <t xml:space="preserve">MAJOR ACCIDENT EVENT </t>
  </si>
  <si>
    <t>CONCEQUENCES</t>
  </si>
  <si>
    <t>RESIDUAL RISK</t>
  </si>
  <si>
    <t xml:space="preserve">RECOMMENDATION </t>
  </si>
  <si>
    <t>S</t>
  </si>
  <si>
    <t>L</t>
  </si>
  <si>
    <t>RPN</t>
  </si>
  <si>
    <t>Hydrocarbon Release (LOPC)</t>
  </si>
  <si>
    <t>Manusia, Environment, Financial Impact, Assest+Equipment, Notifikasi Publik.</t>
  </si>
  <si>
    <t>ANALISA BARRIER IDENTIFIKASI MAH  FT BIMA</t>
  </si>
  <si>
    <t>Containment</t>
  </si>
  <si>
    <t>Barrier Type</t>
  </si>
  <si>
    <t>SECE / Non-SECE / Activity</t>
  </si>
  <si>
    <t>Tangki, Filling Shed, Pompa Produk, Pipa Produk (On Shore), Subsea Pipa &amp; SPM</t>
  </si>
  <si>
    <t>Hardware</t>
  </si>
  <si>
    <t>Non-SECE</t>
  </si>
  <si>
    <t>Spesifikasi tidak sesuai dengan standar desain</t>
  </si>
  <si>
    <t>Spesifikasi sesuai dengan standar desain</t>
  </si>
  <si>
    <t>Internal/ External Coating</t>
  </si>
  <si>
    <t>Barrier Tidak ada</t>
  </si>
  <si>
    <t>Barrier ada, tetapi tidak ada prosedur perawatan/ pemeriksaan</t>
  </si>
  <si>
    <t>Barrier ada, tetapi prosedur perawatan/ pengecekan tidak complete</t>
  </si>
  <si>
    <t>Barrier ada, prosedur sudah complete, tetapi fungsinya tidak sesuai dengan performace standard</t>
  </si>
  <si>
    <t>Barrier ada, Prosedur dan fungsinya lengkap dan sesuai</t>
  </si>
  <si>
    <t>Tangki, Filling Shed, Pompa Produk</t>
  </si>
  <si>
    <t>Tangki, Pompa Produk</t>
  </si>
  <si>
    <t>Human</t>
  </si>
  <si>
    <t>Activity</t>
  </si>
  <si>
    <t>Barrier ada, tetapi prosedur perawatan/ pengecekan tidak complete (Inspeksi dan kalibras sudah lebih dari 5 tahun)</t>
  </si>
  <si>
    <t>Barrier ada, prosedur sudah complete, tetapi fungsinya tidak sesuai dengan performace standard (Tersedia hasil inspeksi dan kalibrasi 5 tahunan dan hasilnya belum dikategorikan baik)</t>
  </si>
  <si>
    <t>Barrier ada, Prosedur dan fungsinya lengkap dan sesuai (Tersedia hasil inspeksi dan kalibrasi 5 tahunan dan hasilnya dikategorikan baik)</t>
  </si>
  <si>
    <t>Plant Patrol</t>
  </si>
  <si>
    <t>Tidak ada program supervisi / pengamatan dari operator / supervisor / inspektor / HSE</t>
  </si>
  <si>
    <t xml:space="preserve"> Ada program supervisi / pengamatan dari operator / supervisor / inspektor / HSE, dilakukan rutin setiap periode nya, ada bukti nya, namun belum konsisten dilakukan</t>
  </si>
  <si>
    <t>Tangki, Pipa Produk (Onshore), Subsea Pipa &amp; SPM</t>
  </si>
  <si>
    <t>Risk Based Inspection (RBI) Program</t>
  </si>
  <si>
    <t>Barrier Tidak ada (Belum ada program RBI untuk prioritisasi inspeksi dan deferal maintenance)</t>
  </si>
  <si>
    <t>Barrier ada, Prosedur dan fungsinya lengkap dan sesuai (Ersedia program RBI untuk prioritisasi inspeksi dan deferal maintenance dan hasil nya belum sesuai standard)</t>
  </si>
  <si>
    <t>Barrier ada, Prosedur dan fungsinya lengkap dan sesuai (Ersedia program RBI untuk prioritisasi inspeksi dan deferal maintenance dan hasil nya baik)</t>
  </si>
  <si>
    <t>Tangki</t>
  </si>
  <si>
    <t xml:space="preserve">Detection </t>
  </si>
  <si>
    <t>Program Analysis Fugitive Realease</t>
  </si>
  <si>
    <t>Program tidak ada</t>
  </si>
  <si>
    <t>Program ada, namun tidak dilakukan secara rutin</t>
  </si>
  <si>
    <t>Program ada, terjadwal, namun tindak lanjut rekomendasi belum dilakukan.</t>
  </si>
  <si>
    <t>Program ada, dilakukan terjadwal dan rekomendasi laporan hasil analisa ditindaklanjuti.</t>
  </si>
  <si>
    <t>Jarak aman tanki terhadap bangunan</t>
  </si>
  <si>
    <t>Jarak aman tidak memenuhi</t>
  </si>
  <si>
    <t>Jarak aman memenuhi</t>
  </si>
  <si>
    <t>Operator survey</t>
  </si>
  <si>
    <t>Tidak ada program supervisi / pengamatan dari operator</t>
  </si>
  <si>
    <t xml:space="preserve"> Ada program supervisi / pengamatan dari operator, dilakukan rutin setiap periode nya, ada bukti nya, namun belum konsisten dilakukan</t>
  </si>
  <si>
    <t xml:space="preserve"> Ada program supervisi / pengamatan dari operator, dilakukan rutin setiap periode nya, ada bukti nya</t>
  </si>
  <si>
    <t xml:space="preserve">Portable Gas Detector </t>
  </si>
  <si>
    <t>SECE</t>
  </si>
  <si>
    <t>Mitigation / Detection</t>
  </si>
  <si>
    <t xml:space="preserve">Sumur Pantau  </t>
  </si>
  <si>
    <t>Barrier ada, Prosedur, fungsinya lengkap, sesuaim, dan belum dilakukan pengechekan secara rutin</t>
  </si>
  <si>
    <t>Barrier ada, Prosedur, fungsinya lengkap, sesuaim, dan dilakukan pengechekan secara rutin</t>
  </si>
  <si>
    <t>Oil Catcher</t>
  </si>
  <si>
    <t>Tangki, Filling Shed, Pompa Produk, Pipa Produk (Onshore), Subsea Pipa &amp; SPM</t>
  </si>
  <si>
    <t>ERP</t>
  </si>
  <si>
    <t>Organisasi Tanggap Darurat</t>
  </si>
  <si>
    <t>OKD Tidak ada</t>
  </si>
  <si>
    <t>OKD ada, tetapi tidak ada prosedur dril / pelatihan</t>
  </si>
  <si>
    <t>OKD ada, ada prosedur dril / pelatihan, namun tidak pernah dilakukan drill dalam 2 tahun terakhir</t>
  </si>
  <si>
    <t>Tangki, Filling Shed, Pompa Prdouk</t>
  </si>
  <si>
    <t>Muster Point Tidak ada</t>
  </si>
  <si>
    <t>Muster Point ada, tapi rambu dan jalur evakuasi tidak ada</t>
  </si>
  <si>
    <t>Muster Point ada,  rambu dan jalur evakuasi  ada, tetapi jarak terlalu dekat dengan sumber api &lt; 100 m</t>
  </si>
  <si>
    <t>Muster Point ada,  rambu dan jalur evakuasi  ada,  jarak cukup jauh dengan sumber api &gt; 100 m, namun belum pernah diuji</t>
  </si>
  <si>
    <t>Muster Point ada,  rambu dan jalur evakuasi  ada,  jarak cukup jauh dengan sumber api &gt; 100 m, sudah pernah diuji</t>
  </si>
  <si>
    <t>Dike Protection</t>
  </si>
  <si>
    <t>Dike protection tidak tersedia</t>
  </si>
  <si>
    <t>Dike protection tersedia, namun kebutuhan Foam tidak mencukupi</t>
  </si>
  <si>
    <t>Dike Protection tersedia, stock foam mencukupi, dan pernah dilakukan ujicoba</t>
  </si>
  <si>
    <t>Structural Support yang cukup</t>
  </si>
  <si>
    <t>Penangkal Petir</t>
  </si>
  <si>
    <t>Penangkal Petir tidak ada</t>
  </si>
  <si>
    <t>Penangkal Petir ada, tetapi tidak ada prosedur perawatan/ pemeriksaan</t>
  </si>
  <si>
    <t>Penangkal Petir ada, tetapi prosedur perawatan/ pengecekan tidak complete</t>
  </si>
  <si>
    <t>Barrier ada, prosedur sudah complete, tetapi fungsinya tidak sesuai dengan performace standard (Grounding &gt; 3 ohm)</t>
  </si>
  <si>
    <t>Barrier ada, Prosedur dan fungsinya lengkap dan sesuai (Grounding &lt; 3 ohm)</t>
  </si>
  <si>
    <t>Foam chamber / Foam Injection</t>
  </si>
  <si>
    <t>Foam chamber tidak ada</t>
  </si>
  <si>
    <t>Foam chamber ada, tetapi tidak ada prosedur perawatan/ pemeriksaan</t>
  </si>
  <si>
    <t>Foam chamber ada, tetapi prosedur perawatan/ pengecekan tidak complete</t>
  </si>
  <si>
    <t>Foam chamber ada, prosedur sudah complete, tetapi fungsinya tidak sesuai dengan performace standard / tidak pernah dilakukan pengujian</t>
  </si>
  <si>
    <t>Tangki, Filling Shed</t>
  </si>
  <si>
    <t>Portable foam monitor</t>
  </si>
  <si>
    <t>Barrier tidak ada</t>
  </si>
  <si>
    <t>Tangki, Subsea Pipa &amp; SPM</t>
  </si>
  <si>
    <t>CCTV Tidak ada</t>
  </si>
  <si>
    <t>CCTV ada, tetapi tidak ada prosedur perawatan/ pemeriksaan</t>
  </si>
  <si>
    <t>CCTV ada, tetapi prosedur perawatan/ pengecekan tidak complete</t>
  </si>
  <si>
    <t>CCTV ada, prosedur sudah complete, tetapi fungsinya tidak sesuai dengan performace standard (&gt; 1/3 CCTV rusak)</t>
  </si>
  <si>
    <t>CCTV ada, Prosedur dan fungsinya lengkap dan sesuai (tidak ada yang rusak)</t>
  </si>
  <si>
    <t>Fire &amp; Gas Detector Alarm</t>
  </si>
  <si>
    <t>Bundwall</t>
  </si>
  <si>
    <t>Bundwall tidak ada</t>
  </si>
  <si>
    <t>Bundwall ada, tetapi tidak ada prosedur perawatan/ pemeriksaan</t>
  </si>
  <si>
    <t>Bundwall ada, tetapi kondisi tidak standar (bolong atau tidak bisa menampung)</t>
  </si>
  <si>
    <r>
      <t xml:space="preserve">Bundwall ada, prosedur sudah complete, tetapi fungsinya tidak sesuai dengan performace standard (kapasitas </t>
    </r>
    <r>
      <rPr>
        <u/>
        <sz val="11"/>
        <color theme="1"/>
        <rFont val="Calibri"/>
        <family val="2"/>
        <scheme val="minor"/>
      </rPr>
      <t>&lt; 100%)</t>
    </r>
  </si>
  <si>
    <t>bundwall tersedia, prosedur dan fungsinya lengkap dan sesuai (kapasitas 110% tangki terbesar)</t>
  </si>
  <si>
    <t>Emergency leak plug</t>
  </si>
  <si>
    <t>Prosedur pengosongan tanki yang bocor</t>
  </si>
  <si>
    <t>Tidak ada prosedur pengosongan tanki yang bocor</t>
  </si>
  <si>
    <t>Ada prosedur pengosongan tanki yang bocor namun sudah lebiih dari 5 tahun</t>
  </si>
  <si>
    <t>Ada prosedur pengosongan tanki yang bocor namun belum pernah dilakukan drill</t>
  </si>
  <si>
    <t>Ada prosedur pengosongan tanki yang bocor dan ada bukti drill</t>
  </si>
  <si>
    <t>Tanki Spacing</t>
  </si>
  <si>
    <t xml:space="preserve">Tidak sesuai dengan kriteria shell to shell spacing NFPA30 </t>
  </si>
  <si>
    <t xml:space="preserve">Sesuai dengan kriteria shell to shell spacing NFPA30 </t>
  </si>
  <si>
    <t xml:space="preserve">Fire Truck dan High Capacity Foam Monitor </t>
  </si>
  <si>
    <t>Prosedur Pergantian piping/connection dan flange secara periodikal</t>
  </si>
  <si>
    <t>Belum ada pergantian gasket secara rutin</t>
  </si>
  <si>
    <t>Penggantian hanya dilakukan pada saat ada kebocoran</t>
  </si>
  <si>
    <t>Telah terdapat prosedur penggantian rutin namun belum ada pelaksanaan</t>
  </si>
  <si>
    <t>Sudah ada pergantian gasket secara rutin</t>
  </si>
  <si>
    <t>Desain Material (Pile Doubling, coating, cleaning)</t>
  </si>
  <si>
    <t>Tidak dilakukan inspeksi off stream dan tank cleaning &gt; 5 tahun</t>
  </si>
  <si>
    <t>Telah dilakukan inspeksi off stream dan tank cleaning, hasilnya belum sesuai, untuk temuan critical belum ditindaklanjuti</t>
  </si>
  <si>
    <t>Telah dilakukan inspeksi off stream dan tank cleaning,  hasilnya belum sesuai, dan telah ditindaklanjuti untuk temuan-temuan critical</t>
  </si>
  <si>
    <t>Telah dilakukan inspeksi off stream dan tank cleaning, dan hasilnya sesuai</t>
  </si>
  <si>
    <t>External Corrosion Coating</t>
  </si>
  <si>
    <t>Coating tidak ada</t>
  </si>
  <si>
    <t>Coating ada, tetapi tidak ada prosedur perawatan/ pemeriksaan</t>
  </si>
  <si>
    <t>Coating ada, tetapi prosedur perawatan/ pengecekan tidak complete</t>
  </si>
  <si>
    <t>Coating ada, prosedur sudah complete, tetapi fungsinya tidak sesuai dengan performace standard  / belum ada hasil inspeksi rutin</t>
  </si>
  <si>
    <t>Coating ada, Prosedur dan fungsinya lengkap dan sesuai hasilnya</t>
  </si>
  <si>
    <t>Prosedur Penanganan Tumpahan Bahan Bakar</t>
  </si>
  <si>
    <t>Prosedur tidak ada</t>
  </si>
  <si>
    <t>Prosedur ada namun belum pernah dilakukan uji coba</t>
  </si>
  <si>
    <t>Prosedur ada dan pernah dilakukan uji coba dalam &gt; 2 tahun</t>
  </si>
  <si>
    <t>Prosedur ada dan pernah dilakukan uji coba dalam &lt; 2 tahun</t>
  </si>
  <si>
    <t>Derating of Equipment</t>
  </si>
  <si>
    <t>Prosedur ada, valve dalam kondisi kurang baik / tidak diketahui kondisinya</t>
  </si>
  <si>
    <t>Prosedur ada, valve dalam kondisi baik, pernah dilakukan verifikasi / uji coba dalam &lt; 5 tahun, tidak terdapat tagging kondisi operasi / tidak</t>
  </si>
  <si>
    <t>Prosedur ada, valve dalam kondisi baik, pernah dilakukan verifikasi / uji coba dalam &lt; 5 tahun, terdapat tagging kondisi operasi / tidak</t>
  </si>
  <si>
    <t>Basic Equipment Care (BEC)/ Basic Operation Care (BOC)</t>
  </si>
  <si>
    <t>Barrier Tidak ada (Belum ada program BEC/BOC untuk prioritisasi inspeksi dan deferal maintenance)</t>
  </si>
  <si>
    <t>Barrier ada, Prosedur dan fungsinya lengkap dan sesuai (Ersedia program BEC/BOC untuk prioritisasi inspeksi dan deferal maintenance dan hasil nya belum sesuai standard)</t>
  </si>
  <si>
    <t>Barrier ada, Prosedur dan fungsinya lengkap dan sesuai (Ersedia program BEC/BOC untuk prioritisasi inspeksi dan deferal maintenance dan hasil nya baik)</t>
  </si>
  <si>
    <t>Process Control System (DCS) dan indication 
(Level Alarm High di Tanki, level Alarm Low di Tanki, Limit switch MOV / PDAH pada filter filling shed / Alarm, running status pada pompa )</t>
  </si>
  <si>
    <t>Barrier ada, tetapi prosedur perawatan/ pengecekan tidak complete (Inspeksi dan kalibras sudah lebih dari 5 tahun) khususnya transmitter</t>
  </si>
  <si>
    <t>Safety Instrumented Function 
(Level Alarm High High di Tanki, Level Alarm Low Low di Tanki, PAHH pada piping metering filling shed, PAHH dan PALL pada Pompa)</t>
  </si>
  <si>
    <t>Prosedur ada namun belum pernah disosialisasikan</t>
  </si>
  <si>
    <t>Prosedur ada dan pernah dilakukan uji sosialisasi, namun usia prosedur &gt; 3 tahun</t>
  </si>
  <si>
    <t>Prosedur ada, pernah dilakukan uji sosialisasi, dan usia prosedur &lt; 3 tahun</t>
  </si>
  <si>
    <t>Sampling Apparatus</t>
  </si>
  <si>
    <t>Peralatan sampling tidak sesuai standar</t>
  </si>
  <si>
    <t>Peralatan sampling sesuai standar dan namun kondisi kurang terawat</t>
  </si>
  <si>
    <t>Peralatan sampling sesuai standar dan dalam kondisi baik / terawat</t>
  </si>
  <si>
    <t>Designated Sampling point</t>
  </si>
  <si>
    <t>DSP tidak ada</t>
  </si>
  <si>
    <t>DSP  ada dan dalam kondisi kurang baik</t>
  </si>
  <si>
    <t>DSP  ada dan dalam kondisi baik</t>
  </si>
  <si>
    <t>Prosedur Pengisian Tanki</t>
  </si>
  <si>
    <t>Additional Supporting structure</t>
  </si>
  <si>
    <t>Grounding System (Earthing/Bonding)</t>
  </si>
  <si>
    <t>Tidak ada grounding</t>
  </si>
  <si>
    <t>Ada grounding namun tidak ada prosedur pemeriksaan / perawatan</t>
  </si>
  <si>
    <t>Ada grounding dan ada prosedur pemeriksaan / perawatan, namun belum pernah diuji</t>
  </si>
  <si>
    <t xml:space="preserve"> Ada grounding independen namun hasil uji masih di atas 3 ohm</t>
  </si>
  <si>
    <t xml:space="preserve"> Ada grounding independen, ada sertifikasi, dan hasil uji &lt; 3 ohm</t>
  </si>
  <si>
    <t>Flame / Lighting Arrester (terpasang di vent tanki)</t>
  </si>
  <si>
    <t>Water sprinkler pada tanki terdekat dengan api</t>
  </si>
  <si>
    <t>Water sprinkler  tidak ada</t>
  </si>
  <si>
    <t>Water sprinkler  ada, tetapi tidak ada prosedur perawatan/ pemeriksaan</t>
  </si>
  <si>
    <t>Water sprinkler  ada, tetapi prosedur perawatan/ pengecekan tidak complete</t>
  </si>
  <si>
    <t>Water sprinkler  ada, prosedur sudah complete, tetapi fungsinya tidak sesuai dengan performace standard / tidak pernah dilakukan pengujian</t>
  </si>
  <si>
    <t>Barrier ada, Prosedur dan fungsinya lengkap dan sesuai (memenuhi dinding tangki)</t>
  </si>
  <si>
    <t>Peralatan penanggulanan tumpahan (sorben, vacuum truck, skimer, dll)</t>
  </si>
  <si>
    <t>Peralatan tidak tersedia</t>
  </si>
  <si>
    <t>Peralatan tersedia dan dalam kondisi kurang baik / berfungsi</t>
  </si>
  <si>
    <t>Peralatan tersedia dan dalam kondisi baik / berfungsi</t>
  </si>
  <si>
    <t>Prosedur operasional (flushing interproduct)</t>
  </si>
  <si>
    <t>Tidak terdapat prosedur</t>
  </si>
  <si>
    <t xml:space="preserve"> Terdapat prosedur tapi tidak detail membahas mekanisme-nya</t>
  </si>
  <si>
    <t xml:space="preserve"> Terdapat prosedur, dilengkapi peralatan penunjang (denisto meter, sight glass, sample cock, dll)</t>
  </si>
  <si>
    <t>Tank Cleaning</t>
  </si>
  <si>
    <t>Belum dilakukan tank cleaning &gt; 5 tahun</t>
  </si>
  <si>
    <t>Dilakukan tank cleaning sesuai jadwal</t>
  </si>
  <si>
    <t>Prosedur Perbaikan tangki Timbun</t>
  </si>
  <si>
    <t>Tangki, Pompa Produk, Pipa Produk (Onshore), Subsea Pipa &amp; SPM</t>
  </si>
  <si>
    <t>Sistem Ijin kerja</t>
  </si>
  <si>
    <t>Prosedur ada dan pernah dilakukan uji sosialisasi, namun usia prosedur &lt; 3 tahun, dan dilakukan pengawasan dalam penerapan ijin kerjanya.</t>
  </si>
  <si>
    <t>Prosedur ada dan pernah dilakukan uji sosialisasi, namun usia prosedur &lt; 3 tahun, dilakukan pengawasan, dan ijin kerja selalu valid masa berlakunya.</t>
  </si>
  <si>
    <t>Prosedur Pemeriksaan Periodik Grounding System</t>
  </si>
  <si>
    <t>Ada Prosedur namun tidak pernah dilakukan pemeriksaan</t>
  </si>
  <si>
    <t xml:space="preserve"> ada prosedur, dilakukan pemeriksaan tahanan, namun  hasil uji masih ada yang di atas 3 ohm</t>
  </si>
  <si>
    <t xml:space="preserve"> Prosedur ada, dilakukan pemeriksaan dan semua hasil pengujian &lt; 3 ohm</t>
  </si>
  <si>
    <t>Filling Shed</t>
  </si>
  <si>
    <t>Material &amp; Standarized bolting practice</t>
  </si>
  <si>
    <t>Barrier ada, prosedur sudah complete, tetapi fungsinya tidak sesuai dengan performace standard, terdapat hasil pemeriksaan namun belum menyeluruh</t>
  </si>
  <si>
    <t>Barrier ada, Prosedur dan fungsinya lengkap dan sesuai, tersedia hasil inspeksi peralatan dengan hasil baik</t>
  </si>
  <si>
    <t xml:space="preserve">Inspection &amp; Integrity Management. Incl. Flange and Swivel Integrity </t>
  </si>
  <si>
    <t>Filling Shed, Subsea Pipa &amp; SPM</t>
  </si>
  <si>
    <t>Design (Process Specification)</t>
  </si>
  <si>
    <t xml:space="preserve">PM metering filter monitoring </t>
  </si>
  <si>
    <t>Barrier Tidak ada (Belum ada program PM untuk sarana metering)</t>
  </si>
  <si>
    <t>Barrier ada, Prosedur dan fungsinya lengkap dan sesuai (namun hasilnya masih terdapat yang kurang baik)</t>
  </si>
  <si>
    <t>Barrier ada, Prosedur dan fungsinya lengkap dan sesuai (Tersedia PM untuk seluruh sarana pengisian di Filling Shed)</t>
  </si>
  <si>
    <t>Plant Access Controls (Restricted Area)</t>
  </si>
  <si>
    <t>Tidak terdapat Akses untuk kegiatan Pengisian</t>
  </si>
  <si>
    <t>Hanya terdapat sarana akses namun tidak dilengkapi dengan marka dan petunjuk</t>
  </si>
  <si>
    <t>Hanya terdapat sarana akses dan dilengkapi dengan marka jalan, namun tidak dilengkapi rambu petunjuk</t>
  </si>
  <si>
    <t>Terdapat akses masuk dan keluar area pengisian mobil tangki yang dilengkapi dengan rambu petunjuk dan marka jalan (terdapat beberapa marka yang buram/kurang jelas)</t>
  </si>
  <si>
    <t>Terdapat akses masuk dan keluar area pengisian mobil tangki yang dilengkapi dengan rambu petunjuk dan marka jalan (terlihat jelas)</t>
  </si>
  <si>
    <t>Physical Protection</t>
  </si>
  <si>
    <t>Barrier tidak ada (pelindung Filling Shed/pulau pompa tidak ada)</t>
  </si>
  <si>
    <t>Barrier ada dan lengkap (pelindung Filling Shed/pulau pompa), namun tidak dilengkapi dengan marka yang terlihat jelas</t>
  </si>
  <si>
    <t>Barrier ada dan lengkap (pelindung Filling Shed/pulau pompa), serta dilengkapi dengan marka yang terlihat jelas</t>
  </si>
  <si>
    <t>Vapor Release Line</t>
  </si>
  <si>
    <t>Barrier ada, Prosedur, fungsinya lengkap, sesuaim, namun belum dilakukan pengechekan secara rutin/inspeksi berkala</t>
  </si>
  <si>
    <t>Operating Procedures (Truck Filling)</t>
  </si>
  <si>
    <t>Prosedur ada namun belum dilaksanakan secara menyeluruh</t>
  </si>
  <si>
    <t>Prosedur ada dan dipatuhi/dipahami oleh operator dan petugas di filling shed</t>
  </si>
  <si>
    <t>Process Control System (Control Room) and Process Information (PI)</t>
  </si>
  <si>
    <t xml:space="preserve"> Ada tempat untuk melakukan  onitoring dan pemantauan pada saat proses pengisian, namun belum dilengkapi dengan prosedur kerjanya</t>
  </si>
  <si>
    <t xml:space="preserve"> Ada tempat untuk melakukan  onitoring dan pemantauan pada saat proses pengisian, serta dilengkapi dengan prosedur kerjanya</t>
  </si>
  <si>
    <t>Mechanical Overpressure Protection (PSV / PV valve / Free Vent)</t>
  </si>
  <si>
    <t>DCV inlet filling Shed</t>
  </si>
  <si>
    <t>Filling Shed, Pompa Produk</t>
  </si>
  <si>
    <t>ESD manual push button located on field</t>
  </si>
  <si>
    <t>Gas/Flame/fire detector</t>
  </si>
  <si>
    <t>Equipment/Area Separation</t>
  </si>
  <si>
    <t>Electrical Equipment in Hazardous Area (HAC)</t>
  </si>
  <si>
    <t>Barrier Tidak ada (Belum ada program  prosedur inspeksi EEHA atau inspeksi terkait electrica</t>
  </si>
  <si>
    <t>Barrier ada, Prosedur dan fungsinya lengkap dan sesuai (Tersedia prosedur inspeksi EEHA atau inspeksi terkait electrica)</t>
  </si>
  <si>
    <t>PPE untuk tumpahan bahan bakar (safety boot, wearpack, masker catridge)</t>
  </si>
  <si>
    <t>PPE tidak ada</t>
  </si>
  <si>
    <t>Prosedur PPE tersedia</t>
  </si>
  <si>
    <t>PPE ada namun spesifikasidan jumlahnya belum sesuai</t>
  </si>
  <si>
    <t>PPE ada serta spesifikasinya ok namun jumlahnya belum sesuai</t>
  </si>
  <si>
    <t>PPE ada dan jumlah serta spesifikasinya sesuai</t>
  </si>
  <si>
    <t>Standarized bolting practice (Material Specification   flange dan Bolting)</t>
  </si>
  <si>
    <t>Belum ada standarisasi bolting dengan torque meter</t>
  </si>
  <si>
    <t>Sudah ada standarisasi bolting dengan torque meter</t>
  </si>
  <si>
    <t>Pompa Produk</t>
  </si>
  <si>
    <t>Prosedur Perbaikan Peralatan (Pompa)</t>
  </si>
  <si>
    <t>Prosedur ada dan pernah dilakukan uji sosialisasi, namun usia prosedur &lt; 3 tahun, dan dilakukan pengawasan dalam penerapannya.</t>
  </si>
  <si>
    <t>Prosedur ada dan pernah dilakukan uji sosialisasi, namun usia prosedur &lt; 3 tahun, dilakukan pengawasan, dan dokumen MOC selalu tersedia sebelum kegiatan perubahan design.</t>
  </si>
  <si>
    <t>Protective Equipment (Bonding of flange, Earthing)</t>
  </si>
  <si>
    <t>Gas &amp; Fire Alarm Response</t>
  </si>
  <si>
    <t>Pipa produk (Onshore), Subsea Pipa &amp; SPM</t>
  </si>
  <si>
    <t>Pipeline Patrol</t>
  </si>
  <si>
    <t>Pipa produk (Onshore)</t>
  </si>
  <si>
    <t>Pipeline ROW Clearing dan Maintenance</t>
  </si>
  <si>
    <t>Program sudah ada, namun belum terimplementasi dengan baik</t>
  </si>
  <si>
    <t>Program sudah ada dan sudah dijalankan, namun evaluasi efektifitasnya belum dilakukan.</t>
  </si>
  <si>
    <t>Program sudah ada, sudah dijalankan, evaluasi untuk perbaikan berkelanjutan sudah dilakukan.</t>
  </si>
  <si>
    <t>Prosedur Tidak ada</t>
  </si>
  <si>
    <t>Filling Shed, Pompa Produk, Pipa produk (Onshore)</t>
  </si>
  <si>
    <t>Isolation Valve / Manual Intervention (SDV)</t>
  </si>
  <si>
    <t>Mobile Fire Fighting</t>
  </si>
  <si>
    <t>Highpressure Pipeline Protection
(PSH di discharge pompa dan PSV)</t>
  </si>
  <si>
    <t>Onshore Oil Spill Equipment</t>
  </si>
  <si>
    <t>Comunity Engagement terkait emergency response</t>
  </si>
  <si>
    <t>Program Community Engagement tidak ada</t>
  </si>
  <si>
    <t>Burried Pipeline</t>
  </si>
  <si>
    <t>Pipeline Marker</t>
  </si>
  <si>
    <t>Comunity Engagement terkait edukasi ke masyarakat mengenai jalur lintasan Pipeline</t>
  </si>
  <si>
    <t>Pompa Produk, Pipa produk (Onshore)</t>
  </si>
  <si>
    <t>Program Condition Monitoring (Pipeline, Rotating Equipment)</t>
  </si>
  <si>
    <t>Program Monitoring kondisi untuk pipelie belum ada.</t>
  </si>
  <si>
    <t>Sudah ada program, namun pelaksanaannya tidak konsisten.</t>
  </si>
  <si>
    <t>Sudah ada program, pelaksanaanya sudah sesuai jadwal, namun rekomendasi tidak di tindaklanjuti / ditindaklanjuti overdue.</t>
  </si>
  <si>
    <t>Sudah ada program, pelaksanaanya sudah sesuai jadwal, dan rekomendasi tidak di tindaklanjuti sesuai jadwal yang ditetapkan.</t>
  </si>
  <si>
    <t>Subsea Pipa &amp; SPM</t>
  </si>
  <si>
    <t>Actuated Isolation Valve / SDV pada landfall perbatasan onsohre dan offshore pipeline</t>
  </si>
  <si>
    <t>Active Fire Fighting</t>
  </si>
  <si>
    <t>Oil Spill Response</t>
  </si>
  <si>
    <t>Prosedur ada dan pernah dilakukan uji sosialisasi, namun usia prosedur &lt; 3 tahun, dan pernah dilakukan drill/tidak terjadwal</t>
  </si>
  <si>
    <t>Prosedur ada dan pernah dilakukan uji sosialisasi, namun usia prosedur &lt; 3 tahun, dan dilakukan drill/tidak secara terjadwal</t>
  </si>
  <si>
    <t>Pembatasan daerah " Terbatas Terlarang"</t>
  </si>
  <si>
    <t>SBNP (Sarana bantu navigasi Pelayaran)</t>
  </si>
  <si>
    <t>PLEM Supporting Structure</t>
  </si>
  <si>
    <t>Prosedur untuk Ship Approaching</t>
  </si>
  <si>
    <t>Prosedur ada dan pernah dilakukan uji sosialisasi, namun usia prosedur &lt; 3 tahun, dan dilakukan pengawasan dalam penerapan.</t>
  </si>
  <si>
    <t>Prosedur ada dan pernah dilakukan uji sosialisasi, namun usia prosedur &lt; 3 tahun, dilakukan pengawasan dalam pelaksanannya.</t>
  </si>
  <si>
    <t>PLEM (Pipeline End Manifold) Design</t>
  </si>
  <si>
    <t>SPM Design</t>
  </si>
  <si>
    <t>Obstruction Light (Navigation Aid)</t>
  </si>
  <si>
    <t>Fog Signal (Navigation Aid)</t>
  </si>
  <si>
    <t>Reflector (Navigation Aid)</t>
  </si>
  <si>
    <t>Ship transfer procedure</t>
  </si>
  <si>
    <t>Marine Breakaway Coupling</t>
  </si>
  <si>
    <t>Oil Spill Boom</t>
  </si>
  <si>
    <t xml:space="preserve">Bussiness Continuity Plan/Management </t>
  </si>
  <si>
    <t>Dokumen BCP/BCM tidak ada</t>
  </si>
  <si>
    <t>Dokumen BCM/BCP ada namun belum pernah dilakukan uji coba</t>
  </si>
  <si>
    <t>Dokumen BCM/BCP ada dan pernah dilakukan uji coba dalam &gt; 2 tahun</t>
  </si>
  <si>
    <t>Dokumen BCM/BCP Ada dan pernah dilakukan uji coba dalam &lt; 2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</si>
</sst>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80">
    <font>
      <sz val="11"/>
      <color theme="1"/>
      <name val="Calibri"/>
      <family val="2"/>
      <scheme val="minor"/>
    </font>
    <font>
      <sz val="11"/>
      <color theme="1"/>
      <name val="Calibri"/>
      <family val="2"/>
      <charset val="1"/>
      <scheme val="minor"/>
    </font>
    <font>
      <b/>
      <sz val="11"/>
      <color theme="1"/>
      <name val="Calibri"/>
      <family val="2"/>
      <scheme val="minor"/>
    </font>
    <font>
      <sz val="11"/>
      <color theme="1"/>
      <name val="Arial"/>
      <family val="2"/>
    </font>
    <font>
      <b/>
      <sz val="11"/>
      <color theme="1"/>
      <name val="Arial"/>
      <family val="2"/>
    </font>
    <font>
      <b/>
      <sz val="18"/>
      <color theme="1"/>
      <name val="Arial"/>
      <family val="2"/>
    </font>
    <font>
      <b/>
      <sz val="14"/>
      <color theme="0"/>
      <name val="Arial"/>
      <family val="2"/>
    </font>
    <font>
      <sz val="11"/>
      <color rgb="FFFF0000"/>
      <name val="Arial"/>
      <family val="2"/>
    </font>
    <font>
      <sz val="11"/>
      <name val="Arial"/>
      <family val="2"/>
    </font>
    <font>
      <b/>
      <vertAlign val="superscript"/>
      <sz val="11"/>
      <color theme="1"/>
      <name val="Arial"/>
      <family val="2"/>
    </font>
    <font>
      <sz val="11"/>
      <color rgb="FF000000"/>
      <name val="Arial"/>
      <family val="2"/>
    </font>
    <font>
      <sz val="14"/>
      <color rgb="FF0070C0"/>
      <name val="Arial"/>
      <family val="2"/>
    </font>
    <font>
      <b/>
      <sz val="14"/>
      <color theme="1"/>
      <name val="Arial"/>
      <family val="2"/>
    </font>
    <font>
      <i/>
      <sz val="11"/>
      <color rgb="FFFF0000"/>
      <name val="Arial"/>
      <family val="2"/>
    </font>
    <font>
      <sz val="11"/>
      <color theme="1"/>
      <name val="Calibri"/>
      <family val="2"/>
      <charset val="1"/>
      <scheme val="minor"/>
    </font>
    <font>
      <b/>
      <sz val="11"/>
      <color indexed="63"/>
      <name val="Arial"/>
      <family val="2"/>
    </font>
    <font>
      <sz val="11"/>
      <color indexed="63"/>
      <name val="Arial"/>
      <family val="2"/>
    </font>
    <font>
      <sz val="10"/>
      <color indexed="63"/>
      <name val="Arial"/>
      <family val="2"/>
    </font>
    <font>
      <b/>
      <sz val="16"/>
      <color theme="1"/>
      <name val="Arial"/>
      <family val="2"/>
    </font>
    <font>
      <b/>
      <sz val="11"/>
      <color rgb="FF0070C0"/>
      <name val="Arial"/>
      <family val="2"/>
    </font>
    <font>
      <sz val="14"/>
      <color theme="1"/>
      <name val="Arial"/>
      <family val="2"/>
    </font>
    <font>
      <b/>
      <sz val="16"/>
      <color rgb="FF0070C0"/>
      <name val="Arial"/>
      <family val="2"/>
    </font>
    <font>
      <b/>
      <sz val="10"/>
      <name val="Arial"/>
      <family val="2"/>
    </font>
    <font>
      <sz val="10"/>
      <color theme="1"/>
      <name val="Arial"/>
      <family val="1"/>
      <charset val="2"/>
    </font>
    <font>
      <sz val="10"/>
      <color theme="1"/>
      <name val="Symbol"/>
      <family val="1"/>
      <charset val="2"/>
    </font>
    <font>
      <sz val="9"/>
      <color theme="1"/>
      <name val="Arial"/>
      <family val="2"/>
    </font>
    <font>
      <sz val="10"/>
      <color theme="1"/>
      <name val="Arial"/>
      <family val="2"/>
    </font>
    <font>
      <b/>
      <sz val="10"/>
      <color theme="1"/>
      <name val="Arial"/>
      <family val="2"/>
    </font>
    <font>
      <sz val="6"/>
      <color theme="1"/>
      <name val="Arial"/>
      <family val="2"/>
    </font>
    <font>
      <sz val="10"/>
      <color theme="1"/>
      <name val="Calibri"/>
      <family val="2"/>
      <charset val="1"/>
      <scheme val="minor"/>
    </font>
    <font>
      <sz val="11"/>
      <name val="Calibri"/>
      <family val="2"/>
      <scheme val="minor"/>
    </font>
    <font>
      <sz val="10"/>
      <name val="Arial"/>
      <family val="2"/>
    </font>
    <font>
      <sz val="10"/>
      <name val="Calibri"/>
      <family val="2"/>
      <scheme val="minor"/>
    </font>
    <font>
      <sz val="12"/>
      <color theme="1"/>
      <name val="Arial"/>
      <family val="2"/>
    </font>
    <font>
      <vertAlign val="superscript"/>
      <sz val="12"/>
      <color theme="1"/>
      <name val="Arial"/>
      <family val="2"/>
    </font>
    <font>
      <sz val="10"/>
      <name val="Arial"/>
      <family val="2"/>
      <charset val="1"/>
    </font>
    <font>
      <sz val="12"/>
      <color theme="1"/>
      <name val="Calibri"/>
      <family val="2"/>
      <charset val="1"/>
      <scheme val="minor"/>
    </font>
    <font>
      <vertAlign val="superscript"/>
      <sz val="12"/>
      <color theme="1"/>
      <name val="Calibri"/>
      <family val="2"/>
      <scheme val="minor"/>
    </font>
    <font>
      <sz val="12"/>
      <color theme="1"/>
      <name val="Calibri"/>
      <family val="2"/>
      <scheme val="minor"/>
    </font>
    <font>
      <b/>
      <sz val="12"/>
      <color theme="1"/>
      <name val="Arial"/>
      <family val="2"/>
    </font>
    <font>
      <i/>
      <sz val="11"/>
      <color theme="1"/>
      <name val="Arial"/>
      <family val="2"/>
    </font>
    <font>
      <b/>
      <sz val="11"/>
      <color theme="0"/>
      <name val="Calibri"/>
      <family val="2"/>
      <scheme val="minor"/>
    </font>
    <font>
      <b/>
      <sz val="11"/>
      <name val="Calibri"/>
      <family val="2"/>
      <scheme val="minor"/>
    </font>
    <font>
      <b/>
      <sz val="11"/>
      <color rgb="FFFF0000"/>
      <name val="Calibri"/>
      <family val="2"/>
      <scheme val="minor"/>
    </font>
    <font>
      <u/>
      <sz val="11"/>
      <color theme="10"/>
      <name val="Calibri"/>
      <family val="2"/>
      <scheme val="minor"/>
    </font>
    <font>
      <i/>
      <sz val="11"/>
      <name val="Arial"/>
      <family val="2"/>
    </font>
    <font>
      <sz val="11"/>
      <color theme="1"/>
      <name val="Wingdings"/>
      <charset val="2"/>
    </font>
    <font>
      <b/>
      <sz val="12"/>
      <name val="Calibri"/>
      <family val="2"/>
      <scheme val="minor"/>
    </font>
    <font>
      <b/>
      <sz val="12"/>
      <color theme="1"/>
      <name val="Calibri"/>
      <family val="2"/>
      <scheme val="minor"/>
    </font>
    <font>
      <sz val="11"/>
      <color theme="1"/>
      <name val="Calibri"/>
      <family val="2"/>
      <scheme val="minor"/>
    </font>
    <font>
      <b/>
      <sz val="24"/>
      <color theme="1"/>
      <name val="Calibri"/>
      <family val="2"/>
      <scheme val="minor"/>
    </font>
    <font>
      <sz val="24"/>
      <color theme="1"/>
      <name val="Calibri"/>
      <family val="2"/>
      <scheme val="minor"/>
    </font>
    <font>
      <sz val="18"/>
      <color theme="1"/>
      <name val="Calibri"/>
      <family val="2"/>
      <scheme val="minor"/>
    </font>
    <font>
      <sz val="14"/>
      <color theme="1"/>
      <name val="Tw Cen MT"/>
      <family val="2"/>
    </font>
    <font>
      <b/>
      <sz val="14"/>
      <color theme="1"/>
      <name val="Tw Cen MT"/>
      <family val="2"/>
    </font>
    <font>
      <b/>
      <sz val="11"/>
      <color theme="1"/>
      <name val="Tw Cen MT"/>
      <family val="2"/>
    </font>
    <font>
      <sz val="12"/>
      <color theme="1"/>
      <name val="Tw Cen MT"/>
      <family val="2"/>
    </font>
    <font>
      <i/>
      <sz val="11"/>
      <color rgb="FFFF0000"/>
      <name val="Tw Cen MT"/>
      <family val="2"/>
    </font>
    <font>
      <sz val="11"/>
      <color theme="1"/>
      <name val="Tw Cen MT"/>
      <family val="2"/>
    </font>
    <font>
      <sz val="9"/>
      <color theme="1"/>
      <name val="Tw Cen MT"/>
      <family val="2"/>
    </font>
    <font>
      <b/>
      <sz val="9"/>
      <color indexed="81"/>
      <name val="Tahoma"/>
      <family val="2"/>
    </font>
    <font>
      <sz val="9"/>
      <color indexed="81"/>
      <name val="Tahoma"/>
      <family val="2"/>
    </font>
    <font>
      <b/>
      <sz val="18"/>
      <name val="Arial"/>
      <family val="2"/>
    </font>
    <font>
      <sz val="10"/>
      <color rgb="FFFF0000"/>
      <name val="Arial"/>
      <family val="2"/>
    </font>
    <font>
      <b/>
      <sz val="11"/>
      <name val="Arial"/>
      <family val="2"/>
    </font>
    <font>
      <sz val="10"/>
      <color theme="0"/>
      <name val="Arial"/>
      <family val="2"/>
    </font>
    <font>
      <b/>
      <sz val="10"/>
      <color rgb="FFFF0000"/>
      <name val="Arial"/>
      <family val="2"/>
    </font>
    <font>
      <b/>
      <sz val="20"/>
      <color theme="0"/>
      <name val="Arial"/>
      <family val="2"/>
    </font>
    <font>
      <b/>
      <sz val="16"/>
      <name val="Arial"/>
      <family val="2"/>
    </font>
    <font>
      <b/>
      <sz val="12"/>
      <name val="Arial"/>
      <family val="2"/>
    </font>
    <font>
      <b/>
      <sz val="13"/>
      <name val="Arial"/>
      <family val="2"/>
    </font>
    <font>
      <sz val="12"/>
      <name val="Arial"/>
      <family val="2"/>
    </font>
    <font>
      <i/>
      <sz val="9"/>
      <color theme="1"/>
      <name val="Arial"/>
      <family val="2"/>
    </font>
    <font>
      <i/>
      <sz val="10"/>
      <color rgb="FFFF0000"/>
      <name val="Arial"/>
      <family val="2"/>
    </font>
    <font>
      <sz val="8"/>
      <color theme="1"/>
      <name val="Arial"/>
      <family val="2"/>
    </font>
    <font>
      <i/>
      <sz val="10"/>
      <color theme="1"/>
      <name val="Arial"/>
      <family val="2"/>
    </font>
    <font>
      <b/>
      <i/>
      <sz val="11"/>
      <color theme="1"/>
      <name val="Arial"/>
      <family val="2"/>
    </font>
    <font>
      <b/>
      <sz val="16"/>
      <color theme="1"/>
      <name val="Calibri"/>
      <family val="2"/>
      <scheme val="minor"/>
    </font>
    <font>
      <u/>
      <sz val="11"/>
      <color theme="1"/>
      <name val="Calibri"/>
      <family val="2"/>
      <scheme val="minor"/>
    </font>
    <font>
      <i/>
      <sz val="11"/>
      <color rgb="FF000000"/>
      <name val="Arial"/>
      <family val="2"/>
    </font>
  </fonts>
  <fills count="20">
    <fill>
      <patternFill patternType="none"/>
    </fill>
    <fill>
      <patternFill patternType="gray125"/>
    </fill>
    <fill>
      <patternFill patternType="solid">
        <fgColor theme="4"/>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rgb="FF000000"/>
      </patternFill>
    </fill>
    <fill>
      <patternFill patternType="solid">
        <fgColor rgb="FFFF0000"/>
        <bgColor rgb="FF000000"/>
      </patternFill>
    </fill>
    <fill>
      <patternFill patternType="solid">
        <fgColor rgb="FF00B050"/>
        <bgColor indexed="64"/>
      </patternFill>
    </fill>
    <fill>
      <patternFill patternType="solid">
        <fgColor theme="1" tint="0.14999847407452621"/>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rgb="FFFFFFFF"/>
        <bgColor rgb="FF000000"/>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indexed="64"/>
      </left>
      <right style="thin">
        <color indexed="64"/>
      </right>
      <top/>
      <bottom style="medium">
        <color indexed="64"/>
      </bottom>
      <diagonal/>
    </border>
    <border>
      <left/>
      <right/>
      <top style="thin">
        <color auto="1"/>
      </top>
      <bottom style="medium">
        <color auto="1"/>
      </bottom>
      <diagonal/>
    </border>
    <border>
      <left style="medium">
        <color indexed="64"/>
      </left>
      <right style="medium">
        <color indexed="64"/>
      </right>
      <top style="medium">
        <color indexed="64"/>
      </top>
      <bottom style="medium">
        <color indexed="64"/>
      </bottom>
      <diagonal/>
    </border>
    <border>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indexed="64"/>
      </right>
      <top/>
      <bottom style="thin">
        <color indexed="64"/>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medium">
        <color indexed="64"/>
      </right>
      <top/>
      <bottom style="medium">
        <color indexed="64"/>
      </bottom>
      <diagonal/>
    </border>
  </borders>
  <cellStyleXfs count="7">
    <xf numFmtId="0" fontId="0" fillId="0" borderId="0"/>
    <xf numFmtId="0" fontId="3" fillId="0" borderId="0"/>
    <xf numFmtId="0" fontId="14" fillId="0" borderId="0"/>
    <xf numFmtId="0" fontId="44" fillId="0" borderId="0" applyNumberFormat="0" applyFill="0" applyBorder="0" applyAlignment="0" applyProtection="0"/>
    <xf numFmtId="9" fontId="49" fillId="0" borderId="0" applyFont="0" applyFill="0" applyBorder="0" applyAlignment="0" applyProtection="0"/>
    <xf numFmtId="0" fontId="31" fillId="0" borderId="0"/>
    <xf numFmtId="0" fontId="1" fillId="0" borderId="0"/>
  </cellStyleXfs>
  <cellXfs count="681">
    <xf numFmtId="0" fontId="0" fillId="0" borderId="0" xfId="0"/>
    <xf numFmtId="0" fontId="0" fillId="0" borderId="1" xfId="0" applyBorder="1" applyAlignment="1">
      <alignment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xf>
    <xf numFmtId="0" fontId="3" fillId="0" borderId="0" xfId="0" applyFont="1"/>
    <xf numFmtId="0" fontId="3" fillId="0" borderId="8" xfId="0" applyFont="1" applyBorder="1"/>
    <xf numFmtId="0" fontId="3" fillId="0" borderId="10" xfId="0" applyFont="1" applyBorder="1"/>
    <xf numFmtId="0" fontId="3" fillId="0" borderId="11" xfId="0" applyFont="1" applyBorder="1"/>
    <xf numFmtId="0" fontId="3" fillId="0" borderId="13" xfId="0" applyFont="1" applyBorder="1"/>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3" fillId="0" borderId="0" xfId="0" applyFont="1" applyAlignment="1">
      <alignment horizontal="center" vertical="center"/>
    </xf>
    <xf numFmtId="0" fontId="3" fillId="0" borderId="11" xfId="0" applyFont="1" applyBorder="1" applyAlignment="1">
      <alignment vertical="center"/>
    </xf>
    <xf numFmtId="0" fontId="3" fillId="0" borderId="13" xfId="0" applyFont="1" applyBorder="1" applyAlignment="1">
      <alignment vertical="center"/>
    </xf>
    <xf numFmtId="0" fontId="3" fillId="0" borderId="0" xfId="0" applyFont="1" applyAlignment="1">
      <alignment vertical="center"/>
    </xf>
    <xf numFmtId="0" fontId="8"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8"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20"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center" vertical="center" wrapText="1"/>
    </xf>
    <xf numFmtId="0" fontId="3" fillId="0" borderId="26" xfId="0" applyFont="1" applyBorder="1"/>
    <xf numFmtId="0" fontId="3" fillId="0" borderId="27" xfId="0" applyFont="1" applyBorder="1"/>
    <xf numFmtId="0" fontId="3" fillId="0" borderId="28" xfId="0" applyFont="1" applyBorder="1"/>
    <xf numFmtId="0" fontId="3" fillId="0" borderId="1" xfId="0" quotePrefix="1" applyFont="1" applyBorder="1" applyAlignment="1">
      <alignment horizontal="left" vertical="center" wrapText="1"/>
    </xf>
    <xf numFmtId="0" fontId="13" fillId="0" borderId="21" xfId="0" applyFont="1" applyBorder="1" applyAlignment="1">
      <alignment horizontal="left" vertical="center" wrapText="1"/>
    </xf>
    <xf numFmtId="0" fontId="13" fillId="0" borderId="1" xfId="0" applyFont="1" applyBorder="1" applyAlignment="1">
      <alignment horizontal="left" vertical="center" wrapText="1"/>
    </xf>
    <xf numFmtId="0" fontId="15" fillId="0" borderId="0" xfId="2" applyFont="1" applyAlignment="1">
      <alignment horizontal="left" vertical="center"/>
    </xf>
    <xf numFmtId="0" fontId="16" fillId="0" borderId="0" xfId="2" applyFont="1" applyAlignment="1">
      <alignment vertical="center"/>
    </xf>
    <xf numFmtId="0" fontId="14" fillId="0" borderId="0" xfId="2"/>
    <xf numFmtId="0" fontId="14" fillId="0" borderId="0" xfId="2" applyAlignment="1">
      <alignment horizontal="center"/>
    </xf>
    <xf numFmtId="0" fontId="16" fillId="0" borderId="0" xfId="2" applyFont="1" applyAlignment="1">
      <alignment horizontal="left" vertical="center"/>
    </xf>
    <xf numFmtId="0" fontId="3" fillId="0" borderId="0" xfId="2" applyFont="1" applyAlignment="1">
      <alignment horizontal="center"/>
    </xf>
    <xf numFmtId="0" fontId="3" fillId="0" borderId="0" xfId="2" applyFont="1"/>
    <xf numFmtId="0" fontId="2" fillId="0" borderId="0" xfId="2" applyFont="1"/>
    <xf numFmtId="0" fontId="4" fillId="0" borderId="17" xfId="2" applyFont="1" applyBorder="1"/>
    <xf numFmtId="0" fontId="4" fillId="0" borderId="18" xfId="2" applyFont="1" applyBorder="1" applyAlignment="1">
      <alignment horizontal="center"/>
    </xf>
    <xf numFmtId="0" fontId="20" fillId="0" borderId="14" xfId="2" applyFont="1" applyBorder="1" applyAlignment="1">
      <alignment horizontal="center" vertical="center" wrapText="1"/>
    </xf>
    <xf numFmtId="0" fontId="20" fillId="7" borderId="17" xfId="2" applyFont="1" applyFill="1" applyBorder="1" applyAlignment="1">
      <alignment horizontal="center" vertical="center"/>
    </xf>
    <xf numFmtId="0" fontId="20" fillId="6" borderId="18" xfId="2" applyFont="1" applyFill="1" applyBorder="1" applyAlignment="1">
      <alignment horizontal="center" vertical="center"/>
    </xf>
    <xf numFmtId="0" fontId="20" fillId="5" borderId="18" xfId="2" applyFont="1" applyFill="1" applyBorder="1" applyAlignment="1">
      <alignment horizontal="center" vertical="center"/>
    </xf>
    <xf numFmtId="0" fontId="20" fillId="5" borderId="19" xfId="2" applyFont="1" applyFill="1" applyBorder="1" applyAlignment="1">
      <alignment horizontal="center" vertical="center"/>
    </xf>
    <xf numFmtId="0" fontId="3" fillId="0" borderId="0" xfId="2" applyFont="1" applyAlignment="1">
      <alignment vertical="center"/>
    </xf>
    <xf numFmtId="0" fontId="14" fillId="0" borderId="0" xfId="2" applyAlignment="1">
      <alignment vertical="center" wrapText="1"/>
    </xf>
    <xf numFmtId="0" fontId="22" fillId="0" borderId="1" xfId="2" applyFont="1" applyBorder="1" applyAlignment="1">
      <alignment horizontal="center" vertical="center" wrapText="1"/>
    </xf>
    <xf numFmtId="0" fontId="29" fillId="0" borderId="0" xfId="2" applyFont="1" applyAlignment="1">
      <alignment vertical="center" wrapText="1"/>
    </xf>
    <xf numFmtId="0" fontId="20" fillId="8" borderId="20" xfId="2" applyFont="1" applyFill="1" applyBorder="1" applyAlignment="1">
      <alignment horizontal="center" vertical="center"/>
    </xf>
    <xf numFmtId="0" fontId="20" fillId="7" borderId="1" xfId="2" applyFont="1" applyFill="1" applyBorder="1" applyAlignment="1">
      <alignment horizontal="center" vertical="center"/>
    </xf>
    <xf numFmtId="0" fontId="20" fillId="6" borderId="1" xfId="2" applyFont="1" applyFill="1" applyBorder="1" applyAlignment="1">
      <alignment horizontal="center" vertical="center"/>
    </xf>
    <xf numFmtId="0" fontId="20" fillId="5" borderId="1" xfId="2" applyFont="1" applyFill="1" applyBorder="1" applyAlignment="1">
      <alignment horizontal="center" vertical="center"/>
    </xf>
    <xf numFmtId="0" fontId="20" fillId="5" borderId="21" xfId="2" applyFont="1" applyFill="1" applyBorder="1" applyAlignment="1">
      <alignment horizontal="center" vertical="center"/>
    </xf>
    <xf numFmtId="0" fontId="20" fillId="13" borderId="20" xfId="2" applyFont="1" applyFill="1" applyBorder="1" applyAlignment="1">
      <alignment horizontal="center" vertical="center"/>
    </xf>
    <xf numFmtId="0" fontId="20" fillId="8" borderId="1" xfId="2" applyFont="1" applyFill="1" applyBorder="1" applyAlignment="1">
      <alignment horizontal="center" vertical="center"/>
    </xf>
    <xf numFmtId="0" fontId="20" fillId="6" borderId="21" xfId="2" applyFont="1" applyFill="1" applyBorder="1" applyAlignment="1">
      <alignment horizontal="center" vertical="center"/>
    </xf>
    <xf numFmtId="0" fontId="30" fillId="0" borderId="0" xfId="2" applyFont="1" applyAlignment="1">
      <alignment vertical="center" wrapText="1"/>
    </xf>
    <xf numFmtId="0" fontId="32" fillId="0" borderId="0" xfId="2" applyFont="1" applyAlignment="1">
      <alignment vertical="center" wrapText="1"/>
    </xf>
    <xf numFmtId="0" fontId="20" fillId="13" borderId="23" xfId="2" applyFont="1" applyFill="1" applyBorder="1" applyAlignment="1">
      <alignment horizontal="center" vertical="center"/>
    </xf>
    <xf numFmtId="0" fontId="20" fillId="13" borderId="24" xfId="2" applyFont="1" applyFill="1" applyBorder="1" applyAlignment="1">
      <alignment horizontal="center" vertical="center"/>
    </xf>
    <xf numFmtId="0" fontId="20" fillId="8" borderId="24" xfId="2" applyFont="1" applyFill="1" applyBorder="1" applyAlignment="1">
      <alignment horizontal="center" vertical="center"/>
    </xf>
    <xf numFmtId="0" fontId="20" fillId="7" borderId="25" xfId="2" applyFont="1" applyFill="1" applyBorder="1" applyAlignment="1">
      <alignment horizontal="center" vertical="center"/>
    </xf>
    <xf numFmtId="0" fontId="22" fillId="0" borderId="24" xfId="2" applyFont="1" applyBorder="1" applyAlignment="1">
      <alignment horizontal="center" vertical="center" wrapText="1"/>
    </xf>
    <xf numFmtId="0" fontId="20" fillId="0" borderId="3" xfId="2" applyFont="1" applyBorder="1" applyAlignment="1">
      <alignment horizontal="center" vertical="center" wrapText="1"/>
    </xf>
    <xf numFmtId="0" fontId="29" fillId="0" borderId="0" xfId="2" applyFont="1" applyAlignment="1">
      <alignment horizontal="center"/>
    </xf>
    <xf numFmtId="0" fontId="29" fillId="0" borderId="0" xfId="2" applyFont="1"/>
    <xf numFmtId="0" fontId="33" fillId="0" borderId="1" xfId="2" applyFont="1" applyBorder="1" applyAlignment="1">
      <alignment horizontal="center" vertical="center" wrapText="1"/>
    </xf>
    <xf numFmtId="0" fontId="4" fillId="0" borderId="29" xfId="2" applyFont="1" applyBorder="1" applyAlignment="1">
      <alignment horizontal="center"/>
    </xf>
    <xf numFmtId="0" fontId="35" fillId="0" borderId="12" xfId="2" applyFont="1" applyBorder="1" applyAlignment="1">
      <alignment horizontal="center" vertical="center" wrapText="1"/>
    </xf>
    <xf numFmtId="0" fontId="35" fillId="0" borderId="1" xfId="2" applyFont="1" applyBorder="1" applyAlignment="1">
      <alignment horizontal="center" vertical="center" wrapText="1"/>
    </xf>
    <xf numFmtId="0" fontId="36" fillId="0" borderId="1" xfId="2" applyFont="1" applyBorder="1" applyAlignment="1">
      <alignment horizontal="center" vertical="center" wrapText="1"/>
    </xf>
    <xf numFmtId="0" fontId="35" fillId="0" borderId="15" xfId="2" applyFont="1" applyBorder="1" applyAlignment="1">
      <alignment horizontal="center" vertical="center" wrapText="1"/>
    </xf>
    <xf numFmtId="0" fontId="5" fillId="0" borderId="0" xfId="2" applyFont="1" applyAlignment="1">
      <alignment vertical="center"/>
    </xf>
    <xf numFmtId="0" fontId="20" fillId="0" borderId="0" xfId="2" applyFont="1" applyAlignment="1">
      <alignment horizontal="center" vertical="center" wrapText="1"/>
    </xf>
    <xf numFmtId="0" fontId="3" fillId="0" borderId="0" xfId="2" applyFont="1" applyAlignment="1">
      <alignment horizontal="center" vertical="center" wrapText="1"/>
    </xf>
    <xf numFmtId="0" fontId="20" fillId="0" borderId="0" xfId="2" applyFont="1"/>
    <xf numFmtId="0" fontId="35" fillId="0" borderId="34" xfId="2" applyFont="1" applyBorder="1" applyAlignment="1">
      <alignment horizontal="center" vertical="center" wrapText="1"/>
    </xf>
    <xf numFmtId="0" fontId="20" fillId="0" borderId="0" xfId="2" applyFont="1" applyAlignment="1">
      <alignment horizontal="center"/>
    </xf>
    <xf numFmtId="0" fontId="5" fillId="0" borderId="0" xfId="2" applyFont="1" applyAlignment="1">
      <alignment horizontal="center" vertical="center"/>
    </xf>
    <xf numFmtId="0" fontId="39" fillId="0" borderId="35" xfId="2" applyFont="1" applyBorder="1" applyAlignment="1">
      <alignment horizontal="center" vertical="center"/>
    </xf>
    <xf numFmtId="0" fontId="39" fillId="0" borderId="36" xfId="2" applyFont="1" applyBorder="1" applyAlignment="1">
      <alignment horizontal="center" vertical="center"/>
    </xf>
    <xf numFmtId="0" fontId="39" fillId="0" borderId="18" xfId="2" applyFont="1" applyBorder="1" applyAlignment="1">
      <alignment horizontal="center" vertical="center" wrapText="1"/>
    </xf>
    <xf numFmtId="0" fontId="39" fillId="0" borderId="18" xfId="2" applyFont="1" applyBorder="1" applyAlignment="1">
      <alignment horizontal="center" vertical="center"/>
    </xf>
    <xf numFmtId="0" fontId="3" fillId="5" borderId="39" xfId="2" quotePrefix="1" applyFont="1" applyFill="1" applyBorder="1" applyAlignment="1">
      <alignment horizontal="center" vertical="top" wrapText="1"/>
    </xf>
    <xf numFmtId="0" fontId="3" fillId="5" borderId="1" xfId="2" applyFont="1" applyFill="1" applyBorder="1" applyAlignment="1">
      <alignment horizontal="center" vertical="top" wrapText="1"/>
    </xf>
    <xf numFmtId="0" fontId="3" fillId="0" borderId="1" xfId="2" applyFont="1" applyBorder="1" applyAlignment="1">
      <alignment horizontal="center" vertical="top" wrapText="1"/>
    </xf>
    <xf numFmtId="16" fontId="3" fillId="6" borderId="20" xfId="2" quotePrefix="1" applyNumberFormat="1" applyFont="1" applyFill="1" applyBorder="1" applyAlignment="1">
      <alignment horizontal="center" vertical="top" wrapText="1"/>
    </xf>
    <xf numFmtId="0" fontId="3" fillId="6" borderId="1" xfId="2" applyFont="1" applyFill="1" applyBorder="1" applyAlignment="1">
      <alignment horizontal="center" vertical="top" wrapText="1"/>
    </xf>
    <xf numFmtId="0" fontId="3" fillId="7" borderId="20" xfId="2" quotePrefix="1" applyFont="1" applyFill="1" applyBorder="1" applyAlignment="1">
      <alignment horizontal="center" vertical="top" wrapText="1"/>
    </xf>
    <xf numFmtId="0" fontId="3" fillId="7" borderId="1" xfId="2" applyFont="1" applyFill="1" applyBorder="1" applyAlignment="1">
      <alignment horizontal="center" vertical="top" wrapText="1"/>
    </xf>
    <xf numFmtId="0" fontId="3" fillId="8" borderId="22" xfId="2" quotePrefix="1" applyFont="1" applyFill="1" applyBorder="1" applyAlignment="1">
      <alignment horizontal="center" vertical="top" wrapText="1"/>
    </xf>
    <xf numFmtId="0" fontId="3" fillId="8" borderId="2" xfId="2" applyFont="1" applyFill="1" applyBorder="1" applyAlignment="1">
      <alignment horizontal="center" vertical="top" wrapText="1"/>
    </xf>
    <xf numFmtId="0" fontId="3" fillId="0" borderId="2" xfId="2" applyFont="1" applyBorder="1" applyAlignment="1">
      <alignment horizontal="center" vertical="top" wrapText="1"/>
    </xf>
    <xf numFmtId="0" fontId="3" fillId="13" borderId="23" xfId="2" quotePrefix="1" applyFont="1" applyFill="1" applyBorder="1" applyAlignment="1">
      <alignment horizontal="center" vertical="top" wrapText="1"/>
    </xf>
    <xf numFmtId="0" fontId="3" fillId="13" borderId="24" xfId="2" applyFont="1" applyFill="1" applyBorder="1" applyAlignment="1">
      <alignment horizontal="center" vertical="top" wrapText="1"/>
    </xf>
    <xf numFmtId="0" fontId="3" fillId="0" borderId="24" xfId="2" applyFont="1" applyBorder="1" applyAlignment="1">
      <alignment horizontal="center" vertical="top" wrapText="1"/>
    </xf>
    <xf numFmtId="0" fontId="26" fillId="0" borderId="0" xfId="2" applyFont="1" applyAlignment="1">
      <alignment horizontal="center"/>
    </xf>
    <xf numFmtId="0" fontId="26" fillId="0" borderId="0" xfId="2" applyFont="1"/>
    <xf numFmtId="0" fontId="42" fillId="10" borderId="1" xfId="0" quotePrefix="1" applyFont="1" applyFill="1" applyBorder="1" applyAlignment="1">
      <alignment horizontal="center" vertical="center" wrapText="1"/>
    </xf>
    <xf numFmtId="0" fontId="30" fillId="0" borderId="1" xfId="0" quotePrefix="1" applyFont="1" applyBorder="1" applyAlignment="1">
      <alignment horizontal="center" vertical="center" wrapText="1"/>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0" fontId="30" fillId="0" borderId="1" xfId="0" applyFont="1" applyBorder="1" applyAlignment="1">
      <alignment horizontal="center" vertical="center" wrapText="1"/>
    </xf>
    <xf numFmtId="0" fontId="44" fillId="0" borderId="0" xfId="3"/>
    <xf numFmtId="0" fontId="0" fillId="0" borderId="4" xfId="0" applyBorder="1" applyAlignment="1">
      <alignment horizontal="center" vertical="center" wrapText="1"/>
    </xf>
    <xf numFmtId="0" fontId="0" fillId="0" borderId="1" xfId="0" applyBorder="1" applyAlignment="1">
      <alignment horizontal="center" vertical="top" wrapText="1"/>
    </xf>
    <xf numFmtId="0" fontId="0" fillId="0" borderId="0" xfId="0" applyAlignment="1">
      <alignment vertical="top"/>
    </xf>
    <xf numFmtId="0" fontId="44" fillId="0" borderId="0" xfId="3" applyAlignment="1">
      <alignment vertical="top"/>
    </xf>
    <xf numFmtId="0" fontId="0" fillId="0" borderId="0" xfId="0" applyAlignment="1">
      <alignment wrapText="1"/>
    </xf>
    <xf numFmtId="0" fontId="3" fillId="0" borderId="1" xfId="0" quotePrefix="1" applyFont="1" applyBorder="1" applyAlignment="1">
      <alignment horizontal="center" vertical="center" wrapText="1"/>
    </xf>
    <xf numFmtId="0" fontId="8" fillId="0" borderId="1" xfId="0" quotePrefix="1" applyFont="1" applyBorder="1" applyAlignment="1">
      <alignment horizontal="left" vertical="center" wrapText="1"/>
    </xf>
    <xf numFmtId="0" fontId="8" fillId="0" borderId="23" xfId="0" applyFont="1" applyBorder="1" applyAlignment="1">
      <alignment horizontal="left" vertical="center" wrapText="1"/>
    </xf>
    <xf numFmtId="0" fontId="45" fillId="0" borderId="21" xfId="0" applyFont="1" applyBorder="1" applyAlignment="1">
      <alignment horizontal="left" vertical="center" wrapText="1"/>
    </xf>
    <xf numFmtId="0" fontId="4" fillId="0" borderId="9" xfId="0" applyFont="1" applyBorder="1" applyAlignment="1">
      <alignment horizontal="left"/>
    </xf>
    <xf numFmtId="0" fontId="4" fillId="0" borderId="47" xfId="0" applyFont="1" applyBorder="1"/>
    <xf numFmtId="0" fontId="4" fillId="0" borderId="8" xfId="0" applyFont="1" applyBorder="1"/>
    <xf numFmtId="0" fontId="4" fillId="0" borderId="10" xfId="0" applyFont="1" applyBorder="1" applyAlignment="1">
      <alignment vertical="top" wrapText="1"/>
    </xf>
    <xf numFmtId="0" fontId="3" fillId="0" borderId="20" xfId="0" quotePrefix="1" applyFont="1" applyBorder="1" applyAlignment="1">
      <alignment vertical="center" wrapText="1"/>
    </xf>
    <xf numFmtId="0" fontId="3" fillId="0" borderId="23" xfId="0" quotePrefix="1" applyFont="1" applyBorder="1" applyAlignment="1">
      <alignment vertical="center" wrapText="1"/>
    </xf>
    <xf numFmtId="0" fontId="8" fillId="0" borderId="24" xfId="0" quotePrefix="1" applyFont="1" applyBorder="1" applyAlignment="1">
      <alignment horizontal="center" vertical="center" wrapText="1"/>
    </xf>
    <xf numFmtId="0" fontId="3" fillId="0" borderId="20" xfId="0" quotePrefix="1" applyFont="1" applyBorder="1" applyAlignment="1">
      <alignment horizontal="left" vertical="center"/>
    </xf>
    <xf numFmtId="0" fontId="3" fillId="0" borderId="21" xfId="0" quotePrefix="1" applyFont="1" applyBorder="1" applyAlignment="1">
      <alignment horizontal="left" vertical="center" wrapText="1"/>
    </xf>
    <xf numFmtId="0" fontId="3" fillId="0" borderId="23" xfId="0" quotePrefix="1" applyFont="1" applyBorder="1" applyAlignment="1">
      <alignment horizontal="left" vertical="center"/>
    </xf>
    <xf numFmtId="0" fontId="3" fillId="0" borderId="24" xfId="0" quotePrefix="1" applyFont="1" applyBorder="1" applyAlignment="1">
      <alignment horizontal="left" vertical="center" wrapText="1"/>
    </xf>
    <xf numFmtId="0" fontId="3" fillId="0" borderId="25" xfId="0" quotePrefix="1" applyFont="1" applyBorder="1" applyAlignment="1">
      <alignment horizontal="left" vertical="center" wrapText="1"/>
    </xf>
    <xf numFmtId="0" fontId="8" fillId="0" borderId="39" xfId="0" quotePrefix="1" applyFont="1" applyBorder="1" applyAlignment="1">
      <alignment vertical="center" wrapText="1"/>
    </xf>
    <xf numFmtId="0" fontId="8" fillId="0" borderId="3" xfId="0" quotePrefix="1" applyFont="1" applyBorder="1" applyAlignment="1">
      <alignment horizontal="center" vertical="center" wrapText="1"/>
    </xf>
    <xf numFmtId="0" fontId="4" fillId="0" borderId="51" xfId="0" applyFont="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3" fillId="0" borderId="39" xfId="0" applyFont="1" applyBorder="1" applyAlignment="1">
      <alignment horizontal="left" vertical="center" wrapText="1"/>
    </xf>
    <xf numFmtId="0" fontId="8" fillId="0" borderId="17" xfId="0" applyFont="1" applyBorder="1" applyAlignment="1">
      <alignment horizontal="left" vertical="center" wrapText="1"/>
    </xf>
    <xf numFmtId="0" fontId="8" fillId="0" borderId="18" xfId="0" quotePrefix="1" applyFont="1" applyBorder="1" applyAlignment="1">
      <alignment horizontal="center" vertical="center" wrapText="1"/>
    </xf>
    <xf numFmtId="0" fontId="3" fillId="0" borderId="17" xfId="0" applyFont="1" applyBorder="1" applyAlignment="1">
      <alignment horizontal="left" vertical="center" wrapText="1"/>
    </xf>
    <xf numFmtId="0" fontId="3" fillId="0" borderId="9" xfId="0" applyFont="1" applyBorder="1"/>
    <xf numFmtId="0" fontId="3" fillId="0" borderId="0" xfId="0" applyFont="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26" xfId="0" applyFont="1" applyBorder="1" applyAlignment="1">
      <alignment vertical="top" wrapText="1"/>
    </xf>
    <xf numFmtId="0" fontId="3" fillId="0" borderId="27" xfId="0" applyFont="1" applyBorder="1" applyAlignment="1">
      <alignment vertical="top" wrapText="1"/>
    </xf>
    <xf numFmtId="0" fontId="3" fillId="0" borderId="28" xfId="0" applyFont="1" applyBorder="1" applyAlignment="1">
      <alignment vertical="top" wrapText="1"/>
    </xf>
    <xf numFmtId="0" fontId="3" fillId="0" borderId="18" xfId="0" applyFont="1" applyBorder="1" applyAlignment="1">
      <alignment horizontal="center" vertical="center" wrapText="1"/>
    </xf>
    <xf numFmtId="0" fontId="13" fillId="0" borderId="19" xfId="0" applyFont="1" applyBorder="1" applyAlignment="1">
      <alignment horizontal="left" vertical="center" wrapText="1"/>
    </xf>
    <xf numFmtId="0" fontId="3" fillId="0" borderId="23" xfId="0" quotePrefix="1" applyFont="1" applyBorder="1" applyAlignment="1">
      <alignment horizontal="left" vertical="center" wrapText="1"/>
    </xf>
    <xf numFmtId="0" fontId="13" fillId="0" borderId="25" xfId="0" applyFont="1" applyBorder="1" applyAlignment="1">
      <alignment horizontal="left" vertical="center" wrapText="1"/>
    </xf>
    <xf numFmtId="0" fontId="4" fillId="0" borderId="58" xfId="0" applyFont="1" applyBorder="1" applyAlignment="1">
      <alignment horizontal="center" vertical="center"/>
    </xf>
    <xf numFmtId="0" fontId="4" fillId="0" borderId="59" xfId="0" applyFont="1" applyBorder="1" applyAlignment="1">
      <alignment horizontal="center"/>
    </xf>
    <xf numFmtId="0" fontId="3" fillId="4" borderId="60" xfId="0" applyFont="1" applyFill="1" applyBorder="1" applyAlignment="1">
      <alignment horizontal="center" vertical="center" wrapText="1"/>
    </xf>
    <xf numFmtId="0" fontId="3" fillId="4" borderId="11" xfId="0" applyFont="1" applyFill="1" applyBorder="1" applyAlignment="1">
      <alignment horizontal="center" wrapText="1"/>
    </xf>
    <xf numFmtId="0" fontId="4" fillId="0" borderId="57" xfId="0" applyFont="1" applyBorder="1" applyAlignment="1">
      <alignment horizontal="center"/>
    </xf>
    <xf numFmtId="0" fontId="3" fillId="4" borderId="48" xfId="1" applyFill="1" applyBorder="1" applyAlignment="1">
      <alignment horizontal="center" vertical="center" wrapText="1"/>
    </xf>
    <xf numFmtId="0" fontId="3" fillId="0" borderId="11" xfId="0" applyFont="1" applyBorder="1" applyAlignment="1">
      <alignment horizontal="center" vertical="top" wrapText="1"/>
    </xf>
    <xf numFmtId="0" fontId="3" fillId="0" borderId="9" xfId="0" applyFont="1" applyBorder="1" applyAlignment="1">
      <alignment horizontal="left" vertical="top" wrapText="1"/>
    </xf>
    <xf numFmtId="0" fontId="3" fillId="0" borderId="11" xfId="0" applyFont="1" applyBorder="1" applyAlignment="1">
      <alignment vertical="top" wrapText="1"/>
    </xf>
    <xf numFmtId="0" fontId="4" fillId="0" borderId="8" xfId="0" applyFont="1" applyBorder="1" applyAlignment="1">
      <alignment horizontal="left"/>
    </xf>
    <xf numFmtId="0" fontId="4" fillId="0" borderId="51" xfId="0" applyFont="1" applyBorder="1" applyAlignment="1">
      <alignment horizontal="center" vertical="center" wrapText="1"/>
    </xf>
    <xf numFmtId="0" fontId="4" fillId="0" borderId="46" xfId="0" applyFont="1" applyBorder="1" applyAlignment="1">
      <alignment horizontal="center" vertical="center"/>
    </xf>
    <xf numFmtId="0" fontId="3" fillId="0" borderId="1" xfId="0" applyFont="1" applyBorder="1" applyAlignment="1">
      <alignment horizontal="center" vertical="top" wrapText="1"/>
    </xf>
    <xf numFmtId="0" fontId="3" fillId="0" borderId="24" xfId="0" quotePrefix="1" applyFont="1" applyBorder="1" applyAlignment="1">
      <alignment horizontal="center" vertical="center" wrapText="1"/>
    </xf>
    <xf numFmtId="0" fontId="13" fillId="0" borderId="50" xfId="0" applyFont="1" applyBorder="1" applyAlignment="1">
      <alignment horizontal="left" vertical="top" wrapText="1"/>
    </xf>
    <xf numFmtId="0" fontId="13" fillId="0" borderId="21" xfId="0" applyFont="1" applyBorder="1" applyAlignment="1">
      <alignment horizontal="left" vertical="top" wrapText="1"/>
    </xf>
    <xf numFmtId="0" fontId="13" fillId="4" borderId="25" xfId="0" applyFont="1" applyFill="1" applyBorder="1" applyAlignment="1">
      <alignment horizontal="left" vertical="top" wrapText="1"/>
    </xf>
    <xf numFmtId="0" fontId="13" fillId="4" borderId="49" xfId="0" applyFont="1" applyFill="1" applyBorder="1" applyAlignment="1">
      <alignment horizontal="left" vertical="top"/>
    </xf>
    <xf numFmtId="0" fontId="13" fillId="0" borderId="50" xfId="0" applyFont="1" applyBorder="1" applyAlignment="1">
      <alignment horizontal="left" vertical="center" wrapText="1"/>
    </xf>
    <xf numFmtId="0" fontId="13" fillId="0" borderId="19" xfId="0" applyFont="1" applyBorder="1" applyAlignment="1">
      <alignment vertical="top" wrapText="1"/>
    </xf>
    <xf numFmtId="0" fontId="13" fillId="0" borderId="54" xfId="0" applyFont="1" applyBorder="1" applyAlignment="1">
      <alignment vertical="top" wrapText="1"/>
    </xf>
    <xf numFmtId="0" fontId="13" fillId="0" borderId="21" xfId="0" applyFont="1" applyBorder="1" applyAlignment="1">
      <alignment vertical="top" wrapText="1"/>
    </xf>
    <xf numFmtId="0" fontId="13" fillId="0" borderId="25" xfId="0" applyFont="1" applyBorder="1" applyAlignment="1">
      <alignment vertical="top" wrapText="1"/>
    </xf>
    <xf numFmtId="0" fontId="3" fillId="0" borderId="24" xfId="0" applyFont="1" applyBorder="1" applyAlignment="1">
      <alignment horizontal="left" vertical="center" wrapText="1"/>
    </xf>
    <xf numFmtId="0" fontId="3" fillId="0" borderId="20" xfId="0" quotePrefix="1"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top" wrapText="1"/>
    </xf>
    <xf numFmtId="0" fontId="4" fillId="0" borderId="0" xfId="0" applyFont="1" applyAlignment="1">
      <alignment vertical="center" wrapText="1"/>
    </xf>
    <xf numFmtId="0" fontId="3" fillId="0" borderId="8" xfId="0" quotePrefix="1" applyFont="1" applyBorder="1" applyAlignment="1">
      <alignment horizontal="left" vertical="top"/>
    </xf>
    <xf numFmtId="0" fontId="3" fillId="0" borderId="10" xfId="0" applyFont="1" applyBorder="1" applyAlignment="1">
      <alignment horizontal="left" vertical="top" wrapText="1"/>
    </xf>
    <xf numFmtId="0" fontId="3" fillId="0" borderId="11" xfId="0" quotePrefix="1" applyFont="1" applyBorder="1" applyAlignment="1">
      <alignment vertical="top" wrapText="1"/>
    </xf>
    <xf numFmtId="0" fontId="4" fillId="0" borderId="13" xfId="0" applyFont="1" applyBorder="1" applyAlignment="1">
      <alignment vertical="center" wrapText="1"/>
    </xf>
    <xf numFmtId="0" fontId="4" fillId="0" borderId="13" xfId="0" applyFont="1" applyBorder="1" applyAlignment="1">
      <alignment horizontal="center" vertical="center" wrapText="1"/>
    </xf>
    <xf numFmtId="0" fontId="4" fillId="0" borderId="13" xfId="0" applyFont="1" applyBorder="1" applyAlignment="1">
      <alignment horizontal="center" vertical="center"/>
    </xf>
    <xf numFmtId="0" fontId="3" fillId="0" borderId="26" xfId="0" applyFont="1" applyBorder="1" applyAlignment="1">
      <alignment vertical="top"/>
    </xf>
    <xf numFmtId="0" fontId="3" fillId="0" borderId="27" xfId="0" applyFont="1" applyBorder="1" applyAlignment="1">
      <alignment vertical="top"/>
    </xf>
    <xf numFmtId="0" fontId="3" fillId="0" borderId="28" xfId="0" applyFont="1" applyBorder="1" applyAlignment="1">
      <alignment vertical="top"/>
    </xf>
    <xf numFmtId="0" fontId="3" fillId="0" borderId="25" xfId="0" applyFont="1" applyBorder="1" applyAlignment="1">
      <alignment horizontal="left" vertical="center" wrapText="1"/>
    </xf>
    <xf numFmtId="0" fontId="3" fillId="0" borderId="17" xfId="0" applyFont="1" applyBorder="1" applyAlignment="1">
      <alignment vertical="top" wrapText="1"/>
    </xf>
    <xf numFmtId="0" fontId="3" fillId="0" borderId="20" xfId="0" applyFont="1" applyBorder="1" applyAlignment="1">
      <alignment vertical="top" wrapText="1"/>
    </xf>
    <xf numFmtId="0" fontId="13" fillId="0" borderId="25" xfId="0" quotePrefix="1" applyFont="1" applyBorder="1" applyAlignment="1">
      <alignment horizontal="left" vertical="center" wrapText="1"/>
    </xf>
    <xf numFmtId="0" fontId="13" fillId="0" borderId="21" xfId="0" quotePrefix="1" applyFont="1" applyBorder="1" applyAlignment="1">
      <alignment horizontal="left" vertical="center" wrapText="1"/>
    </xf>
    <xf numFmtId="0" fontId="40" fillId="0" borderId="21" xfId="0" quotePrefix="1" applyFont="1" applyBorder="1" applyAlignment="1">
      <alignment horizontal="left" vertical="center" wrapText="1"/>
    </xf>
    <xf numFmtId="0" fontId="40" fillId="0" borderId="21" xfId="0" applyFont="1" applyBorder="1" applyAlignment="1">
      <alignment horizontal="left" vertical="center" wrapText="1"/>
    </xf>
    <xf numFmtId="0" fontId="3" fillId="0" borderId="3" xfId="0" quotePrefix="1" applyFont="1" applyBorder="1" applyAlignment="1">
      <alignment horizontal="center" vertical="center" wrapText="1"/>
    </xf>
    <xf numFmtId="0" fontId="3" fillId="0" borderId="39" xfId="0" quotePrefix="1" applyFont="1" applyBorder="1" applyAlignment="1">
      <alignment horizontal="left" vertical="center" wrapText="1"/>
    </xf>
    <xf numFmtId="0" fontId="3" fillId="0" borderId="3" xfId="0" quotePrefix="1" applyFont="1" applyBorder="1" applyAlignment="1">
      <alignment horizontal="left" vertical="center" wrapText="1"/>
    </xf>
    <xf numFmtId="0" fontId="40" fillId="0" borderId="50" xfId="0" applyFont="1" applyBorder="1" applyAlignment="1">
      <alignment horizontal="left" vertical="center" wrapText="1"/>
    </xf>
    <xf numFmtId="0" fontId="8" fillId="0" borderId="20" xfId="0" applyFont="1" applyBorder="1" applyAlignment="1">
      <alignment horizontal="left" vertical="center" wrapText="1"/>
    </xf>
    <xf numFmtId="0" fontId="8" fillId="0" borderId="24" xfId="0" quotePrefix="1" applyFont="1" applyBorder="1" applyAlignment="1">
      <alignment horizontal="lef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0" borderId="31" xfId="0" applyFont="1" applyBorder="1" applyAlignment="1">
      <alignment horizontal="center" vertical="center" wrapText="1"/>
    </xf>
    <xf numFmtId="0" fontId="4" fillId="0" borderId="61" xfId="0" applyFont="1" applyBorder="1" applyAlignment="1">
      <alignment horizontal="center" vertical="center"/>
    </xf>
    <xf numFmtId="0" fontId="13" fillId="0" borderId="29" xfId="0" applyFont="1" applyBorder="1" applyAlignment="1">
      <alignment vertical="top" wrapText="1"/>
    </xf>
    <xf numFmtId="0" fontId="13" fillId="0" borderId="14" xfId="0" applyFont="1" applyBorder="1" applyAlignment="1">
      <alignment vertical="top" wrapText="1"/>
    </xf>
    <xf numFmtId="0" fontId="13" fillId="0" borderId="30" xfId="0" applyFont="1" applyBorder="1" applyAlignment="1">
      <alignment vertical="top" wrapText="1"/>
    </xf>
    <xf numFmtId="0" fontId="3" fillId="0" borderId="21" xfId="0" applyFont="1" applyBorder="1" applyAlignment="1">
      <alignment horizontal="left" vertical="center" wrapText="1"/>
    </xf>
    <xf numFmtId="0" fontId="47" fillId="0" borderId="1" xfId="0" quotePrefix="1" applyFont="1" applyBorder="1" applyAlignment="1">
      <alignment horizontal="center" vertical="center" wrapText="1"/>
    </xf>
    <xf numFmtId="0" fontId="48" fillId="0" borderId="1" xfId="0" quotePrefix="1" applyFont="1" applyBorder="1" applyAlignment="1">
      <alignment horizontal="center"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23" xfId="0" applyFont="1" applyBorder="1" applyAlignment="1">
      <alignment horizontal="center" vertical="center" wrapText="1"/>
    </xf>
    <xf numFmtId="0" fontId="4" fillId="0" borderId="56" xfId="0" applyFont="1" applyBorder="1" applyAlignment="1">
      <alignment horizontal="center" vertical="center"/>
    </xf>
    <xf numFmtId="0" fontId="4" fillId="0" borderId="37" xfId="0" applyFont="1" applyBorder="1" applyAlignment="1">
      <alignment horizontal="center" vertical="center"/>
    </xf>
    <xf numFmtId="0" fontId="3" fillId="0" borderId="0" xfId="0" applyFont="1" applyAlignment="1">
      <alignment horizontal="center" vertical="top" wrapText="1"/>
    </xf>
    <xf numFmtId="0" fontId="4" fillId="0" borderId="9" xfId="0" applyFont="1" applyBorder="1"/>
    <xf numFmtId="0" fontId="3" fillId="4" borderId="62" xfId="0" applyFont="1" applyFill="1" applyBorder="1" applyAlignment="1">
      <alignment horizontal="center" vertical="center" wrapText="1"/>
    </xf>
    <xf numFmtId="0" fontId="3" fillId="4" borderId="0" xfId="0" applyFont="1" applyFill="1" applyAlignment="1">
      <alignment horizontal="center" wrapText="1"/>
    </xf>
    <xf numFmtId="0" fontId="4" fillId="0" borderId="15" xfId="0" applyFont="1" applyBorder="1" applyAlignment="1">
      <alignment horizontal="center"/>
    </xf>
    <xf numFmtId="0" fontId="3" fillId="0" borderId="23" xfId="0" applyFont="1" applyBorder="1" applyAlignment="1">
      <alignment vertical="top" wrapText="1"/>
    </xf>
    <xf numFmtId="9" fontId="8" fillId="0" borderId="16" xfId="4" quotePrefix="1" applyFont="1" applyBorder="1" applyAlignment="1">
      <alignment horizontal="center" vertical="center" wrapText="1"/>
    </xf>
    <xf numFmtId="9" fontId="8" fillId="0" borderId="14" xfId="4" quotePrefix="1" applyFont="1" applyBorder="1" applyAlignment="1">
      <alignment horizontal="center" vertical="center" wrapText="1"/>
    </xf>
    <xf numFmtId="9" fontId="8" fillId="0" borderId="30" xfId="4" quotePrefix="1" applyFont="1" applyBorder="1" applyAlignment="1">
      <alignment horizontal="center" vertical="center" wrapText="1"/>
    </xf>
    <xf numFmtId="9" fontId="3" fillId="0" borderId="14" xfId="4" quotePrefix="1" applyFont="1" applyBorder="1" applyAlignment="1">
      <alignment horizontal="left" vertical="center" wrapText="1"/>
    </xf>
    <xf numFmtId="9" fontId="3" fillId="0" borderId="30" xfId="4" quotePrefix="1" applyFont="1" applyBorder="1" applyAlignment="1">
      <alignment horizontal="left" vertical="center" wrapText="1"/>
    </xf>
    <xf numFmtId="9" fontId="8" fillId="0" borderId="29" xfId="4" quotePrefix="1" applyFont="1" applyBorder="1" applyAlignment="1">
      <alignment horizontal="center" vertical="center" wrapText="1"/>
    </xf>
    <xf numFmtId="9" fontId="8" fillId="0" borderId="14" xfId="4" quotePrefix="1" applyFont="1" applyBorder="1" applyAlignment="1">
      <alignment horizontal="left" vertical="center" wrapText="1"/>
    </xf>
    <xf numFmtId="9" fontId="3" fillId="0" borderId="29" xfId="4" applyFont="1" applyBorder="1" applyAlignment="1">
      <alignment horizontal="center" vertical="center" wrapText="1"/>
    </xf>
    <xf numFmtId="9" fontId="3" fillId="0" borderId="14" xfId="4" applyFont="1" applyBorder="1" applyAlignment="1">
      <alignment horizontal="center" vertical="center" wrapText="1"/>
    </xf>
    <xf numFmtId="9" fontId="8" fillId="0" borderId="14" xfId="4" quotePrefix="1" applyFont="1" applyFill="1" applyBorder="1" applyAlignment="1">
      <alignment horizontal="center" vertical="center" wrapText="1"/>
    </xf>
    <xf numFmtId="9" fontId="3" fillId="0" borderId="30" xfId="4" applyFont="1" applyBorder="1" applyAlignment="1">
      <alignment horizontal="center" vertical="center" wrapText="1"/>
    </xf>
    <xf numFmtId="9" fontId="3" fillId="0" borderId="14" xfId="4" applyFont="1" applyBorder="1" applyAlignment="1">
      <alignment horizontal="center" vertical="top" wrapText="1"/>
    </xf>
    <xf numFmtId="9" fontId="3" fillId="0" borderId="30" xfId="4" quotePrefix="1" applyFont="1" applyBorder="1" applyAlignment="1">
      <alignment horizontal="center" vertical="center" wrapText="1"/>
    </xf>
    <xf numFmtId="9" fontId="3" fillId="0" borderId="30" xfId="4" applyFont="1" applyBorder="1" applyAlignment="1">
      <alignment horizontal="left" vertical="center" wrapText="1"/>
    </xf>
    <xf numFmtId="9" fontId="8" fillId="0" borderId="63" xfId="4" quotePrefix="1" applyFont="1" applyBorder="1" applyAlignment="1">
      <alignment horizontal="center" vertical="center" wrapText="1"/>
    </xf>
    <xf numFmtId="9" fontId="8" fillId="0" borderId="1" xfId="4" quotePrefix="1" applyFont="1" applyBorder="1" applyAlignment="1">
      <alignment horizontal="center" vertical="center" wrapText="1"/>
    </xf>
    <xf numFmtId="9" fontId="3" fillId="0" borderId="14" xfId="4" quotePrefix="1" applyFont="1" applyBorder="1" applyAlignment="1">
      <alignment horizontal="center" vertical="center" wrapText="1"/>
    </xf>
    <xf numFmtId="9" fontId="3" fillId="0" borderId="16" xfId="4" quotePrefix="1" applyFont="1" applyBorder="1" applyAlignment="1">
      <alignment horizontal="left" vertical="center" wrapText="1"/>
    </xf>
    <xf numFmtId="9" fontId="3" fillId="0" borderId="16" xfId="4" quotePrefix="1" applyFont="1" applyBorder="1" applyAlignment="1">
      <alignment horizontal="center" vertical="center" wrapText="1"/>
    </xf>
    <xf numFmtId="9" fontId="3" fillId="0" borderId="63" xfId="4" applyFont="1" applyBorder="1" applyAlignment="1">
      <alignment horizontal="center" vertical="center" wrapText="1"/>
    </xf>
    <xf numFmtId="9" fontId="8" fillId="0" borderId="30" xfId="4" quotePrefix="1" applyFont="1" applyBorder="1" applyAlignment="1">
      <alignment horizontal="left" vertical="center" wrapText="1"/>
    </xf>
    <xf numFmtId="0" fontId="8" fillId="0" borderId="30" xfId="0" applyFont="1" applyBorder="1" applyAlignment="1">
      <alignment horizontal="left" vertical="center" wrapText="1"/>
    </xf>
    <xf numFmtId="9" fontId="8" fillId="0" borderId="30" xfId="4" applyFont="1" applyBorder="1" applyAlignment="1">
      <alignment horizontal="left" vertical="center" wrapText="1"/>
    </xf>
    <xf numFmtId="9" fontId="8" fillId="0" borderId="14" xfId="4" applyFont="1" applyBorder="1" applyAlignment="1">
      <alignment horizontal="left" vertical="center" wrapText="1"/>
    </xf>
    <xf numFmtId="0" fontId="51" fillId="0" borderId="0" xfId="0" applyFont="1"/>
    <xf numFmtId="0" fontId="54" fillId="16" borderId="1" xfId="0" applyFont="1" applyFill="1" applyBorder="1" applyAlignment="1">
      <alignment horizontal="center" vertical="center" wrapText="1"/>
    </xf>
    <xf numFmtId="0" fontId="55" fillId="0" borderId="0" xfId="0" applyFont="1" applyAlignment="1">
      <alignment horizontal="center"/>
    </xf>
    <xf numFmtId="0" fontId="56" fillId="0" borderId="1" xfId="0" applyFont="1" applyBorder="1" applyAlignment="1">
      <alignment horizontal="center" vertical="center"/>
    </xf>
    <xf numFmtId="0" fontId="0" fillId="0" borderId="1" xfId="0" applyBorder="1" applyAlignment="1">
      <alignment horizontal="left" vertical="center"/>
    </xf>
    <xf numFmtId="0" fontId="56" fillId="0" borderId="1" xfId="0" applyFont="1" applyBorder="1" applyAlignment="1">
      <alignment vertical="center" wrapText="1"/>
    </xf>
    <xf numFmtId="0" fontId="56" fillId="0" borderId="1" xfId="0" applyFont="1" applyBorder="1" applyAlignment="1">
      <alignment vertical="center"/>
    </xf>
    <xf numFmtId="0" fontId="56" fillId="0" borderId="1" xfId="0" applyFont="1" applyBorder="1" applyAlignment="1">
      <alignment horizontal="center" vertical="center" wrapText="1"/>
    </xf>
    <xf numFmtId="0" fontId="58" fillId="0" borderId="0" xfId="0" applyFont="1"/>
    <xf numFmtId="0" fontId="30" fillId="0" borderId="1" xfId="3" applyFont="1" applyFill="1" applyBorder="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9" fontId="41" fillId="3" borderId="1" xfId="4" applyFont="1" applyFill="1" applyBorder="1" applyAlignment="1">
      <alignment horizontal="center" vertical="center" wrapText="1"/>
    </xf>
    <xf numFmtId="9" fontId="41" fillId="5" borderId="1" xfId="4" applyFont="1" applyFill="1" applyBorder="1" applyAlignment="1">
      <alignment horizontal="center" vertical="center" wrapText="1"/>
    </xf>
    <xf numFmtId="9" fontId="2" fillId="6" borderId="1" xfId="4" applyFont="1" applyFill="1" applyBorder="1" applyAlignment="1">
      <alignment horizontal="center" vertical="center" wrapText="1"/>
    </xf>
    <xf numFmtId="9" fontId="43" fillId="7" borderId="1" xfId="4" applyFont="1" applyFill="1" applyBorder="1" applyAlignment="1">
      <alignment horizontal="center" vertical="center" wrapText="1"/>
    </xf>
    <xf numFmtId="9" fontId="43" fillId="8" borderId="1" xfId="4" applyFont="1" applyFill="1" applyBorder="1" applyAlignment="1">
      <alignment horizontal="center" vertical="center" wrapText="1"/>
    </xf>
    <xf numFmtId="0" fontId="31" fillId="0" borderId="0" xfId="5"/>
    <xf numFmtId="0" fontId="22" fillId="10" borderId="1" xfId="5" applyFont="1" applyFill="1" applyBorder="1" applyAlignment="1">
      <alignment horizontal="center" vertical="center" wrapText="1"/>
    </xf>
    <xf numFmtId="0" fontId="22" fillId="0" borderId="0" xfId="5" applyFont="1" applyAlignment="1">
      <alignment horizontal="left" vertical="center"/>
    </xf>
    <xf numFmtId="0" fontId="31" fillId="0" borderId="0" xfId="5" applyAlignment="1">
      <alignment vertical="center"/>
    </xf>
    <xf numFmtId="0" fontId="31" fillId="10" borderId="1" xfId="5" applyFill="1" applyBorder="1"/>
    <xf numFmtId="0" fontId="31" fillId="10" borderId="1" xfId="5" applyFill="1" applyBorder="1" applyAlignment="1">
      <alignment horizontal="center" vertical="center" wrapText="1"/>
    </xf>
    <xf numFmtId="0" fontId="31" fillId="10" borderId="3" xfId="5" applyFill="1" applyBorder="1" applyAlignment="1">
      <alignment horizontal="center" vertical="center" wrapText="1"/>
    </xf>
    <xf numFmtId="0" fontId="31" fillId="8" borderId="1" xfId="5" applyFill="1" applyBorder="1" applyAlignment="1">
      <alignment vertical="center" wrapText="1"/>
    </xf>
    <xf numFmtId="1" fontId="22" fillId="7" borderId="1" xfId="5" applyNumberFormat="1" applyFont="1" applyFill="1" applyBorder="1" applyAlignment="1" applyProtection="1">
      <alignment horizontal="center" vertical="center" wrapText="1"/>
      <protection locked="0"/>
    </xf>
    <xf numFmtId="1" fontId="22" fillId="8" borderId="1" xfId="5" applyNumberFormat="1" applyFont="1" applyFill="1" applyBorder="1" applyAlignment="1" applyProtection="1">
      <alignment horizontal="center" vertical="center" wrapText="1"/>
      <protection locked="0"/>
    </xf>
    <xf numFmtId="9" fontId="22" fillId="0" borderId="1" xfId="5" applyNumberFormat="1" applyFont="1" applyBorder="1" applyAlignment="1">
      <alignment horizontal="center" vertical="center" wrapText="1"/>
    </xf>
    <xf numFmtId="0" fontId="31" fillId="7" borderId="1" xfId="5" applyFill="1" applyBorder="1" applyAlignment="1" applyProtection="1">
      <alignment horizontal="left" vertical="center" wrapText="1"/>
      <protection locked="0"/>
    </xf>
    <xf numFmtId="0" fontId="31" fillId="8" borderId="1" xfId="0" applyFont="1" applyFill="1" applyBorder="1" applyAlignment="1">
      <alignment vertical="center" wrapText="1"/>
    </xf>
    <xf numFmtId="0" fontId="31" fillId="8" borderId="1" xfId="5" applyFill="1" applyBorder="1" applyAlignment="1">
      <alignment vertical="center"/>
    </xf>
    <xf numFmtId="0" fontId="31" fillId="7" borderId="1" xfId="5" applyFill="1" applyBorder="1" applyAlignment="1" applyProtection="1">
      <alignment horizontal="left" vertical="center"/>
      <protection locked="0"/>
    </xf>
    <xf numFmtId="0" fontId="31" fillId="0" borderId="62" xfId="5" applyBorder="1" applyAlignment="1">
      <alignment vertical="top"/>
    </xf>
    <xf numFmtId="9" fontId="31" fillId="0" borderId="0" xfId="5" applyNumberFormat="1"/>
    <xf numFmtId="0" fontId="62" fillId="0" borderId="0" xfId="5" applyFont="1"/>
    <xf numFmtId="0" fontId="31" fillId="0" borderId="1" xfId="5" applyBorder="1" applyAlignment="1">
      <alignment vertical="center"/>
    </xf>
    <xf numFmtId="0" fontId="63" fillId="0" borderId="0" xfId="5" applyFont="1"/>
    <xf numFmtId="0" fontId="63" fillId="0" borderId="0" xfId="5" applyFont="1" applyAlignment="1">
      <alignment horizontal="center" vertical="center" wrapText="1"/>
    </xf>
    <xf numFmtId="0" fontId="65" fillId="0" borderId="0" xfId="5" applyFont="1" applyAlignment="1">
      <alignment horizontal="center" vertical="center" wrapText="1"/>
    </xf>
    <xf numFmtId="9" fontId="66" fillId="0" borderId="0" xfId="5" applyNumberFormat="1" applyFont="1" applyAlignment="1">
      <alignment horizontal="center" vertical="center" wrapText="1"/>
    </xf>
    <xf numFmtId="9" fontId="65" fillId="0" borderId="0" xfId="4" applyFont="1" applyFill="1" applyBorder="1" applyAlignment="1" applyProtection="1">
      <alignment horizontal="left" vertical="center" wrapText="1"/>
      <protection locked="0"/>
    </xf>
    <xf numFmtId="9" fontId="65" fillId="0" borderId="0" xfId="4" applyFont="1" applyFill="1" applyBorder="1" applyAlignment="1" applyProtection="1">
      <alignment horizontal="left" vertical="center"/>
      <protection locked="0"/>
    </xf>
    <xf numFmtId="0" fontId="63" fillId="0" borderId="0" xfId="5" applyFont="1" applyAlignment="1" applyProtection="1">
      <alignment horizontal="left" vertical="center" wrapText="1"/>
      <protection locked="0"/>
    </xf>
    <xf numFmtId="9" fontId="22" fillId="0" borderId="0" xfId="5" applyNumberFormat="1" applyFont="1" applyAlignment="1">
      <alignment horizontal="center" vertical="center" wrapText="1"/>
    </xf>
    <xf numFmtId="0" fontId="65" fillId="0" borderId="0" xfId="5" applyFont="1" applyAlignment="1" applyProtection="1">
      <alignment horizontal="left" vertical="center" wrapText="1"/>
      <protection locked="0"/>
    </xf>
    <xf numFmtId="0" fontId="31" fillId="0" borderId="0" xfId="5" applyAlignment="1" applyProtection="1">
      <alignment horizontal="left" vertical="center" wrapText="1"/>
      <protection locked="0"/>
    </xf>
    <xf numFmtId="0" fontId="31" fillId="0" borderId="0" xfId="5" applyAlignment="1" applyProtection="1">
      <alignment horizontal="left" vertical="center"/>
      <protection locked="0"/>
    </xf>
    <xf numFmtId="0" fontId="31" fillId="0" borderId="0" xfId="5" applyAlignment="1">
      <alignment horizontal="center" vertical="center"/>
    </xf>
    <xf numFmtId="0" fontId="31" fillId="0" borderId="11" xfId="5" applyBorder="1" applyAlignment="1">
      <alignment horizontal="center" vertical="center"/>
    </xf>
    <xf numFmtId="0" fontId="31" fillId="0" borderId="13" xfId="5" applyBorder="1" applyAlignment="1">
      <alignment horizontal="center" vertical="center"/>
    </xf>
    <xf numFmtId="0" fontId="22" fillId="0" borderId="8" xfId="5" applyFont="1" applyBorder="1" applyAlignment="1">
      <alignment horizontal="center" vertical="center"/>
    </xf>
    <xf numFmtId="0" fontId="22" fillId="0" borderId="9" xfId="5" applyFont="1" applyBorder="1" applyAlignment="1">
      <alignment horizontal="center" vertical="center"/>
    </xf>
    <xf numFmtId="0" fontId="22" fillId="0" borderId="10" xfId="5" applyFont="1" applyBorder="1" applyAlignment="1">
      <alignment horizontal="center" vertical="center"/>
    </xf>
    <xf numFmtId="0" fontId="69" fillId="0" borderId="11" xfId="5" applyFont="1" applyBorder="1" applyAlignment="1">
      <alignment horizontal="center" vertical="center"/>
    </xf>
    <xf numFmtId="0" fontId="69" fillId="0" borderId="0" xfId="5" applyFont="1" applyAlignment="1">
      <alignment vertical="center"/>
    </xf>
    <xf numFmtId="0" fontId="71" fillId="0" borderId="0" xfId="5" applyFont="1" applyAlignment="1">
      <alignment horizontal="center" vertical="center"/>
    </xf>
    <xf numFmtId="0" fontId="69" fillId="0" borderId="13" xfId="5" applyFont="1" applyBorder="1" applyAlignment="1">
      <alignment vertical="center"/>
    </xf>
    <xf numFmtId="0" fontId="22" fillId="0" borderId="11" xfId="5" applyFont="1" applyBorder="1" applyAlignment="1">
      <alignment horizontal="center" vertical="center"/>
    </xf>
    <xf numFmtId="0" fontId="22" fillId="0" borderId="0" xfId="5" applyFont="1" applyAlignment="1">
      <alignment horizontal="center" vertical="center"/>
    </xf>
    <xf numFmtId="0" fontId="22" fillId="0" borderId="13" xfId="5" applyFont="1" applyBorder="1" applyAlignment="1">
      <alignment horizontal="center" vertical="center"/>
    </xf>
    <xf numFmtId="9" fontId="22" fillId="0" borderId="0" xfId="5" applyNumberFormat="1" applyFont="1" applyAlignment="1">
      <alignment horizontal="center" vertical="center"/>
    </xf>
    <xf numFmtId="0" fontId="8" fillId="0" borderId="0" xfId="5" applyFont="1" applyAlignment="1">
      <alignment vertical="center"/>
    </xf>
    <xf numFmtId="0" fontId="22" fillId="0" borderId="0" xfId="5" applyFont="1" applyAlignment="1">
      <alignment vertical="center"/>
    </xf>
    <xf numFmtId="0" fontId="8" fillId="0" borderId="0" xfId="5" applyFont="1" applyAlignment="1">
      <alignment horizontal="left" vertical="center"/>
    </xf>
    <xf numFmtId="9" fontId="31" fillId="0" borderId="0" xfId="5" applyNumberFormat="1" applyAlignment="1">
      <alignment horizontal="right" vertical="center"/>
    </xf>
    <xf numFmtId="0" fontId="8" fillId="0" borderId="0" xfId="5" applyFont="1" applyAlignment="1">
      <alignment horizontal="right" vertical="center"/>
    </xf>
    <xf numFmtId="0" fontId="8" fillId="0" borderId="0" xfId="5" applyFont="1" applyAlignment="1">
      <alignment horizontal="center" vertical="center"/>
    </xf>
    <xf numFmtId="0" fontId="31" fillId="0" borderId="11" xfId="5" applyBorder="1" applyAlignment="1">
      <alignment vertical="center"/>
    </xf>
    <xf numFmtId="0" fontId="31" fillId="0" borderId="13" xfId="5" applyBorder="1" applyAlignment="1">
      <alignment vertical="center"/>
    </xf>
    <xf numFmtId="0" fontId="31" fillId="0" borderId="26" xfId="5" applyBorder="1" applyAlignment="1">
      <alignment vertical="center"/>
    </xf>
    <xf numFmtId="0" fontId="31" fillId="0" borderId="27" xfId="5" applyBorder="1" applyAlignment="1">
      <alignment vertical="center"/>
    </xf>
    <xf numFmtId="0" fontId="31" fillId="0" borderId="28" xfId="5" applyBorder="1" applyAlignment="1">
      <alignment vertical="center"/>
    </xf>
    <xf numFmtId="0" fontId="31" fillId="0" borderId="0" xfId="5" applyAlignment="1">
      <alignment horizontal="right" vertical="center"/>
    </xf>
    <xf numFmtId="9" fontId="27" fillId="0" borderId="1" xfId="4" applyFont="1" applyFill="1" applyBorder="1" applyAlignment="1" applyProtection="1">
      <alignment horizontal="center" vertical="center" wrapText="1"/>
      <protection locked="0"/>
    </xf>
    <xf numFmtId="9" fontId="27" fillId="0" borderId="1" xfId="4" applyFont="1" applyBorder="1" applyAlignment="1" applyProtection="1">
      <alignment horizontal="center" vertical="center"/>
    </xf>
    <xf numFmtId="0" fontId="64" fillId="0" borderId="0" xfId="5" applyFont="1" applyAlignment="1">
      <alignment horizontal="center" vertical="center" wrapText="1"/>
    </xf>
    <xf numFmtId="1" fontId="72" fillId="0" borderId="0" xfId="5" applyNumberFormat="1" applyFont="1" applyAlignment="1" applyProtection="1">
      <alignment vertical="center" wrapText="1"/>
      <protection locked="0"/>
    </xf>
    <xf numFmtId="1" fontId="25" fillId="0" borderId="0" xfId="5" applyNumberFormat="1" applyFont="1" applyAlignment="1" applyProtection="1">
      <alignment vertical="center" wrapText="1"/>
      <protection locked="0"/>
    </xf>
    <xf numFmtId="0" fontId="64" fillId="10" borderId="1" xfId="5" applyFont="1" applyFill="1" applyBorder="1" applyAlignment="1">
      <alignment horizontal="center" vertical="center" wrapText="1"/>
    </xf>
    <xf numFmtId="0" fontId="31" fillId="0" borderId="14" xfId="5" applyBorder="1" applyAlignment="1">
      <alignment vertical="center" wrapText="1"/>
    </xf>
    <xf numFmtId="0" fontId="31" fillId="0" borderId="14" xfId="5" quotePrefix="1" applyBorder="1" applyAlignment="1">
      <alignment vertical="center" wrapText="1"/>
    </xf>
    <xf numFmtId="0" fontId="31" fillId="0" borderId="14" xfId="5" applyBorder="1" applyAlignment="1">
      <alignment wrapText="1"/>
    </xf>
    <xf numFmtId="0" fontId="22" fillId="10" borderId="2" xfId="5" applyFont="1" applyFill="1" applyBorder="1" applyAlignment="1">
      <alignment horizontal="center" vertical="center"/>
    </xf>
    <xf numFmtId="0" fontId="22" fillId="10" borderId="63" xfId="5" applyFont="1" applyFill="1" applyBorder="1" applyAlignment="1">
      <alignment horizontal="center" vertical="center"/>
    </xf>
    <xf numFmtId="0" fontId="2" fillId="0" borderId="0" xfId="0" applyFont="1" applyAlignment="1">
      <alignment horizontal="center"/>
    </xf>
    <xf numFmtId="9" fontId="2" fillId="0" borderId="0" xfId="0" applyNumberFormat="1" applyFont="1" applyAlignment="1">
      <alignment horizontal="center"/>
    </xf>
    <xf numFmtId="0" fontId="0" fillId="0" borderId="1" xfId="0" quotePrefix="1" applyBorder="1" applyAlignment="1">
      <alignment wrapText="1"/>
    </xf>
    <xf numFmtId="0" fontId="42" fillId="15" borderId="1" xfId="0" applyFont="1" applyFill="1" applyBorder="1" applyAlignment="1">
      <alignment horizontal="center" vertical="center"/>
    </xf>
    <xf numFmtId="0" fontId="57" fillId="7" borderId="21" xfId="0" applyFont="1" applyFill="1" applyBorder="1" applyAlignment="1">
      <alignment vertical="center" wrapText="1"/>
    </xf>
    <xf numFmtId="0" fontId="59" fillId="7" borderId="21" xfId="0" applyFont="1" applyFill="1" applyBorder="1" applyAlignment="1">
      <alignment vertical="center" wrapText="1"/>
    </xf>
    <xf numFmtId="0" fontId="59" fillId="7" borderId="21" xfId="0" applyFont="1" applyFill="1" applyBorder="1" applyAlignment="1">
      <alignment vertical="center"/>
    </xf>
    <xf numFmtId="0" fontId="0" fillId="7" borderId="1" xfId="0" applyFill="1" applyBorder="1" applyAlignment="1">
      <alignment vertical="center"/>
    </xf>
    <xf numFmtId="0" fontId="52" fillId="0" borderId="0" xfId="0" applyFont="1" applyAlignment="1">
      <alignment horizontal="left" vertical="center"/>
    </xf>
    <xf numFmtId="0" fontId="52" fillId="0" borderId="0" xfId="0" applyFont="1" applyAlignment="1">
      <alignment horizontal="center" vertical="center"/>
    </xf>
    <xf numFmtId="0" fontId="52" fillId="0" borderId="0" xfId="0" applyFont="1" applyAlignment="1">
      <alignment vertical="center"/>
    </xf>
    <xf numFmtId="0" fontId="3" fillId="0" borderId="68" xfId="0" applyFont="1" applyBorder="1"/>
    <xf numFmtId="0" fontId="3" fillId="0" borderId="18" xfId="0" applyFont="1" applyBorder="1" applyAlignment="1">
      <alignment horizontal="center"/>
    </xf>
    <xf numFmtId="0" fontId="3" fillId="0" borderId="69" xfId="0" applyFont="1" applyBorder="1"/>
    <xf numFmtId="0" fontId="3" fillId="0" borderId="68" xfId="0" applyFont="1" applyBorder="1" applyAlignment="1">
      <alignment horizontal="center"/>
    </xf>
    <xf numFmtId="0" fontId="3" fillId="0" borderId="69" xfId="0" applyFont="1" applyBorder="1" applyAlignment="1">
      <alignment horizontal="center"/>
    </xf>
    <xf numFmtId="0" fontId="3" fillId="0" borderId="18" xfId="0" applyFont="1" applyBorder="1"/>
    <xf numFmtId="0" fontId="3" fillId="0" borderId="1" xfId="0" applyFont="1" applyBorder="1"/>
    <xf numFmtId="0" fontId="3" fillId="0" borderId="1" xfId="0" applyFont="1" applyBorder="1" applyAlignment="1">
      <alignment horizontal="center"/>
    </xf>
    <xf numFmtId="0" fontId="3" fillId="0" borderId="24" xfId="0" applyFont="1" applyBorder="1"/>
    <xf numFmtId="0" fontId="3" fillId="0" borderId="68" xfId="0" applyFont="1" applyBorder="1" applyAlignment="1">
      <alignment horizontal="left" vertical="top" wrapText="1"/>
    </xf>
    <xf numFmtId="0" fontId="3" fillId="0" borderId="69" xfId="0" applyFont="1" applyBorder="1" applyAlignment="1">
      <alignment horizontal="left" vertical="top" wrapText="1"/>
    </xf>
    <xf numFmtId="0" fontId="73" fillId="0" borderId="68" xfId="0" applyFont="1" applyBorder="1" applyAlignment="1">
      <alignment horizontal="center" vertical="top"/>
    </xf>
    <xf numFmtId="0" fontId="73" fillId="0" borderId="69" xfId="0" applyFont="1" applyBorder="1" applyAlignment="1">
      <alignment horizontal="center" vertical="top"/>
    </xf>
    <xf numFmtId="0" fontId="4" fillId="0" borderId="11" xfId="0" applyFont="1" applyBorder="1" applyAlignment="1">
      <alignment horizontal="center"/>
    </xf>
    <xf numFmtId="0" fontId="4" fillId="0" borderId="0" xfId="0" applyFont="1" applyAlignment="1">
      <alignment horizontal="center"/>
    </xf>
    <xf numFmtId="0" fontId="4" fillId="0" borderId="49" xfId="0" applyFont="1" applyBorder="1" applyAlignment="1">
      <alignment horizontal="center"/>
    </xf>
    <xf numFmtId="0" fontId="4" fillId="0" borderId="13" xfId="0" applyFont="1" applyBorder="1" applyAlignment="1">
      <alignment horizontal="center"/>
    </xf>
    <xf numFmtId="0" fontId="3" fillId="0" borderId="0" xfId="0" applyFont="1" applyAlignment="1">
      <alignment horizontal="center"/>
    </xf>
    <xf numFmtId="0" fontId="4" fillId="0" borderId="35" xfId="0" applyFont="1" applyBorder="1" applyAlignment="1">
      <alignment horizontal="center"/>
    </xf>
    <xf numFmtId="0" fontId="3" fillId="0" borderId="27" xfId="0" applyFont="1" applyBorder="1" applyAlignment="1">
      <alignment horizontal="center"/>
    </xf>
    <xf numFmtId="0" fontId="74" fillId="0" borderId="0" xfId="0" applyFont="1" applyAlignment="1">
      <alignment horizontal="left" vertical="center"/>
    </xf>
    <xf numFmtId="0" fontId="75" fillId="0" borderId="0" xfId="0" applyFont="1" applyAlignment="1">
      <alignment horizontal="left" vertical="center"/>
    </xf>
    <xf numFmtId="0" fontId="3" fillId="0" borderId="74" xfId="0" applyFont="1" applyBorder="1"/>
    <xf numFmtId="0" fontId="3" fillId="0" borderId="75" xfId="0" applyFont="1" applyBorder="1"/>
    <xf numFmtId="0" fontId="3" fillId="0" borderId="76" xfId="0" applyFont="1" applyBorder="1"/>
    <xf numFmtId="0" fontId="13" fillId="0" borderId="25" xfId="0" applyFont="1" applyBorder="1" applyAlignment="1">
      <alignment horizontal="left" vertical="top" wrapText="1"/>
    </xf>
    <xf numFmtId="0" fontId="41" fillId="3" borderId="1"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8" borderId="1" xfId="0" applyFont="1" applyFill="1" applyBorder="1" applyAlignment="1">
      <alignment horizontal="center" vertical="center" wrapText="1"/>
    </xf>
    <xf numFmtId="0" fontId="30" fillId="0" borderId="1" xfId="0" quotePrefix="1" applyFont="1" applyBorder="1" applyAlignment="1">
      <alignment horizontal="left" vertical="center" wrapText="1"/>
    </xf>
    <xf numFmtId="0" fontId="0" fillId="0" borderId="1" xfId="0" quotePrefix="1" applyBorder="1" applyAlignment="1">
      <alignment horizontal="left" vertical="center" wrapText="1"/>
    </xf>
    <xf numFmtId="0" fontId="30" fillId="0" borderId="1" xfId="0" applyFont="1"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0" fillId="0" borderId="1" xfId="0" quotePrefix="1" applyBorder="1" applyAlignment="1">
      <alignment vertical="center" wrapText="1"/>
    </xf>
    <xf numFmtId="0" fontId="30" fillId="0" borderId="1" xfId="0" applyFont="1" applyBorder="1" applyAlignment="1">
      <alignment vertical="center" wrapText="1"/>
    </xf>
    <xf numFmtId="0" fontId="0" fillId="0" borderId="1" xfId="0" quotePrefix="1" applyBorder="1" applyAlignment="1">
      <alignment vertical="center"/>
    </xf>
    <xf numFmtId="0" fontId="0" fillId="0" borderId="23" xfId="0" applyBorder="1" applyAlignment="1">
      <alignment horizontal="left" vertical="center" wrapText="1"/>
    </xf>
    <xf numFmtId="0" fontId="0" fillId="0" borderId="1" xfId="0" applyBorder="1" applyAlignment="1">
      <alignment vertical="top" wrapText="1"/>
    </xf>
    <xf numFmtId="0" fontId="30" fillId="0" borderId="1" xfId="0" quotePrefix="1" applyFont="1" applyBorder="1" applyAlignment="1">
      <alignment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0" fillId="0" borderId="2" xfId="0" applyBorder="1" applyAlignment="1">
      <alignment horizontal="center" wrapText="1"/>
    </xf>
    <xf numFmtId="0" fontId="0" fillId="0" borderId="1" xfId="0" applyBorder="1" applyAlignment="1">
      <alignment horizontal="center" wrapText="1"/>
    </xf>
    <xf numFmtId="0" fontId="30" fillId="0" borderId="1" xfId="0" quotePrefix="1" applyFont="1" applyBorder="1" applyAlignment="1">
      <alignment horizontal="center"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30" fillId="0" borderId="1" xfId="0" quotePrefix="1" applyFont="1" applyBorder="1" applyAlignment="1">
      <alignment vertical="top" wrapText="1"/>
    </xf>
    <xf numFmtId="0" fontId="0" fillId="0" borderId="1" xfId="0" applyBorder="1" applyAlignment="1">
      <alignment horizontal="center" vertical="top"/>
    </xf>
    <xf numFmtId="0" fontId="3" fillId="0" borderId="1" xfId="0" applyFont="1" applyBorder="1" applyAlignment="1">
      <alignment horizontal="left" vertical="top"/>
    </xf>
    <xf numFmtId="0" fontId="8" fillId="0" borderId="1" xfId="0" quotePrefix="1" applyFont="1" applyBorder="1" applyAlignment="1">
      <alignment horizontal="left" vertical="top" wrapText="1"/>
    </xf>
    <xf numFmtId="0" fontId="79" fillId="19" borderId="49" xfId="0" applyFont="1" applyFill="1" applyBorder="1" applyAlignment="1">
      <alignment horizontal="left" vertical="top"/>
    </xf>
    <xf numFmtId="0" fontId="64" fillId="0" borderId="47" xfId="0" applyFont="1" applyBorder="1"/>
    <xf numFmtId="0" fontId="3" fillId="0" borderId="65" xfId="0" applyFont="1" applyBorder="1" applyAlignment="1">
      <alignment horizontal="center"/>
    </xf>
    <xf numFmtId="0" fontId="3" fillId="0" borderId="66" xfId="0" applyFont="1" applyBorder="1" applyAlignment="1">
      <alignment horizontal="center"/>
    </xf>
    <xf numFmtId="0" fontId="3" fillId="0" borderId="67" xfId="0" applyFont="1" applyBorder="1" applyAlignment="1">
      <alignment horizontal="center"/>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3" fillId="0" borderId="64" xfId="0" applyFont="1" applyBorder="1" applyAlignment="1">
      <alignment horizontal="center"/>
    </xf>
    <xf numFmtId="0" fontId="4" fillId="0" borderId="46" xfId="0" applyFont="1" applyBorder="1" applyAlignment="1">
      <alignment horizontal="left"/>
    </xf>
    <xf numFmtId="0" fontId="4" fillId="0" borderId="37" xfId="0" applyFont="1" applyBorder="1" applyAlignment="1">
      <alignment horizontal="left"/>
    </xf>
    <xf numFmtId="0" fontId="4" fillId="0" borderId="36" xfId="0" applyFont="1" applyBorder="1" applyAlignment="1">
      <alignment horizontal="left"/>
    </xf>
    <xf numFmtId="0" fontId="3" fillId="0" borderId="18" xfId="0" applyFont="1" applyBorder="1" applyAlignment="1">
      <alignment horizontal="left"/>
    </xf>
    <xf numFmtId="0" fontId="3" fillId="0" borderId="61" xfId="0" applyFont="1" applyBorder="1" applyAlignment="1">
      <alignment horizontal="center"/>
    </xf>
    <xf numFmtId="0" fontId="3" fillId="0" borderId="72" xfId="0" applyFont="1" applyBorder="1" applyAlignment="1">
      <alignment horizontal="center"/>
    </xf>
    <xf numFmtId="0" fontId="4" fillId="0" borderId="29" xfId="0" applyFont="1" applyBorder="1" applyAlignment="1">
      <alignment horizontal="left"/>
    </xf>
    <xf numFmtId="0" fontId="3" fillId="0" borderId="19" xfId="0" applyFont="1" applyBorder="1" applyAlignment="1">
      <alignment horizontal="left"/>
    </xf>
    <xf numFmtId="0" fontId="4" fillId="0" borderId="57" xfId="0" applyFont="1" applyBorder="1" applyAlignment="1">
      <alignment horizontal="left"/>
    </xf>
    <xf numFmtId="0" fontId="4" fillId="0" borderId="15" xfId="0" applyFont="1" applyBorder="1" applyAlignment="1">
      <alignment horizontal="left"/>
    </xf>
    <xf numFmtId="0" fontId="4" fillId="0" borderId="6" xfId="0" applyFont="1" applyBorder="1" applyAlignment="1">
      <alignment horizontal="left"/>
    </xf>
    <xf numFmtId="0" fontId="3" fillId="0" borderId="1" xfId="0" applyFont="1" applyBorder="1" applyAlignment="1">
      <alignment horizontal="left"/>
    </xf>
    <xf numFmtId="0" fontId="4" fillId="0" borderId="14" xfId="0" applyFont="1" applyBorder="1" applyAlignment="1">
      <alignment horizontal="left"/>
    </xf>
    <xf numFmtId="0" fontId="3" fillId="0" borderId="21" xfId="0" applyFont="1" applyBorder="1" applyAlignment="1">
      <alignment horizontal="left"/>
    </xf>
    <xf numFmtId="0" fontId="4" fillId="0" borderId="70" xfId="0" applyFont="1" applyBorder="1" applyAlignment="1">
      <alignment horizontal="left"/>
    </xf>
    <xf numFmtId="0" fontId="4" fillId="0" borderId="34" xfId="0" applyFont="1" applyBorder="1" applyAlignment="1">
      <alignment horizontal="left"/>
    </xf>
    <xf numFmtId="0" fontId="4" fillId="0" borderId="71" xfId="0" applyFont="1" applyBorder="1" applyAlignment="1">
      <alignment horizontal="left"/>
    </xf>
    <xf numFmtId="0" fontId="3" fillId="0" borderId="24" xfId="0" applyFont="1" applyBorder="1" applyAlignment="1">
      <alignment horizontal="left"/>
    </xf>
    <xf numFmtId="0" fontId="3" fillId="0" borderId="30" xfId="0" applyFont="1" applyBorder="1" applyAlignment="1">
      <alignment horizontal="center"/>
    </xf>
    <xf numFmtId="0" fontId="3" fillId="0" borderId="34" xfId="0" applyFont="1" applyBorder="1" applyAlignment="1">
      <alignment horizontal="center"/>
    </xf>
    <xf numFmtId="0" fontId="3" fillId="0" borderId="42" xfId="0" applyFont="1" applyBorder="1" applyAlignment="1">
      <alignment horizontal="center"/>
    </xf>
    <xf numFmtId="0" fontId="26" fillId="0" borderId="57" xfId="0" applyFont="1" applyBorder="1" applyAlignment="1">
      <alignment horizontal="center"/>
    </xf>
    <xf numFmtId="0" fontId="3" fillId="0" borderId="1" xfId="0" applyFont="1" applyBorder="1" applyAlignment="1">
      <alignment horizontal="left" vertical="center"/>
    </xf>
    <xf numFmtId="0" fontId="39" fillId="0" borderId="51" xfId="0" applyFont="1" applyBorder="1" applyAlignment="1">
      <alignment horizontal="center"/>
    </xf>
    <xf numFmtId="0" fontId="39" fillId="0" borderId="52" xfId="0" applyFont="1" applyBorder="1" applyAlignment="1">
      <alignment horizontal="center"/>
    </xf>
    <xf numFmtId="0" fontId="39" fillId="0" borderId="53" xfId="0" applyFont="1" applyBorder="1" applyAlignment="1">
      <alignment horizontal="center"/>
    </xf>
    <xf numFmtId="0" fontId="3" fillId="0" borderId="39" xfId="0" applyFont="1" applyBorder="1" applyAlignment="1">
      <alignment horizontal="left" vertical="top" wrapText="1"/>
    </xf>
    <xf numFmtId="0" fontId="3" fillId="0" borderId="3" xfId="0" applyFont="1" applyBorder="1" applyAlignment="1">
      <alignment horizontal="left" vertical="top" wrapText="1"/>
    </xf>
    <xf numFmtId="0" fontId="3" fillId="0" borderId="50" xfId="0" applyFont="1" applyBorder="1" applyAlignment="1">
      <alignment horizontal="left" vertical="top" wrapText="1"/>
    </xf>
    <xf numFmtId="0" fontId="3" fillId="0" borderId="20" xfId="0" applyFont="1" applyBorder="1" applyAlignment="1">
      <alignment horizontal="left" vertical="top" wrapText="1"/>
    </xf>
    <xf numFmtId="0" fontId="3" fillId="0" borderId="1" xfId="0" applyFont="1" applyBorder="1" applyAlignment="1">
      <alignment horizontal="left" vertical="top" wrapText="1"/>
    </xf>
    <xf numFmtId="0" fontId="3" fillId="0" borderId="21" xfId="0" applyFont="1" applyBorder="1" applyAlignment="1">
      <alignment horizontal="left" vertical="top" wrapText="1"/>
    </xf>
    <xf numFmtId="0" fontId="3" fillId="0" borderId="23" xfId="0" applyFont="1" applyBorder="1" applyAlignment="1">
      <alignment horizontal="left" vertical="top" wrapText="1"/>
    </xf>
    <xf numFmtId="0" fontId="3" fillId="0" borderId="24" xfId="0" applyFont="1" applyBorder="1" applyAlignment="1">
      <alignment horizontal="left" vertical="top" wrapText="1"/>
    </xf>
    <xf numFmtId="0" fontId="3" fillId="0" borderId="25" xfId="0" applyFont="1" applyBorder="1" applyAlignment="1">
      <alignment horizontal="left" vertical="top" wrapText="1"/>
    </xf>
    <xf numFmtId="0" fontId="75" fillId="0" borderId="39" xfId="0" applyFont="1" applyBorder="1" applyAlignment="1">
      <alignment horizontal="left" vertical="top" wrapText="1"/>
    </xf>
    <xf numFmtId="0" fontId="73" fillId="0" borderId="3" xfId="0" applyFont="1" applyBorder="1" applyAlignment="1">
      <alignment horizontal="left" vertical="top" wrapText="1"/>
    </xf>
    <xf numFmtId="0" fontId="73" fillId="0" borderId="50" xfId="0" applyFont="1" applyBorder="1" applyAlignment="1">
      <alignment horizontal="left" vertical="top" wrapText="1"/>
    </xf>
    <xf numFmtId="0" fontId="73" fillId="0" borderId="20" xfId="0" applyFont="1" applyBorder="1" applyAlignment="1">
      <alignment horizontal="left" vertical="top" wrapText="1"/>
    </xf>
    <xf numFmtId="0" fontId="73" fillId="0" borderId="1" xfId="0" applyFont="1" applyBorder="1" applyAlignment="1">
      <alignment horizontal="left" vertical="top" wrapText="1"/>
    </xf>
    <xf numFmtId="0" fontId="73" fillId="0" borderId="21" xfId="0" applyFont="1" applyBorder="1" applyAlignment="1">
      <alignment horizontal="left" vertical="top" wrapText="1"/>
    </xf>
    <xf numFmtId="0" fontId="73" fillId="0" borderId="23" xfId="0" applyFont="1" applyBorder="1" applyAlignment="1">
      <alignment horizontal="left" vertical="top" wrapText="1"/>
    </xf>
    <xf numFmtId="0" fontId="73" fillId="0" borderId="24" xfId="0" applyFont="1" applyBorder="1" applyAlignment="1">
      <alignment horizontal="left" vertical="top" wrapText="1"/>
    </xf>
    <xf numFmtId="0" fontId="73" fillId="0" borderId="25" xfId="0" applyFont="1" applyBorder="1" applyAlignment="1">
      <alignment horizontal="left" vertical="top" wrapText="1"/>
    </xf>
    <xf numFmtId="0" fontId="4" fillId="0" borderId="33" xfId="0" applyFont="1" applyBorder="1" applyAlignment="1">
      <alignment horizontal="center"/>
    </xf>
    <xf numFmtId="0" fontId="4" fillId="0" borderId="72" xfId="0" applyFont="1" applyBorder="1" applyAlignment="1">
      <alignment horizontal="center"/>
    </xf>
    <xf numFmtId="0" fontId="4" fillId="0" borderId="77" xfId="0" applyFont="1" applyBorder="1" applyAlignment="1">
      <alignment horizontal="center"/>
    </xf>
    <xf numFmtId="0" fontId="3" fillId="0" borderId="3" xfId="0" applyFont="1" applyBorder="1" applyAlignment="1">
      <alignment horizontal="left" vertical="center"/>
    </xf>
    <xf numFmtId="0" fontId="26" fillId="0" borderId="70" xfId="0" applyFont="1" applyBorder="1" applyAlignment="1">
      <alignment horizontal="center"/>
    </xf>
    <xf numFmtId="0" fontId="3" fillId="0" borderId="24" xfId="0" applyFont="1" applyBorder="1" applyAlignment="1">
      <alignment horizontal="left" vertical="center"/>
    </xf>
    <xf numFmtId="0" fontId="76" fillId="0" borderId="8" xfId="0" applyFont="1" applyBorder="1" applyAlignment="1">
      <alignment horizontal="center"/>
    </xf>
    <xf numFmtId="0" fontId="76" fillId="0" borderId="9" xfId="0" applyFont="1" applyBorder="1" applyAlignment="1">
      <alignment horizontal="center"/>
    </xf>
    <xf numFmtId="0" fontId="76" fillId="0" borderId="10" xfId="0" applyFont="1" applyBorder="1" applyAlignment="1">
      <alignment horizontal="center"/>
    </xf>
    <xf numFmtId="0" fontId="4" fillId="0" borderId="43" xfId="0" applyFont="1" applyBorder="1" applyAlignment="1">
      <alignment horizontal="center"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75" fillId="0" borderId="73" xfId="0" quotePrefix="1" applyFont="1" applyBorder="1" applyAlignment="1">
      <alignment horizontal="left" vertical="center"/>
    </xf>
    <xf numFmtId="0" fontId="75" fillId="0" borderId="12" xfId="0" applyFont="1" applyBorder="1" applyAlignment="1">
      <alignment horizontal="left" vertical="center"/>
    </xf>
    <xf numFmtId="0" fontId="75" fillId="0" borderId="7" xfId="0" applyFont="1" applyBorder="1" applyAlignment="1">
      <alignment horizontal="left" vertical="center"/>
    </xf>
    <xf numFmtId="0" fontId="75" fillId="0" borderId="16" xfId="0" quotePrefix="1" applyFont="1" applyBorder="1" applyAlignment="1">
      <alignment horizontal="left" vertical="center"/>
    </xf>
    <xf numFmtId="0" fontId="75" fillId="0" borderId="12" xfId="0" quotePrefix="1" applyFont="1" applyBorder="1" applyAlignment="1">
      <alignment horizontal="left" vertical="center"/>
    </xf>
    <xf numFmtId="0" fontId="75" fillId="0" borderId="40" xfId="0" quotePrefix="1" applyFont="1" applyBorder="1" applyAlignment="1">
      <alignment horizontal="left" vertical="center"/>
    </xf>
    <xf numFmtId="0" fontId="75" fillId="0" borderId="57" xfId="0" quotePrefix="1" applyFont="1" applyBorder="1" applyAlignment="1">
      <alignment horizontal="left" vertical="center"/>
    </xf>
    <xf numFmtId="0" fontId="75" fillId="0" borderId="15" xfId="0" applyFont="1" applyBorder="1" applyAlignment="1">
      <alignment horizontal="left" vertical="center"/>
    </xf>
    <xf numFmtId="0" fontId="75" fillId="0" borderId="6" xfId="0" applyFont="1" applyBorder="1" applyAlignment="1">
      <alignment horizontal="left" vertical="center"/>
    </xf>
    <xf numFmtId="0" fontId="75" fillId="0" borderId="14" xfId="0" quotePrefix="1" applyFont="1" applyBorder="1" applyAlignment="1">
      <alignment horizontal="left" vertical="center"/>
    </xf>
    <xf numFmtId="0" fontId="75" fillId="0" borderId="15" xfId="0" quotePrefix="1" applyFont="1" applyBorder="1" applyAlignment="1">
      <alignment horizontal="left" vertical="center"/>
    </xf>
    <xf numFmtId="0" fontId="75" fillId="0" borderId="41" xfId="0" quotePrefix="1" applyFont="1" applyBorder="1" applyAlignment="1">
      <alignment horizontal="left" vertical="center"/>
    </xf>
    <xf numFmtId="0" fontId="75" fillId="0" borderId="70" xfId="0" applyFont="1" applyBorder="1" applyAlignment="1">
      <alignment horizontal="left" vertical="center"/>
    </xf>
    <xf numFmtId="0" fontId="75" fillId="0" borderId="34" xfId="0" applyFont="1" applyBorder="1" applyAlignment="1">
      <alignment horizontal="left" vertical="center"/>
    </xf>
    <xf numFmtId="0" fontId="75" fillId="0" borderId="71" xfId="0" applyFont="1" applyBorder="1" applyAlignment="1">
      <alignment horizontal="left" vertical="center"/>
    </xf>
    <xf numFmtId="0" fontId="75" fillId="0" borderId="30" xfId="0" quotePrefix="1" applyFont="1" applyBorder="1" applyAlignment="1">
      <alignment horizontal="left" vertical="center"/>
    </xf>
    <xf numFmtId="0" fontId="75" fillId="0" borderId="34" xfId="0" quotePrefix="1" applyFont="1" applyBorder="1" applyAlignment="1">
      <alignment horizontal="left" vertical="center"/>
    </xf>
    <xf numFmtId="0" fontId="75" fillId="0" borderId="42" xfId="0" quotePrefix="1" applyFont="1" applyBorder="1" applyAlignment="1">
      <alignment horizontal="left" vertical="center"/>
    </xf>
    <xf numFmtId="0" fontId="4" fillId="0" borderId="51"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3" fillId="0" borderId="53"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0" xfId="0" applyFont="1" applyAlignment="1">
      <alignment horizontal="center"/>
    </xf>
    <xf numFmtId="0" fontId="3" fillId="0" borderId="13" xfId="0" applyFont="1" applyBorder="1" applyAlignment="1">
      <alignment horizontal="center"/>
    </xf>
    <xf numFmtId="0" fontId="3" fillId="0" borderId="26"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0" fontId="3" fillId="0" borderId="45" xfId="0" applyFont="1" applyBorder="1" applyAlignment="1">
      <alignment horizontal="center"/>
    </xf>
    <xf numFmtId="0" fontId="75" fillId="0" borderId="0" xfId="0" applyFont="1" applyAlignment="1">
      <alignment horizontal="center" vertical="center"/>
    </xf>
    <xf numFmtId="0" fontId="76" fillId="0" borderId="43" xfId="0" applyFont="1" applyBorder="1" applyAlignment="1">
      <alignment horizontal="center"/>
    </xf>
    <xf numFmtId="0" fontId="76" fillId="0" borderId="44" xfId="0" applyFont="1" applyBorder="1" applyAlignment="1">
      <alignment horizontal="center"/>
    </xf>
    <xf numFmtId="0" fontId="76" fillId="0" borderId="45" xfId="0" applyFont="1" applyBorder="1" applyAlignment="1">
      <alignment horizontal="center"/>
    </xf>
    <xf numFmtId="0" fontId="3" fillId="0" borderId="30" xfId="2" applyFont="1" applyBorder="1" applyAlignment="1">
      <alignment horizontal="left" vertical="top" wrapText="1"/>
    </xf>
    <xf numFmtId="0" fontId="3" fillId="0" borderId="34" xfId="2" applyFont="1" applyBorder="1" applyAlignment="1">
      <alignment horizontal="left" vertical="top" wrapText="1"/>
    </xf>
    <xf numFmtId="0" fontId="3" fillId="0" borderId="42" xfId="2" applyFont="1" applyBorder="1" applyAlignment="1">
      <alignment horizontal="left" vertical="top" wrapText="1"/>
    </xf>
    <xf numFmtId="0" fontId="18" fillId="0" borderId="27" xfId="2" applyFont="1" applyBorder="1" applyAlignment="1">
      <alignment horizontal="center"/>
    </xf>
    <xf numFmtId="0" fontId="18" fillId="0" borderId="0" xfId="2" applyFont="1" applyAlignment="1">
      <alignment horizontal="center"/>
    </xf>
    <xf numFmtId="0" fontId="39" fillId="0" borderId="29" xfId="2" applyFont="1" applyBorder="1" applyAlignment="1">
      <alignment horizontal="center" vertical="center"/>
    </xf>
    <xf numFmtId="0" fontId="39" fillId="0" borderId="37" xfId="2" applyFont="1" applyBorder="1" applyAlignment="1">
      <alignment horizontal="center" vertical="center"/>
    </xf>
    <xf numFmtId="0" fontId="39" fillId="0" borderId="38" xfId="2" applyFont="1" applyBorder="1" applyAlignment="1">
      <alignment horizontal="center" vertical="center"/>
    </xf>
    <xf numFmtId="0" fontId="3" fillId="0" borderId="16" xfId="2" applyFont="1" applyBorder="1" applyAlignment="1">
      <alignment horizontal="left" vertical="top" wrapText="1"/>
    </xf>
    <xf numFmtId="0" fontId="3" fillId="0" borderId="12" xfId="2" applyFont="1" applyBorder="1" applyAlignment="1">
      <alignment horizontal="left" vertical="top" wrapText="1"/>
    </xf>
    <xf numFmtId="0" fontId="3" fillId="0" borderId="40" xfId="2" applyFont="1" applyBorder="1" applyAlignment="1">
      <alignment horizontal="left" vertical="top" wrapText="1"/>
    </xf>
    <xf numFmtId="0" fontId="3" fillId="0" borderId="14" xfId="2" applyFont="1" applyBorder="1" applyAlignment="1">
      <alignment horizontal="left" vertical="top" wrapText="1"/>
    </xf>
    <xf numFmtId="0" fontId="3" fillId="0" borderId="15" xfId="2" applyFont="1" applyBorder="1" applyAlignment="1">
      <alignment horizontal="left" vertical="top" wrapText="1"/>
    </xf>
    <xf numFmtId="0" fontId="3" fillId="0" borderId="41" xfId="2" applyFont="1" applyBorder="1" applyAlignment="1">
      <alignment horizontal="left" vertical="top" wrapText="1"/>
    </xf>
    <xf numFmtId="0" fontId="5" fillId="0" borderId="1" xfId="2" applyFont="1" applyBorder="1" applyAlignment="1">
      <alignment horizontal="center" vertical="center"/>
    </xf>
    <xf numFmtId="0" fontId="21" fillId="0" borderId="31" xfId="2" applyFont="1" applyBorder="1" applyAlignment="1">
      <alignment horizontal="center" vertical="center" textRotation="90" wrapText="1"/>
    </xf>
    <xf numFmtId="0" fontId="21" fillId="0" borderId="32" xfId="2" applyFont="1" applyBorder="1" applyAlignment="1">
      <alignment horizontal="center" vertical="center" textRotation="90" wrapText="1"/>
    </xf>
    <xf numFmtId="0" fontId="21" fillId="0" borderId="33" xfId="2" applyFont="1" applyBorder="1" applyAlignment="1">
      <alignment horizontal="center" vertical="center" textRotation="90" wrapText="1"/>
    </xf>
    <xf numFmtId="0" fontId="4" fillId="0" borderId="1" xfId="2" applyFont="1" applyBorder="1" applyAlignment="1">
      <alignment horizontal="center"/>
    </xf>
    <xf numFmtId="0" fontId="3" fillId="0" borderId="1" xfId="2" applyFont="1" applyBorder="1" applyAlignment="1">
      <alignment horizontal="center" vertical="center" wrapText="1"/>
    </xf>
    <xf numFmtId="0" fontId="12" fillId="0" borderId="1" xfId="2" applyFont="1" applyBorder="1" applyAlignment="1">
      <alignment horizontal="center" vertical="center" wrapText="1"/>
    </xf>
    <xf numFmtId="0" fontId="31" fillId="0" borderId="24" xfId="2" quotePrefix="1" applyFont="1" applyBorder="1" applyAlignment="1">
      <alignment horizontal="left" vertical="top" wrapText="1"/>
    </xf>
    <xf numFmtId="0" fontId="31" fillId="0" borderId="25" xfId="2" applyFont="1" applyBorder="1" applyAlignment="1">
      <alignment horizontal="left" vertical="top" wrapText="1"/>
    </xf>
    <xf numFmtId="0" fontId="31" fillId="0" borderId="1" xfId="2" quotePrefix="1" applyFont="1" applyBorder="1" applyAlignment="1">
      <alignment horizontal="left" vertical="top" wrapText="1"/>
    </xf>
    <xf numFmtId="0" fontId="31" fillId="0" borderId="1" xfId="2" applyFont="1" applyBorder="1" applyAlignment="1">
      <alignment horizontal="left" vertical="top" wrapText="1"/>
    </xf>
    <xf numFmtId="0" fontId="26" fillId="0" borderId="1" xfId="2" quotePrefix="1" applyFont="1" applyBorder="1" applyAlignment="1">
      <alignment horizontal="left" vertical="top" wrapText="1"/>
    </xf>
    <xf numFmtId="0" fontId="26" fillId="0" borderId="1" xfId="2" applyFont="1" applyBorder="1" applyAlignment="1">
      <alignment horizontal="left" vertical="top" wrapText="1"/>
    </xf>
    <xf numFmtId="0" fontId="31" fillId="0" borderId="14" xfId="2" applyFont="1" applyBorder="1" applyAlignment="1">
      <alignment horizontal="left" vertical="top" wrapText="1"/>
    </xf>
    <xf numFmtId="0" fontId="31" fillId="0" borderId="21" xfId="2" applyFont="1" applyBorder="1" applyAlignment="1">
      <alignment horizontal="left" vertical="top" wrapText="1"/>
    </xf>
    <xf numFmtId="0" fontId="31" fillId="0" borderId="24" xfId="2" applyFont="1" applyBorder="1" applyAlignment="1">
      <alignment horizontal="left" vertical="top" wrapText="1"/>
    </xf>
    <xf numFmtId="0" fontId="26" fillId="0" borderId="24" xfId="2" quotePrefix="1" applyFont="1" applyBorder="1" applyAlignment="1">
      <alignment horizontal="left" vertical="top" wrapText="1"/>
    </xf>
    <xf numFmtId="0" fontId="26" fillId="0" borderId="24" xfId="2" applyFont="1" applyBorder="1" applyAlignment="1">
      <alignment horizontal="left" vertical="top" wrapText="1"/>
    </xf>
    <xf numFmtId="0" fontId="31" fillId="0" borderId="30" xfId="2" applyFont="1" applyBorder="1" applyAlignment="1">
      <alignment horizontal="left" vertical="top" wrapText="1"/>
    </xf>
    <xf numFmtId="0" fontId="26" fillId="0" borderId="21" xfId="2" applyFont="1" applyBorder="1" applyAlignment="1">
      <alignment horizontal="left" vertical="top" wrapText="1"/>
    </xf>
    <xf numFmtId="0" fontId="26" fillId="0" borderId="14" xfId="2" applyFont="1" applyBorder="1" applyAlignment="1">
      <alignment horizontal="left" vertical="top" wrapText="1"/>
    </xf>
    <xf numFmtId="0" fontId="19" fillId="0" borderId="18" xfId="2" applyFont="1" applyBorder="1" applyAlignment="1">
      <alignment horizontal="center" vertical="center"/>
    </xf>
    <xf numFmtId="0" fontId="19" fillId="0" borderId="29" xfId="2" applyFont="1" applyBorder="1" applyAlignment="1">
      <alignment horizontal="center" vertical="center"/>
    </xf>
    <xf numFmtId="0" fontId="19" fillId="0" borderId="19" xfId="2" applyFont="1" applyBorder="1" applyAlignment="1">
      <alignment horizontal="center" vertical="center"/>
    </xf>
    <xf numFmtId="0" fontId="18" fillId="0" borderId="1" xfId="2" applyFont="1" applyBorder="1" applyAlignment="1">
      <alignment horizontal="center" vertical="center" textRotation="90" wrapText="1"/>
    </xf>
    <xf numFmtId="0" fontId="21" fillId="0" borderId="20" xfId="2" applyFont="1" applyBorder="1" applyAlignment="1">
      <alignment horizontal="center" vertical="center" textRotation="90" wrapText="1"/>
    </xf>
    <xf numFmtId="0" fontId="21" fillId="0" borderId="23" xfId="2" applyFont="1" applyBorder="1" applyAlignment="1">
      <alignment horizontal="center" vertical="center" textRotation="90" wrapText="1"/>
    </xf>
    <xf numFmtId="0" fontId="23" fillId="0" borderId="1" xfId="2" quotePrefix="1" applyFont="1" applyBorder="1" applyAlignment="1">
      <alignment horizontal="left" vertical="top" wrapText="1"/>
    </xf>
    <xf numFmtId="0" fontId="17" fillId="0" borderId="1" xfId="2" applyFont="1" applyBorder="1" applyAlignment="1">
      <alignment horizontal="center" vertical="center"/>
    </xf>
    <xf numFmtId="0" fontId="18" fillId="0" borderId="2" xfId="2" applyFont="1" applyBorder="1" applyAlignment="1">
      <alignment horizontal="center" vertical="center"/>
    </xf>
    <xf numFmtId="0" fontId="42" fillId="15" borderId="1" xfId="0" applyFont="1" applyFill="1" applyBorder="1" applyAlignment="1">
      <alignment horizontal="center" vertical="center"/>
    </xf>
    <xf numFmtId="0" fontId="42" fillId="15" borderId="2" xfId="0" applyFont="1" applyFill="1" applyBorder="1" applyAlignment="1">
      <alignment horizontal="center" vertical="center"/>
    </xf>
    <xf numFmtId="0" fontId="42" fillId="15" borderId="3"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42" fillId="15" borderId="1" xfId="0" applyFont="1" applyFill="1" applyBorder="1" applyAlignment="1">
      <alignment horizontal="center" vertical="center" wrapText="1"/>
    </xf>
    <xf numFmtId="0" fontId="5" fillId="0" borderId="9" xfId="0" applyFont="1" applyBorder="1" applyAlignment="1">
      <alignment horizontal="center" vertical="center"/>
    </xf>
    <xf numFmtId="0" fontId="5" fillId="0" borderId="0" xfId="0" applyFont="1" applyAlignment="1">
      <alignment horizontal="center" vertical="center"/>
    </xf>
    <xf numFmtId="0" fontId="4" fillId="0" borderId="11" xfId="0" applyFont="1" applyBorder="1" applyAlignment="1">
      <alignment horizontal="center" vertical="top" wrapText="1"/>
    </xf>
    <xf numFmtId="0" fontId="4" fillId="0" borderId="0" xfId="0" applyFont="1" applyAlignment="1">
      <alignment horizontal="center" vertical="top" wrapText="1"/>
    </xf>
    <xf numFmtId="0" fontId="4" fillId="0" borderId="13" xfId="0" applyFont="1" applyBorder="1" applyAlignment="1">
      <alignment horizontal="center" vertical="top" wrapText="1"/>
    </xf>
    <xf numFmtId="0" fontId="6" fillId="2" borderId="43" xfId="0" applyFont="1" applyFill="1" applyBorder="1" applyAlignment="1">
      <alignment horizontal="center"/>
    </xf>
    <xf numFmtId="0" fontId="6" fillId="2" borderId="44" xfId="0" applyFont="1" applyFill="1" applyBorder="1" applyAlignment="1">
      <alignment horizontal="center"/>
    </xf>
    <xf numFmtId="0" fontId="6" fillId="2" borderId="45" xfId="0" applyFont="1" applyFill="1" applyBorder="1" applyAlignment="1">
      <alignment horizontal="center"/>
    </xf>
    <xf numFmtId="0" fontId="6" fillId="14" borderId="43" xfId="0" applyFont="1" applyFill="1" applyBorder="1" applyAlignment="1">
      <alignment horizontal="center"/>
    </xf>
    <xf numFmtId="0" fontId="6" fillId="14" borderId="44" xfId="0" applyFont="1" applyFill="1" applyBorder="1" applyAlignment="1">
      <alignment horizontal="center"/>
    </xf>
    <xf numFmtId="0" fontId="6" fillId="14" borderId="45" xfId="0" applyFont="1" applyFill="1" applyBorder="1" applyAlignment="1">
      <alignment horizontal="center"/>
    </xf>
    <xf numFmtId="0" fontId="4" fillId="0" borderId="8" xfId="0" applyFont="1" applyBorder="1" applyAlignment="1">
      <alignment horizontal="left"/>
    </xf>
    <xf numFmtId="0" fontId="4" fillId="0" borderId="9" xfId="0" applyFont="1" applyBorder="1" applyAlignment="1">
      <alignment horizontal="left"/>
    </xf>
    <xf numFmtId="0" fontId="4" fillId="0" borderId="10" xfId="0" applyFont="1" applyBorder="1" applyAlignment="1">
      <alignment horizontal="left"/>
    </xf>
    <xf numFmtId="0" fontId="13" fillId="4" borderId="11" xfId="0" applyFont="1" applyFill="1" applyBorder="1" applyAlignment="1">
      <alignment horizontal="left" vertical="top" wrapText="1"/>
    </xf>
    <xf numFmtId="0" fontId="13" fillId="4" borderId="0" xfId="0" applyFont="1" applyFill="1" applyAlignment="1">
      <alignment horizontal="left" vertical="top" wrapText="1"/>
    </xf>
    <xf numFmtId="0" fontId="13" fillId="4" borderId="13" xfId="0" applyFont="1" applyFill="1" applyBorder="1" applyAlignment="1">
      <alignment horizontal="left" vertical="top" wrapText="1"/>
    </xf>
    <xf numFmtId="0" fontId="13" fillId="4" borderId="26" xfId="0" applyFont="1" applyFill="1" applyBorder="1" applyAlignment="1">
      <alignment horizontal="left" vertical="top" wrapText="1"/>
    </xf>
    <xf numFmtId="0" fontId="13" fillId="4" borderId="27" xfId="0" applyFont="1" applyFill="1" applyBorder="1" applyAlignment="1">
      <alignment horizontal="left" vertical="top" wrapText="1"/>
    </xf>
    <xf numFmtId="0" fontId="13" fillId="4" borderId="28" xfId="0" applyFont="1" applyFill="1" applyBorder="1" applyAlignment="1">
      <alignment horizontal="left" vertical="top" wrapText="1"/>
    </xf>
    <xf numFmtId="15" fontId="13" fillId="4" borderId="26" xfId="0" applyNumberFormat="1" applyFont="1" applyFill="1" applyBorder="1" applyAlignment="1">
      <alignment horizontal="left" vertical="top" wrapText="1"/>
    </xf>
    <xf numFmtId="0" fontId="13" fillId="4" borderId="48" xfId="0" applyFont="1" applyFill="1" applyBorder="1" applyAlignment="1">
      <alignment horizontal="left" vertical="top" wrapText="1"/>
    </xf>
    <xf numFmtId="0" fontId="13" fillId="4" borderId="49" xfId="0" applyFont="1" applyFill="1" applyBorder="1" applyAlignment="1">
      <alignment horizontal="left" vertical="top" wrapText="1"/>
    </xf>
    <xf numFmtId="0" fontId="11" fillId="0" borderId="11" xfId="0" quotePrefix="1"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11" xfId="0" applyFont="1" applyBorder="1" applyAlignment="1">
      <alignment horizontal="left" vertical="top" wrapText="1"/>
    </xf>
    <xf numFmtId="0" fontId="11" fillId="0" borderId="26" xfId="0" applyFont="1" applyBorder="1" applyAlignment="1">
      <alignment horizontal="left" vertical="top" wrapText="1"/>
    </xf>
    <xf numFmtId="0" fontId="11" fillId="0" borderId="27" xfId="0" applyFont="1" applyBorder="1" applyAlignment="1">
      <alignment horizontal="left" vertical="top" wrapText="1"/>
    </xf>
    <xf numFmtId="0" fontId="11" fillId="0" borderId="28" xfId="0" applyFont="1" applyBorder="1" applyAlignment="1">
      <alignment horizontal="left" vertical="top" wrapText="1"/>
    </xf>
    <xf numFmtId="0" fontId="4" fillId="15" borderId="26" xfId="0" applyFont="1" applyFill="1" applyBorder="1" applyAlignment="1">
      <alignment horizontal="left" vertical="center"/>
    </xf>
    <xf numFmtId="0" fontId="4" fillId="15" borderId="27" xfId="0" applyFont="1" applyFill="1" applyBorder="1" applyAlignment="1">
      <alignment horizontal="left" vertical="center"/>
    </xf>
    <xf numFmtId="0" fontId="4" fillId="15" borderId="28" xfId="0" applyFont="1" applyFill="1" applyBorder="1" applyAlignment="1">
      <alignment horizontal="left" vertical="center"/>
    </xf>
    <xf numFmtId="0" fontId="13" fillId="0" borderId="43" xfId="0" applyFont="1" applyBorder="1" applyAlignment="1">
      <alignment horizontal="left" vertical="top"/>
    </xf>
    <xf numFmtId="0" fontId="13" fillId="0" borderId="44" xfId="0" applyFont="1" applyBorder="1" applyAlignment="1">
      <alignment horizontal="left" vertical="top"/>
    </xf>
    <xf numFmtId="0" fontId="13" fillId="0" borderId="45" xfId="0" applyFont="1" applyBorder="1" applyAlignment="1">
      <alignment horizontal="left" vertical="top"/>
    </xf>
    <xf numFmtId="0" fontId="4" fillId="9" borderId="43" xfId="0" applyFont="1" applyFill="1" applyBorder="1" applyAlignment="1">
      <alignment horizontal="center" vertical="center"/>
    </xf>
    <xf numFmtId="0" fontId="4" fillId="9" borderId="44" xfId="0" applyFont="1" applyFill="1" applyBorder="1" applyAlignment="1">
      <alignment horizontal="center" vertical="center"/>
    </xf>
    <xf numFmtId="0" fontId="4" fillId="9" borderId="45" xfId="0" applyFont="1" applyFill="1" applyBorder="1" applyAlignment="1">
      <alignment horizontal="center" vertical="center"/>
    </xf>
    <xf numFmtId="0" fontId="4" fillId="10" borderId="43" xfId="0" applyFont="1" applyFill="1" applyBorder="1" applyAlignment="1">
      <alignment horizontal="center" vertical="center"/>
    </xf>
    <xf numFmtId="0" fontId="4" fillId="10" borderId="44" xfId="0" applyFont="1" applyFill="1" applyBorder="1" applyAlignment="1">
      <alignment horizontal="center" vertical="center"/>
    </xf>
    <xf numFmtId="0" fontId="4" fillId="10" borderId="45" xfId="0" applyFont="1" applyFill="1" applyBorder="1" applyAlignment="1">
      <alignment horizontal="center" vertical="center"/>
    </xf>
    <xf numFmtId="0" fontId="4" fillId="10" borderId="43" xfId="0" applyFont="1" applyFill="1" applyBorder="1" applyAlignment="1">
      <alignment horizontal="center" vertical="center" wrapText="1"/>
    </xf>
    <xf numFmtId="0" fontId="4" fillId="10" borderId="44" xfId="0" applyFont="1" applyFill="1" applyBorder="1" applyAlignment="1">
      <alignment horizontal="center" vertical="center" wrapText="1"/>
    </xf>
    <xf numFmtId="0" fontId="4" fillId="10" borderId="45" xfId="0" applyFont="1" applyFill="1" applyBorder="1" applyAlignment="1">
      <alignment horizontal="center" vertical="center" wrapText="1"/>
    </xf>
    <xf numFmtId="0" fontId="46" fillId="0" borderId="1" xfId="0" applyFont="1" applyBorder="1" applyAlignment="1">
      <alignment horizontal="center" vertical="top" wrapText="1"/>
    </xf>
    <xf numFmtId="0" fontId="46" fillId="0" borderId="21" xfId="0" applyFont="1" applyBorder="1" applyAlignment="1">
      <alignment horizontal="center" vertical="top" wrapText="1"/>
    </xf>
    <xf numFmtId="0" fontId="4" fillId="10" borderId="26" xfId="0" applyFont="1" applyFill="1" applyBorder="1" applyAlignment="1">
      <alignment horizontal="center" vertical="center"/>
    </xf>
    <xf numFmtId="0" fontId="4" fillId="10" borderId="27" xfId="0" applyFont="1" applyFill="1" applyBorder="1" applyAlignment="1">
      <alignment horizontal="center" vertical="center"/>
    </xf>
    <xf numFmtId="0" fontId="4" fillId="10" borderId="28" xfId="0" applyFont="1" applyFill="1" applyBorder="1" applyAlignment="1">
      <alignment horizontal="center" vertical="center"/>
    </xf>
    <xf numFmtId="0" fontId="13" fillId="0" borderId="43" xfId="0" applyFont="1" applyBorder="1" applyAlignment="1">
      <alignment horizontal="left" vertical="top" wrapText="1"/>
    </xf>
    <xf numFmtId="0" fontId="13" fillId="0" borderId="44" xfId="0" applyFont="1" applyBorder="1" applyAlignment="1">
      <alignment horizontal="left" vertical="top" wrapText="1"/>
    </xf>
    <xf numFmtId="0" fontId="13" fillId="0" borderId="45" xfId="0" applyFont="1" applyBorder="1" applyAlignment="1">
      <alignment horizontal="left" vertical="top" wrapText="1"/>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45" xfId="0" applyFont="1" applyBorder="1" applyAlignment="1">
      <alignment horizontal="center" vertical="center"/>
    </xf>
    <xf numFmtId="0" fontId="46" fillId="0" borderId="24" xfId="0" applyFont="1" applyBorder="1" applyAlignment="1">
      <alignment horizontal="center" vertical="top" wrapText="1"/>
    </xf>
    <xf numFmtId="0" fontId="46" fillId="0" borderId="25" xfId="0" applyFont="1" applyBorder="1" applyAlignment="1">
      <alignment horizontal="center" vertical="top" wrapText="1"/>
    </xf>
    <xf numFmtId="0" fontId="4" fillId="0" borderId="51" xfId="0" applyFont="1" applyBorder="1" applyAlignment="1">
      <alignment horizontal="center" vertical="top" wrapText="1"/>
    </xf>
    <xf numFmtId="0" fontId="4" fillId="0" borderId="52" xfId="0" applyFont="1" applyBorder="1" applyAlignment="1">
      <alignment horizontal="center" vertical="top" wrapText="1"/>
    </xf>
    <xf numFmtId="0" fontId="3" fillId="0" borderId="52" xfId="0" applyFont="1" applyBorder="1" applyAlignment="1">
      <alignment horizontal="center" vertical="top" wrapText="1"/>
    </xf>
    <xf numFmtId="0" fontId="3" fillId="0" borderId="56" xfId="0" applyFont="1" applyBorder="1" applyAlignment="1">
      <alignment horizontal="center" vertical="top" wrapText="1"/>
    </xf>
    <xf numFmtId="0" fontId="3" fillId="0" borderId="53" xfId="0" applyFont="1" applyBorder="1" applyAlignment="1">
      <alignment horizontal="center" vertical="top"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52"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53" xfId="0" applyFont="1" applyBorder="1" applyAlignment="1">
      <alignment horizontal="center" vertical="center" wrapText="1"/>
    </xf>
    <xf numFmtId="0" fontId="6" fillId="2" borderId="9" xfId="0" applyFont="1" applyFill="1" applyBorder="1" applyAlignment="1">
      <alignment horizont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8" fillId="11" borderId="6" xfId="1" applyFont="1" applyFill="1" applyBorder="1" applyAlignment="1">
      <alignment horizontal="center" vertical="center" wrapText="1"/>
    </xf>
    <xf numFmtId="0" fontId="8" fillId="11" borderId="1" xfId="1" applyFont="1" applyFill="1" applyBorder="1" applyAlignment="1">
      <alignment horizontal="center" vertical="center" wrapText="1"/>
    </xf>
    <xf numFmtId="0" fontId="8" fillId="12" borderId="6" xfId="1" applyFont="1" applyFill="1" applyBorder="1" applyAlignment="1">
      <alignment horizontal="center" vertical="center" wrapText="1"/>
    </xf>
    <xf numFmtId="0" fontId="8" fillId="12" borderId="1" xfId="1" applyFont="1" applyFill="1" applyBorder="1" applyAlignment="1">
      <alignment horizontal="center" vertical="center" wrapText="1"/>
    </xf>
    <xf numFmtId="0" fontId="4" fillId="0" borderId="6" xfId="0" applyFont="1" applyBorder="1" applyAlignment="1">
      <alignment horizontal="center"/>
    </xf>
    <xf numFmtId="0" fontId="4" fillId="0" borderId="1" xfId="0" applyFont="1" applyBorder="1" applyAlignment="1">
      <alignment horizontal="center"/>
    </xf>
    <xf numFmtId="0" fontId="10" fillId="8" borderId="6" xfId="1" applyFont="1" applyFill="1" applyBorder="1" applyAlignment="1" applyProtection="1">
      <alignment horizontal="center" vertical="center" wrapText="1"/>
      <protection locked="0"/>
    </xf>
    <xf numFmtId="0" fontId="10" fillId="8" borderId="1" xfId="1" applyFont="1" applyFill="1" applyBorder="1" applyAlignment="1" applyProtection="1">
      <alignment horizontal="center" vertical="center" wrapText="1"/>
      <protection locked="0"/>
    </xf>
    <xf numFmtId="0" fontId="3" fillId="6" borderId="4" xfId="0" applyFont="1" applyFill="1" applyBorder="1" applyAlignment="1">
      <alignment horizontal="center" vertical="center"/>
    </xf>
    <xf numFmtId="0" fontId="3" fillId="6" borderId="2" xfId="0" applyFont="1" applyFill="1" applyBorder="1" applyAlignment="1">
      <alignment horizontal="center" vertical="center"/>
    </xf>
    <xf numFmtId="0" fontId="4" fillId="0" borderId="4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43" xfId="0" applyFont="1" applyBorder="1" applyAlignment="1">
      <alignment horizontal="center" vertical="center" wrapText="1"/>
    </xf>
    <xf numFmtId="0" fontId="50" fillId="0" borderId="0" xfId="0" applyFont="1" applyAlignment="1">
      <alignment horizontal="center"/>
    </xf>
    <xf numFmtId="0" fontId="31" fillId="0" borderId="2" xfId="5" applyBorder="1" applyAlignment="1">
      <alignment horizontal="center" vertical="center"/>
    </xf>
    <xf numFmtId="0" fontId="31" fillId="0" borderId="64" xfId="5" applyBorder="1" applyAlignment="1">
      <alignment horizontal="center" vertical="center"/>
    </xf>
    <xf numFmtId="0" fontId="31" fillId="0" borderId="3" xfId="5" applyBorder="1" applyAlignment="1">
      <alignment horizontal="center" vertical="center"/>
    </xf>
    <xf numFmtId="0" fontId="31" fillId="0" borderId="5" xfId="5" applyBorder="1" applyAlignment="1">
      <alignment horizontal="center" vertical="center"/>
    </xf>
    <xf numFmtId="0" fontId="62" fillId="0" borderId="0" xfId="5" applyFont="1" applyAlignment="1">
      <alignment horizontal="center"/>
    </xf>
    <xf numFmtId="0" fontId="31" fillId="0" borderId="1" xfId="5" applyBorder="1" applyAlignment="1">
      <alignment horizontal="center" vertical="center"/>
    </xf>
    <xf numFmtId="0" fontId="22" fillId="10" borderId="2" xfId="5" applyFont="1" applyFill="1" applyBorder="1" applyAlignment="1">
      <alignment horizontal="center" vertical="center" wrapText="1"/>
    </xf>
    <xf numFmtId="0" fontId="22" fillId="10" borderId="3" xfId="5" applyFont="1" applyFill="1" applyBorder="1" applyAlignment="1">
      <alignment horizontal="center" vertical="center" wrapText="1"/>
    </xf>
    <xf numFmtId="0" fontId="22" fillId="10" borderId="1" xfId="5" applyFont="1" applyFill="1" applyBorder="1" applyAlignment="1">
      <alignment horizontal="center" vertical="center" wrapText="1"/>
    </xf>
    <xf numFmtId="0" fontId="67" fillId="17" borderId="43" xfId="5" applyFont="1" applyFill="1" applyBorder="1" applyAlignment="1">
      <alignment horizontal="center" vertical="center"/>
    </xf>
    <xf numFmtId="0" fontId="67" fillId="17" borderId="44" xfId="5" applyFont="1" applyFill="1" applyBorder="1" applyAlignment="1">
      <alignment horizontal="center" vertical="center"/>
    </xf>
    <xf numFmtId="0" fontId="67" fillId="17" borderId="45" xfId="5" applyFont="1" applyFill="1" applyBorder="1" applyAlignment="1">
      <alignment horizontal="center" vertical="center"/>
    </xf>
    <xf numFmtId="0" fontId="68" fillId="18" borderId="8" xfId="5" applyFont="1" applyFill="1" applyBorder="1" applyAlignment="1">
      <alignment horizontal="center" vertical="center"/>
    </xf>
    <xf numFmtId="0" fontId="68" fillId="18" borderId="9" xfId="5" applyFont="1" applyFill="1" applyBorder="1" applyAlignment="1">
      <alignment horizontal="center" vertical="center"/>
    </xf>
    <xf numFmtId="0" fontId="68" fillId="18" borderId="10" xfId="5" applyFont="1" applyFill="1" applyBorder="1" applyAlignment="1">
      <alignment horizontal="center" vertical="center"/>
    </xf>
    <xf numFmtId="0" fontId="70" fillId="10" borderId="0" xfId="5" applyFont="1" applyFill="1" applyAlignment="1">
      <alignment horizontal="center" vertical="center"/>
    </xf>
    <xf numFmtId="0" fontId="68" fillId="18" borderId="43" xfId="5" applyFont="1" applyFill="1" applyBorder="1" applyAlignment="1">
      <alignment horizontal="center" vertical="center"/>
    </xf>
    <xf numFmtId="0" fontId="68" fillId="18" borderId="44" xfId="5" applyFont="1" applyFill="1" applyBorder="1" applyAlignment="1">
      <alignment horizontal="center" vertical="center"/>
    </xf>
    <xf numFmtId="0" fontId="68" fillId="18" borderId="45" xfId="5" applyFont="1" applyFill="1" applyBorder="1" applyAlignment="1">
      <alignment horizontal="center" vertical="center"/>
    </xf>
    <xf numFmtId="0" fontId="54" fillId="16" borderId="1" xfId="0" applyFont="1" applyFill="1" applyBorder="1" applyAlignment="1">
      <alignment horizontal="center" vertical="center" wrapText="1"/>
    </xf>
    <xf numFmtId="0" fontId="50" fillId="0" borderId="0" xfId="0" applyFont="1" applyAlignment="1">
      <alignment horizontal="center" vertical="center"/>
    </xf>
    <xf numFmtId="0" fontId="52" fillId="0" borderId="0" xfId="0" applyFont="1" applyAlignment="1">
      <alignment horizontal="left" vertical="center"/>
    </xf>
    <xf numFmtId="164" fontId="52" fillId="0" borderId="0" xfId="0" applyNumberFormat="1" applyFont="1" applyAlignment="1">
      <alignment horizontal="center" vertical="center"/>
    </xf>
    <xf numFmtId="0" fontId="53" fillId="0" borderId="0" xfId="0" applyFont="1" applyAlignment="1">
      <alignment horizontal="left" vertical="center" wrapText="1"/>
    </xf>
    <xf numFmtId="0" fontId="53" fillId="0" borderId="0" xfId="0" applyFont="1" applyAlignment="1">
      <alignment horizontal="left" vertical="center"/>
    </xf>
    <xf numFmtId="0" fontId="77" fillId="0" borderId="0" xfId="0" applyFont="1" applyAlignment="1">
      <alignment horizontal="center"/>
    </xf>
  </cellXfs>
  <cellStyles count="7">
    <cellStyle name="Hyperlink" xfId="3" builtinId="8"/>
    <cellStyle name="Normal" xfId="0" builtinId="0"/>
    <cellStyle name="Normal 2" xfId="1" xr:uid="{E5F36C8B-E888-4862-A0BF-8ED59E635321}"/>
    <cellStyle name="Normal 3" xfId="5" xr:uid="{9BD1AD4E-866D-4BF9-8ECB-5A4BD5E17345}"/>
    <cellStyle name="Normal 4" xfId="2" xr:uid="{706C29EC-328D-4962-9BD4-60D245B86052}"/>
    <cellStyle name="Normal 4 2" xfId="6" xr:uid="{00000000-0005-0000-0000-000004000000}"/>
    <cellStyle name="Percent" xfId="4" builtinId="5"/>
  </cellStyles>
  <dxfs count="629">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auto="1"/>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auto="1"/>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17</xdr:col>
      <xdr:colOff>127000</xdr:colOff>
      <xdr:row>2</xdr:row>
      <xdr:rowOff>80435</xdr:rowOff>
    </xdr:from>
    <xdr:to>
      <xdr:col>19</xdr:col>
      <xdr:colOff>512234</xdr:colOff>
      <xdr:row>3</xdr:row>
      <xdr:rowOff>215901</xdr:rowOff>
    </xdr:to>
    <xdr:pic>
      <xdr:nvPicPr>
        <xdr:cNvPr id="2" name="Picture 3" descr="PT Pertamina Patra Niaga | LinkedIn">
          <a:extLst>
            <a:ext uri="{FF2B5EF4-FFF2-40B4-BE49-F238E27FC236}">
              <a16:creationId xmlns:a16="http://schemas.microsoft.com/office/drawing/2014/main" id="{965AFD67-1758-4F86-947E-D7D174A917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31636" b="30165"/>
        <a:stretch>
          <a:fillRect/>
        </a:stretch>
      </xdr:blipFill>
      <xdr:spPr bwMode="auto">
        <a:xfrm>
          <a:off x="6283960" y="232835"/>
          <a:ext cx="1025314" cy="425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2161763</xdr:colOff>
      <xdr:row>29</xdr:row>
      <xdr:rowOff>16566</xdr:rowOff>
    </xdr:from>
    <xdr:to>
      <xdr:col>6</xdr:col>
      <xdr:colOff>272841</xdr:colOff>
      <xdr:row>32</xdr:row>
      <xdr:rowOff>1</xdr:rowOff>
    </xdr:to>
    <xdr:sp macro="" textlink="">
      <xdr:nvSpPr>
        <xdr:cNvPr id="2" name="Down Arrow 1">
          <a:extLst>
            <a:ext uri="{FF2B5EF4-FFF2-40B4-BE49-F238E27FC236}">
              <a16:creationId xmlns:a16="http://schemas.microsoft.com/office/drawing/2014/main" id="{4D49B0BF-211E-47E2-96A3-74544489C68F}"/>
            </a:ext>
          </a:extLst>
        </xdr:cNvPr>
        <xdr:cNvSpPr/>
      </xdr:nvSpPr>
      <xdr:spPr>
        <a:xfrm>
          <a:off x="7160483" y="10703616"/>
          <a:ext cx="1018108" cy="50921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086F8211-053E-466C-800E-91F444B80980}"/>
            </a:ext>
          </a:extLst>
        </xdr:cNvPr>
        <xdr:cNvSpPr/>
      </xdr:nvSpPr>
      <xdr:spPr>
        <a:xfrm>
          <a:off x="7175863" y="262010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A956BE4B-95A6-414F-9AC2-86B0996A665E}"/>
            </a:ext>
          </a:extLst>
        </xdr:cNvPr>
        <xdr:cNvSpPr/>
      </xdr:nvSpPr>
      <xdr:spPr>
        <a:xfrm>
          <a:off x="7174049" y="27584582"/>
          <a:ext cx="1018108" cy="51629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79</xdr:row>
      <xdr:rowOff>125076</xdr:rowOff>
    </xdr:from>
    <xdr:to>
      <xdr:col>10</xdr:col>
      <xdr:colOff>0</xdr:colOff>
      <xdr:row>113</xdr:row>
      <xdr:rowOff>122485</xdr:rowOff>
    </xdr:to>
    <xdr:pic>
      <xdr:nvPicPr>
        <xdr:cNvPr id="5" name="Picture 4">
          <a:extLst>
            <a:ext uri="{FF2B5EF4-FFF2-40B4-BE49-F238E27FC236}">
              <a16:creationId xmlns:a16="http://schemas.microsoft.com/office/drawing/2014/main" id="{41EFCB25-9357-8233-C770-7505D13407C0}"/>
            </a:ext>
          </a:extLst>
        </xdr:cNvPr>
        <xdr:cNvPicPr>
          <a:picLocks noChangeAspect="1"/>
        </xdr:cNvPicPr>
      </xdr:nvPicPr>
      <xdr:blipFill>
        <a:blip xmlns:r="http://schemas.openxmlformats.org/officeDocument/2006/relationships" r:embed="rId1"/>
        <a:stretch>
          <a:fillRect/>
        </a:stretch>
      </xdr:blipFill>
      <xdr:spPr>
        <a:xfrm>
          <a:off x="1087197" y="25679015"/>
          <a:ext cx="14672348" cy="65398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2161763</xdr:colOff>
      <xdr:row>27</xdr:row>
      <xdr:rowOff>16566</xdr:rowOff>
    </xdr:from>
    <xdr:to>
      <xdr:col>6</xdr:col>
      <xdr:colOff>272841</xdr:colOff>
      <xdr:row>30</xdr:row>
      <xdr:rowOff>1</xdr:rowOff>
    </xdr:to>
    <xdr:sp macro="" textlink="">
      <xdr:nvSpPr>
        <xdr:cNvPr id="2" name="Down Arrow 1">
          <a:extLst>
            <a:ext uri="{FF2B5EF4-FFF2-40B4-BE49-F238E27FC236}">
              <a16:creationId xmlns:a16="http://schemas.microsoft.com/office/drawing/2014/main" id="{EC1AC50B-8F03-4041-B41E-C86308205170}"/>
            </a:ext>
          </a:extLst>
        </xdr:cNvPr>
        <xdr:cNvSpPr/>
      </xdr:nvSpPr>
      <xdr:spPr>
        <a:xfrm>
          <a:off x="7160483" y="996447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53</xdr:row>
      <xdr:rowOff>45358</xdr:rowOff>
    </xdr:from>
    <xdr:to>
      <xdr:col>6</xdr:col>
      <xdr:colOff>288221</xdr:colOff>
      <xdr:row>55</xdr:row>
      <xdr:rowOff>173936</xdr:rowOff>
    </xdr:to>
    <xdr:sp macro="" textlink="">
      <xdr:nvSpPr>
        <xdr:cNvPr id="3" name="Down Arrow 1">
          <a:extLst>
            <a:ext uri="{FF2B5EF4-FFF2-40B4-BE49-F238E27FC236}">
              <a16:creationId xmlns:a16="http://schemas.microsoft.com/office/drawing/2014/main" id="{8AE4F418-8E59-4609-AF6C-9032C1023399}"/>
            </a:ext>
          </a:extLst>
        </xdr:cNvPr>
        <xdr:cNvSpPr/>
      </xdr:nvSpPr>
      <xdr:spPr>
        <a:xfrm>
          <a:off x="7175863" y="1949159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59</xdr:row>
      <xdr:rowOff>34472</xdr:rowOff>
    </xdr:from>
    <xdr:to>
      <xdr:col>6</xdr:col>
      <xdr:colOff>286407</xdr:colOff>
      <xdr:row>61</xdr:row>
      <xdr:rowOff>181193</xdr:rowOff>
    </xdr:to>
    <xdr:sp macro="" textlink="">
      <xdr:nvSpPr>
        <xdr:cNvPr id="4" name="Down Arrow 1">
          <a:extLst>
            <a:ext uri="{FF2B5EF4-FFF2-40B4-BE49-F238E27FC236}">
              <a16:creationId xmlns:a16="http://schemas.microsoft.com/office/drawing/2014/main" id="{B1723C9E-DB38-4182-BE08-BF042134B86D}"/>
            </a:ext>
          </a:extLst>
        </xdr:cNvPr>
        <xdr:cNvSpPr/>
      </xdr:nvSpPr>
      <xdr:spPr>
        <a:xfrm>
          <a:off x="7174049" y="2087517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127000</xdr:colOff>
      <xdr:row>76</xdr:row>
      <xdr:rowOff>79375</xdr:rowOff>
    </xdr:from>
    <xdr:to>
      <xdr:col>10</xdr:col>
      <xdr:colOff>76986</xdr:colOff>
      <xdr:row>110</xdr:row>
      <xdr:rowOff>111125</xdr:rowOff>
    </xdr:to>
    <xdr:pic>
      <xdr:nvPicPr>
        <xdr:cNvPr id="5" name="Picture 4">
          <a:extLst>
            <a:ext uri="{FF2B5EF4-FFF2-40B4-BE49-F238E27FC236}">
              <a16:creationId xmlns:a16="http://schemas.microsoft.com/office/drawing/2014/main" id="{22256BCF-E895-4D27-91EF-60FF2E393EF5}"/>
            </a:ext>
          </a:extLst>
        </xdr:cNvPr>
        <xdr:cNvPicPr>
          <a:picLocks noChangeAspect="1"/>
        </xdr:cNvPicPr>
      </xdr:nvPicPr>
      <xdr:blipFill>
        <a:blip xmlns:r="http://schemas.openxmlformats.org/officeDocument/2006/relationships" r:embed="rId1"/>
        <a:stretch>
          <a:fillRect/>
        </a:stretch>
      </xdr:blipFill>
      <xdr:spPr>
        <a:xfrm>
          <a:off x="1206500" y="24701500"/>
          <a:ext cx="14602611" cy="6508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2161763</xdr:colOff>
      <xdr:row>28</xdr:row>
      <xdr:rowOff>16566</xdr:rowOff>
    </xdr:from>
    <xdr:to>
      <xdr:col>6</xdr:col>
      <xdr:colOff>272841</xdr:colOff>
      <xdr:row>31</xdr:row>
      <xdr:rowOff>1</xdr:rowOff>
    </xdr:to>
    <xdr:sp macro="" textlink="">
      <xdr:nvSpPr>
        <xdr:cNvPr id="2" name="Down Arrow 1">
          <a:extLst>
            <a:ext uri="{FF2B5EF4-FFF2-40B4-BE49-F238E27FC236}">
              <a16:creationId xmlns:a16="http://schemas.microsoft.com/office/drawing/2014/main" id="{90B19E88-1E47-418F-B232-F1171AA1041A}"/>
            </a:ext>
          </a:extLst>
        </xdr:cNvPr>
        <xdr:cNvSpPr/>
      </xdr:nvSpPr>
      <xdr:spPr>
        <a:xfrm>
          <a:off x="7160483" y="896244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54</xdr:row>
      <xdr:rowOff>45358</xdr:rowOff>
    </xdr:from>
    <xdr:to>
      <xdr:col>6</xdr:col>
      <xdr:colOff>288221</xdr:colOff>
      <xdr:row>56</xdr:row>
      <xdr:rowOff>173936</xdr:rowOff>
    </xdr:to>
    <xdr:sp macro="" textlink="">
      <xdr:nvSpPr>
        <xdr:cNvPr id="3" name="Down Arrow 1">
          <a:extLst>
            <a:ext uri="{FF2B5EF4-FFF2-40B4-BE49-F238E27FC236}">
              <a16:creationId xmlns:a16="http://schemas.microsoft.com/office/drawing/2014/main" id="{61B60962-3A32-436F-94A1-DCB0D8F288B8}"/>
            </a:ext>
          </a:extLst>
        </xdr:cNvPr>
        <xdr:cNvSpPr/>
      </xdr:nvSpPr>
      <xdr:spPr>
        <a:xfrm>
          <a:off x="7175863" y="1848956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60</xdr:row>
      <xdr:rowOff>34472</xdr:rowOff>
    </xdr:from>
    <xdr:to>
      <xdr:col>6</xdr:col>
      <xdr:colOff>286407</xdr:colOff>
      <xdr:row>62</xdr:row>
      <xdr:rowOff>181193</xdr:rowOff>
    </xdr:to>
    <xdr:sp macro="" textlink="">
      <xdr:nvSpPr>
        <xdr:cNvPr id="4" name="Down Arrow 1">
          <a:extLst>
            <a:ext uri="{FF2B5EF4-FFF2-40B4-BE49-F238E27FC236}">
              <a16:creationId xmlns:a16="http://schemas.microsoft.com/office/drawing/2014/main" id="{BE5F5FC9-7340-4FF8-A19D-4D820A942A7B}"/>
            </a:ext>
          </a:extLst>
        </xdr:cNvPr>
        <xdr:cNvSpPr/>
      </xdr:nvSpPr>
      <xdr:spPr>
        <a:xfrm>
          <a:off x="7174049" y="1987314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77</xdr:row>
      <xdr:rowOff>0</xdr:rowOff>
    </xdr:from>
    <xdr:to>
      <xdr:col>9</xdr:col>
      <xdr:colOff>2601111</xdr:colOff>
      <xdr:row>111</xdr:row>
      <xdr:rowOff>31750</xdr:rowOff>
    </xdr:to>
    <xdr:pic>
      <xdr:nvPicPr>
        <xdr:cNvPr id="5" name="Picture 4">
          <a:extLst>
            <a:ext uri="{FF2B5EF4-FFF2-40B4-BE49-F238E27FC236}">
              <a16:creationId xmlns:a16="http://schemas.microsoft.com/office/drawing/2014/main" id="{84DEE917-25E8-40AC-807B-86C5DCB5284A}"/>
            </a:ext>
          </a:extLst>
        </xdr:cNvPr>
        <xdr:cNvPicPr>
          <a:picLocks noChangeAspect="1"/>
        </xdr:cNvPicPr>
      </xdr:nvPicPr>
      <xdr:blipFill>
        <a:blip xmlns:r="http://schemas.openxmlformats.org/officeDocument/2006/relationships" r:embed="rId1"/>
        <a:stretch>
          <a:fillRect/>
        </a:stretch>
      </xdr:blipFill>
      <xdr:spPr>
        <a:xfrm>
          <a:off x="1095375" y="24788813"/>
          <a:ext cx="14602611" cy="6508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53C2FB4B-9FD1-476C-A658-BA7D13BA284B}"/>
            </a:ext>
          </a:extLst>
        </xdr:cNvPr>
        <xdr:cNvSpPr/>
      </xdr:nvSpPr>
      <xdr:spPr>
        <a:xfrm>
          <a:off x="7160483" y="898911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DB298F72-EE0A-4D6E-8747-EB19BB76579C}"/>
            </a:ext>
          </a:extLst>
        </xdr:cNvPr>
        <xdr:cNvSpPr/>
      </xdr:nvSpPr>
      <xdr:spPr>
        <a:xfrm>
          <a:off x="7175863" y="1851623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DA9DE59C-352C-4201-B38A-73C5B49C862D}"/>
            </a:ext>
          </a:extLst>
        </xdr:cNvPr>
        <xdr:cNvSpPr/>
      </xdr:nvSpPr>
      <xdr:spPr>
        <a:xfrm>
          <a:off x="7174049" y="1989981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476250</xdr:colOff>
      <xdr:row>75</xdr:row>
      <xdr:rowOff>0</xdr:rowOff>
    </xdr:from>
    <xdr:to>
      <xdr:col>9</xdr:col>
      <xdr:colOff>2627430</xdr:colOff>
      <xdr:row>109</xdr:row>
      <xdr:rowOff>116974</xdr:rowOff>
    </xdr:to>
    <xdr:pic>
      <xdr:nvPicPr>
        <xdr:cNvPr id="5" name="Picture 4">
          <a:extLst>
            <a:ext uri="{FF2B5EF4-FFF2-40B4-BE49-F238E27FC236}">
              <a16:creationId xmlns:a16="http://schemas.microsoft.com/office/drawing/2014/main" id="{D9873D31-50AF-4170-8E15-4D765D34D226}"/>
            </a:ext>
          </a:extLst>
        </xdr:cNvPr>
        <xdr:cNvPicPr>
          <a:picLocks noChangeAspect="1"/>
        </xdr:cNvPicPr>
      </xdr:nvPicPr>
      <xdr:blipFill>
        <a:blip xmlns:r="http://schemas.openxmlformats.org/officeDocument/2006/relationships" r:embed="rId1"/>
        <a:stretch>
          <a:fillRect/>
        </a:stretch>
      </xdr:blipFill>
      <xdr:spPr>
        <a:xfrm>
          <a:off x="1084095" y="22496546"/>
          <a:ext cx="14602611" cy="6508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DF1DAA82-E073-4F0B-A029-D5275F71C8E2}"/>
            </a:ext>
          </a:extLst>
        </xdr:cNvPr>
        <xdr:cNvSpPr/>
      </xdr:nvSpPr>
      <xdr:spPr>
        <a:xfrm>
          <a:off x="7160483" y="791088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C8D4C172-7422-4F66-8599-DF354DD6CE00}"/>
            </a:ext>
          </a:extLst>
        </xdr:cNvPr>
        <xdr:cNvSpPr/>
      </xdr:nvSpPr>
      <xdr:spPr>
        <a:xfrm>
          <a:off x="7175863" y="174380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81537EC6-6DDD-48F5-8502-0E4FF385717F}"/>
            </a:ext>
          </a:extLst>
        </xdr:cNvPr>
        <xdr:cNvSpPr/>
      </xdr:nvSpPr>
      <xdr:spPr>
        <a:xfrm>
          <a:off x="7174049" y="1882158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81</xdr:row>
      <xdr:rowOff>0</xdr:rowOff>
    </xdr:from>
    <xdr:to>
      <xdr:col>9</xdr:col>
      <xdr:colOff>2616986</xdr:colOff>
      <xdr:row>115</xdr:row>
      <xdr:rowOff>31750</xdr:rowOff>
    </xdr:to>
    <xdr:pic>
      <xdr:nvPicPr>
        <xdr:cNvPr id="5" name="Picture 4">
          <a:extLst>
            <a:ext uri="{FF2B5EF4-FFF2-40B4-BE49-F238E27FC236}">
              <a16:creationId xmlns:a16="http://schemas.microsoft.com/office/drawing/2014/main" id="{0E97DEC7-3C0F-4A77-A865-56BD33CF72DE}"/>
            </a:ext>
          </a:extLst>
        </xdr:cNvPr>
        <xdr:cNvPicPr>
          <a:picLocks noChangeAspect="1"/>
        </xdr:cNvPicPr>
      </xdr:nvPicPr>
      <xdr:blipFill>
        <a:blip xmlns:r="http://schemas.openxmlformats.org/officeDocument/2006/relationships" r:embed="rId1"/>
        <a:stretch>
          <a:fillRect/>
        </a:stretch>
      </xdr:blipFill>
      <xdr:spPr>
        <a:xfrm>
          <a:off x="1079500" y="26717625"/>
          <a:ext cx="14602611" cy="6508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A7016C87-712F-4DC3-9F8C-5B66799D0804}"/>
            </a:ext>
          </a:extLst>
        </xdr:cNvPr>
        <xdr:cNvSpPr/>
      </xdr:nvSpPr>
      <xdr:spPr>
        <a:xfrm>
          <a:off x="7160483" y="1031880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787FC226-631C-44A7-91DA-E955F10EB9B8}"/>
            </a:ext>
          </a:extLst>
        </xdr:cNvPr>
        <xdr:cNvSpPr/>
      </xdr:nvSpPr>
      <xdr:spPr>
        <a:xfrm>
          <a:off x="7175863" y="1984592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F7F8AB18-574E-4A58-B4D3-6B7F5E1D816E}"/>
            </a:ext>
          </a:extLst>
        </xdr:cNvPr>
        <xdr:cNvSpPr/>
      </xdr:nvSpPr>
      <xdr:spPr>
        <a:xfrm>
          <a:off x="7174049" y="2122950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75</xdr:row>
      <xdr:rowOff>0</xdr:rowOff>
    </xdr:from>
    <xdr:to>
      <xdr:col>9</xdr:col>
      <xdr:colOff>2616986</xdr:colOff>
      <xdr:row>109</xdr:row>
      <xdr:rowOff>31750</xdr:rowOff>
    </xdr:to>
    <xdr:pic>
      <xdr:nvPicPr>
        <xdr:cNvPr id="5" name="Picture 4">
          <a:extLst>
            <a:ext uri="{FF2B5EF4-FFF2-40B4-BE49-F238E27FC236}">
              <a16:creationId xmlns:a16="http://schemas.microsoft.com/office/drawing/2014/main" id="{0CAD1848-7D6C-4E30-A8F3-2D9780B7513D}"/>
            </a:ext>
          </a:extLst>
        </xdr:cNvPr>
        <xdr:cNvPicPr>
          <a:picLocks noChangeAspect="1"/>
        </xdr:cNvPicPr>
      </xdr:nvPicPr>
      <xdr:blipFill>
        <a:blip xmlns:r="http://schemas.openxmlformats.org/officeDocument/2006/relationships" r:embed="rId1"/>
        <a:stretch>
          <a:fillRect/>
        </a:stretch>
      </xdr:blipFill>
      <xdr:spPr>
        <a:xfrm>
          <a:off x="1079500" y="22923500"/>
          <a:ext cx="14602611" cy="6508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4B08B879-B3A8-48F9-A39E-681A5C25800B}"/>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AE65C521-397A-4491-9A51-54D41BEBC549}"/>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6F9A2BDE-17FB-4089-B7CA-5FA4951A6F2E}"/>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75</xdr:row>
      <xdr:rowOff>0</xdr:rowOff>
    </xdr:from>
    <xdr:to>
      <xdr:col>9</xdr:col>
      <xdr:colOff>2616986</xdr:colOff>
      <xdr:row>109</xdr:row>
      <xdr:rowOff>31750</xdr:rowOff>
    </xdr:to>
    <xdr:pic>
      <xdr:nvPicPr>
        <xdr:cNvPr id="5" name="Picture 4">
          <a:extLst>
            <a:ext uri="{FF2B5EF4-FFF2-40B4-BE49-F238E27FC236}">
              <a16:creationId xmlns:a16="http://schemas.microsoft.com/office/drawing/2014/main" id="{908EFEF5-526C-47A9-99ED-E8EAC2CD6E10}"/>
            </a:ext>
          </a:extLst>
        </xdr:cNvPr>
        <xdr:cNvPicPr>
          <a:picLocks noChangeAspect="1"/>
        </xdr:cNvPicPr>
      </xdr:nvPicPr>
      <xdr:blipFill>
        <a:blip xmlns:r="http://schemas.openxmlformats.org/officeDocument/2006/relationships" r:embed="rId1"/>
        <a:stretch>
          <a:fillRect/>
        </a:stretch>
      </xdr:blipFill>
      <xdr:spPr>
        <a:xfrm>
          <a:off x="1079500" y="24320500"/>
          <a:ext cx="14602611" cy="6508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879500A5-9475-47FD-A7F8-B07456FB5694}"/>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017E9DA7-0F28-4474-8FF6-336C2ECD0C81}"/>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3275A3B2-9135-4ADC-9A37-44F956A1311A}"/>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81</xdr:row>
      <xdr:rowOff>0</xdr:rowOff>
    </xdr:from>
    <xdr:to>
      <xdr:col>9</xdr:col>
      <xdr:colOff>2601111</xdr:colOff>
      <xdr:row>115</xdr:row>
      <xdr:rowOff>31750</xdr:rowOff>
    </xdr:to>
    <xdr:pic>
      <xdr:nvPicPr>
        <xdr:cNvPr id="5" name="Picture 4">
          <a:extLst>
            <a:ext uri="{FF2B5EF4-FFF2-40B4-BE49-F238E27FC236}">
              <a16:creationId xmlns:a16="http://schemas.microsoft.com/office/drawing/2014/main" id="{999F5FC8-50E9-4F22-8409-6C79D73BDD47}"/>
            </a:ext>
          </a:extLst>
        </xdr:cNvPr>
        <xdr:cNvPicPr>
          <a:picLocks noChangeAspect="1"/>
        </xdr:cNvPicPr>
      </xdr:nvPicPr>
      <xdr:blipFill>
        <a:blip xmlns:r="http://schemas.openxmlformats.org/officeDocument/2006/relationships" r:embed="rId1"/>
        <a:stretch>
          <a:fillRect/>
        </a:stretch>
      </xdr:blipFill>
      <xdr:spPr>
        <a:xfrm>
          <a:off x="1086971" y="26490706"/>
          <a:ext cx="14602611" cy="6508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4CAABE6B-D60F-44BF-9B38-B7264B5347EC}"/>
            </a:ext>
          </a:extLst>
        </xdr:cNvPr>
        <xdr:cNvSpPr/>
      </xdr:nvSpPr>
      <xdr:spPr>
        <a:xfrm>
          <a:off x="7160483" y="996447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56</xdr:row>
      <xdr:rowOff>45358</xdr:rowOff>
    </xdr:from>
    <xdr:to>
      <xdr:col>6</xdr:col>
      <xdr:colOff>288221</xdr:colOff>
      <xdr:row>58</xdr:row>
      <xdr:rowOff>173936</xdr:rowOff>
    </xdr:to>
    <xdr:sp macro="" textlink="">
      <xdr:nvSpPr>
        <xdr:cNvPr id="3" name="Down Arrow 1">
          <a:extLst>
            <a:ext uri="{FF2B5EF4-FFF2-40B4-BE49-F238E27FC236}">
              <a16:creationId xmlns:a16="http://schemas.microsoft.com/office/drawing/2014/main" id="{B737ED8F-2496-47E3-889C-68826E391BA6}"/>
            </a:ext>
          </a:extLst>
        </xdr:cNvPr>
        <xdr:cNvSpPr/>
      </xdr:nvSpPr>
      <xdr:spPr>
        <a:xfrm>
          <a:off x="7175863" y="1967066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62</xdr:row>
      <xdr:rowOff>34472</xdr:rowOff>
    </xdr:from>
    <xdr:to>
      <xdr:col>6</xdr:col>
      <xdr:colOff>286407</xdr:colOff>
      <xdr:row>64</xdr:row>
      <xdr:rowOff>181193</xdr:rowOff>
    </xdr:to>
    <xdr:sp macro="" textlink="">
      <xdr:nvSpPr>
        <xdr:cNvPr id="4" name="Down Arrow 1">
          <a:extLst>
            <a:ext uri="{FF2B5EF4-FFF2-40B4-BE49-F238E27FC236}">
              <a16:creationId xmlns:a16="http://schemas.microsoft.com/office/drawing/2014/main" id="{E735F7CD-8F2B-4216-A066-A609F38265AC}"/>
            </a:ext>
          </a:extLst>
        </xdr:cNvPr>
        <xdr:cNvSpPr/>
      </xdr:nvSpPr>
      <xdr:spPr>
        <a:xfrm>
          <a:off x="7174049" y="2105424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79</xdr:row>
      <xdr:rowOff>0</xdr:rowOff>
    </xdr:from>
    <xdr:to>
      <xdr:col>9</xdr:col>
      <xdr:colOff>2599167</xdr:colOff>
      <xdr:row>112</xdr:row>
      <xdr:rowOff>93955</xdr:rowOff>
    </xdr:to>
    <xdr:pic>
      <xdr:nvPicPr>
        <xdr:cNvPr id="5" name="Picture 4">
          <a:extLst>
            <a:ext uri="{FF2B5EF4-FFF2-40B4-BE49-F238E27FC236}">
              <a16:creationId xmlns:a16="http://schemas.microsoft.com/office/drawing/2014/main" id="{63D5A002-810E-4377-957E-04AC3B7B9591}"/>
            </a:ext>
          </a:extLst>
        </xdr:cNvPr>
        <xdr:cNvPicPr>
          <a:picLocks noChangeAspect="1"/>
        </xdr:cNvPicPr>
      </xdr:nvPicPr>
      <xdr:blipFill>
        <a:blip xmlns:r="http://schemas.openxmlformats.org/officeDocument/2006/relationships" r:embed="rId1"/>
        <a:stretch>
          <a:fillRect/>
        </a:stretch>
      </xdr:blipFill>
      <xdr:spPr>
        <a:xfrm>
          <a:off x="1088571" y="24803878"/>
          <a:ext cx="14602611" cy="6508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CDBEEBC6-7807-4577-AB27-D766A182F994}"/>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1AB16E28-A266-428D-B902-A1B5CB124758}"/>
            </a:ext>
          </a:extLst>
        </xdr:cNvPr>
        <xdr:cNvSpPr/>
      </xdr:nvSpPr>
      <xdr:spPr>
        <a:xfrm>
          <a:off x="7175863" y="196363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266E7AD4-403D-46CF-97DD-EB67AE12F523}"/>
            </a:ext>
          </a:extLst>
        </xdr:cNvPr>
        <xdr:cNvSpPr/>
      </xdr:nvSpPr>
      <xdr:spPr>
        <a:xfrm>
          <a:off x="7174049" y="210199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78</xdr:row>
      <xdr:rowOff>0</xdr:rowOff>
    </xdr:from>
    <xdr:to>
      <xdr:col>9</xdr:col>
      <xdr:colOff>2610636</xdr:colOff>
      <xdr:row>112</xdr:row>
      <xdr:rowOff>31750</xdr:rowOff>
    </xdr:to>
    <xdr:pic>
      <xdr:nvPicPr>
        <xdr:cNvPr id="5" name="Picture 4">
          <a:extLst>
            <a:ext uri="{FF2B5EF4-FFF2-40B4-BE49-F238E27FC236}">
              <a16:creationId xmlns:a16="http://schemas.microsoft.com/office/drawing/2014/main" id="{74B9D2B7-B9F7-443A-8246-C1F3ADBB6514}"/>
            </a:ext>
          </a:extLst>
        </xdr:cNvPr>
        <xdr:cNvPicPr>
          <a:picLocks noChangeAspect="1"/>
        </xdr:cNvPicPr>
      </xdr:nvPicPr>
      <xdr:blipFill>
        <a:blip xmlns:r="http://schemas.openxmlformats.org/officeDocument/2006/relationships" r:embed="rId1"/>
        <a:stretch>
          <a:fillRect/>
        </a:stretch>
      </xdr:blipFill>
      <xdr:spPr>
        <a:xfrm>
          <a:off x="1085850" y="25174575"/>
          <a:ext cx="14602611" cy="65087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4077A1CF-8D7A-49D8-BDD2-1FCB478085C7}"/>
            </a:ext>
          </a:extLst>
        </xdr:cNvPr>
        <xdr:cNvSpPr/>
      </xdr:nvSpPr>
      <xdr:spPr>
        <a:xfrm>
          <a:off x="7160483" y="805185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152059A7-9A53-4571-A855-22A1711D2648}"/>
            </a:ext>
          </a:extLst>
        </xdr:cNvPr>
        <xdr:cNvSpPr/>
      </xdr:nvSpPr>
      <xdr:spPr>
        <a:xfrm>
          <a:off x="7175863" y="191906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374B50BD-93F8-4991-A1A5-EA289FDB5B63}"/>
            </a:ext>
          </a:extLst>
        </xdr:cNvPr>
        <xdr:cNvSpPr/>
      </xdr:nvSpPr>
      <xdr:spPr>
        <a:xfrm>
          <a:off x="7174049" y="2057418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78</xdr:row>
      <xdr:rowOff>0</xdr:rowOff>
    </xdr:from>
    <xdr:to>
      <xdr:col>9</xdr:col>
      <xdr:colOff>2616986</xdr:colOff>
      <xdr:row>112</xdr:row>
      <xdr:rowOff>31750</xdr:rowOff>
    </xdr:to>
    <xdr:pic>
      <xdr:nvPicPr>
        <xdr:cNvPr id="5" name="Picture 4">
          <a:extLst>
            <a:ext uri="{FF2B5EF4-FFF2-40B4-BE49-F238E27FC236}">
              <a16:creationId xmlns:a16="http://schemas.microsoft.com/office/drawing/2014/main" id="{A28BEFD1-A0E9-43F5-A469-1F675D69D54B}"/>
            </a:ext>
          </a:extLst>
        </xdr:cNvPr>
        <xdr:cNvPicPr>
          <a:picLocks noChangeAspect="1"/>
        </xdr:cNvPicPr>
      </xdr:nvPicPr>
      <xdr:blipFill>
        <a:blip xmlns:r="http://schemas.openxmlformats.org/officeDocument/2006/relationships" r:embed="rId1"/>
        <a:stretch>
          <a:fillRect/>
        </a:stretch>
      </xdr:blipFill>
      <xdr:spPr>
        <a:xfrm>
          <a:off x="1079500" y="24415750"/>
          <a:ext cx="14602611" cy="65087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B88C371C-2953-44C8-8175-CCB172CFA2D8}"/>
            </a:ext>
          </a:extLst>
        </xdr:cNvPr>
        <xdr:cNvSpPr/>
      </xdr:nvSpPr>
      <xdr:spPr>
        <a:xfrm>
          <a:off x="7160483" y="84595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FFEA426C-362D-469E-A739-DAAC9F580BB1}"/>
            </a:ext>
          </a:extLst>
        </xdr:cNvPr>
        <xdr:cNvSpPr/>
      </xdr:nvSpPr>
      <xdr:spPr>
        <a:xfrm>
          <a:off x="7175863" y="195982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AFB003D5-AD41-46EC-85FF-5B08DAEE9330}"/>
            </a:ext>
          </a:extLst>
        </xdr:cNvPr>
        <xdr:cNvSpPr/>
      </xdr:nvSpPr>
      <xdr:spPr>
        <a:xfrm>
          <a:off x="7174049" y="209818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78</xdr:row>
      <xdr:rowOff>0</xdr:rowOff>
    </xdr:from>
    <xdr:to>
      <xdr:col>9</xdr:col>
      <xdr:colOff>2610636</xdr:colOff>
      <xdr:row>112</xdr:row>
      <xdr:rowOff>31750</xdr:rowOff>
    </xdr:to>
    <xdr:pic>
      <xdr:nvPicPr>
        <xdr:cNvPr id="5" name="Picture 4">
          <a:extLst>
            <a:ext uri="{FF2B5EF4-FFF2-40B4-BE49-F238E27FC236}">
              <a16:creationId xmlns:a16="http://schemas.microsoft.com/office/drawing/2014/main" id="{BFE4195C-5D94-44A9-B14C-3F7E8C00390F}"/>
            </a:ext>
          </a:extLst>
        </xdr:cNvPr>
        <xdr:cNvPicPr>
          <a:picLocks noChangeAspect="1"/>
        </xdr:cNvPicPr>
      </xdr:nvPicPr>
      <xdr:blipFill>
        <a:blip xmlns:r="http://schemas.openxmlformats.org/officeDocument/2006/relationships" r:embed="rId1"/>
        <a:stretch>
          <a:fillRect/>
        </a:stretch>
      </xdr:blipFill>
      <xdr:spPr>
        <a:xfrm>
          <a:off x="1085850" y="23945850"/>
          <a:ext cx="14602611" cy="65087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2161763</xdr:colOff>
      <xdr:row>27</xdr:row>
      <xdr:rowOff>16566</xdr:rowOff>
    </xdr:from>
    <xdr:to>
      <xdr:col>6</xdr:col>
      <xdr:colOff>272841</xdr:colOff>
      <xdr:row>30</xdr:row>
      <xdr:rowOff>1</xdr:rowOff>
    </xdr:to>
    <xdr:sp macro="" textlink="">
      <xdr:nvSpPr>
        <xdr:cNvPr id="2" name="Down Arrow 1">
          <a:extLst>
            <a:ext uri="{FF2B5EF4-FFF2-40B4-BE49-F238E27FC236}">
              <a16:creationId xmlns:a16="http://schemas.microsoft.com/office/drawing/2014/main" id="{A9998F81-059E-4BE7-AB19-BC060EA4D73D}"/>
            </a:ext>
          </a:extLst>
        </xdr:cNvPr>
        <xdr:cNvSpPr/>
      </xdr:nvSpPr>
      <xdr:spPr>
        <a:xfrm>
          <a:off x="7160483" y="78880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57</xdr:row>
      <xdr:rowOff>45358</xdr:rowOff>
    </xdr:from>
    <xdr:to>
      <xdr:col>6</xdr:col>
      <xdr:colOff>288221</xdr:colOff>
      <xdr:row>59</xdr:row>
      <xdr:rowOff>173936</xdr:rowOff>
    </xdr:to>
    <xdr:sp macro="" textlink="">
      <xdr:nvSpPr>
        <xdr:cNvPr id="3" name="Down Arrow 1">
          <a:extLst>
            <a:ext uri="{FF2B5EF4-FFF2-40B4-BE49-F238E27FC236}">
              <a16:creationId xmlns:a16="http://schemas.microsoft.com/office/drawing/2014/main" id="{A4235AEE-3987-4D37-B11E-9D7844F7E9C5}"/>
            </a:ext>
          </a:extLst>
        </xdr:cNvPr>
        <xdr:cNvSpPr/>
      </xdr:nvSpPr>
      <xdr:spPr>
        <a:xfrm>
          <a:off x="7175863" y="190267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63</xdr:row>
      <xdr:rowOff>34472</xdr:rowOff>
    </xdr:from>
    <xdr:to>
      <xdr:col>6</xdr:col>
      <xdr:colOff>286407</xdr:colOff>
      <xdr:row>65</xdr:row>
      <xdr:rowOff>181193</xdr:rowOff>
    </xdr:to>
    <xdr:sp macro="" textlink="">
      <xdr:nvSpPr>
        <xdr:cNvPr id="4" name="Down Arrow 1">
          <a:extLst>
            <a:ext uri="{FF2B5EF4-FFF2-40B4-BE49-F238E27FC236}">
              <a16:creationId xmlns:a16="http://schemas.microsoft.com/office/drawing/2014/main" id="{DC73231B-DF19-488A-A02D-2ED86D9371D0}"/>
            </a:ext>
          </a:extLst>
        </xdr:cNvPr>
        <xdr:cNvSpPr/>
      </xdr:nvSpPr>
      <xdr:spPr>
        <a:xfrm>
          <a:off x="7174049" y="204103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80</xdr:row>
      <xdr:rowOff>0</xdr:rowOff>
    </xdr:from>
    <xdr:to>
      <xdr:col>9</xdr:col>
      <xdr:colOff>2610636</xdr:colOff>
      <xdr:row>114</xdr:row>
      <xdr:rowOff>31750</xdr:rowOff>
    </xdr:to>
    <xdr:pic>
      <xdr:nvPicPr>
        <xdr:cNvPr id="5" name="Picture 4">
          <a:extLst>
            <a:ext uri="{FF2B5EF4-FFF2-40B4-BE49-F238E27FC236}">
              <a16:creationId xmlns:a16="http://schemas.microsoft.com/office/drawing/2014/main" id="{C65590E6-17C1-4F85-8B77-983F2411E858}"/>
            </a:ext>
          </a:extLst>
        </xdr:cNvPr>
        <xdr:cNvPicPr>
          <a:picLocks noChangeAspect="1"/>
        </xdr:cNvPicPr>
      </xdr:nvPicPr>
      <xdr:blipFill>
        <a:blip xmlns:r="http://schemas.openxmlformats.org/officeDocument/2006/relationships" r:embed="rId1"/>
        <a:stretch>
          <a:fillRect/>
        </a:stretch>
      </xdr:blipFill>
      <xdr:spPr>
        <a:xfrm>
          <a:off x="1085850" y="25936575"/>
          <a:ext cx="14602611" cy="6508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033EF018-0E61-4420-95EC-B5FC50E18EFA}"/>
            </a:ext>
          </a:extLst>
        </xdr:cNvPr>
        <xdr:cNvSpPr/>
      </xdr:nvSpPr>
      <xdr:spPr>
        <a:xfrm>
          <a:off x="7160483" y="930534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F43B6A57-32E7-4C14-994B-EDF88333526E}"/>
            </a:ext>
          </a:extLst>
        </xdr:cNvPr>
        <xdr:cNvSpPr/>
      </xdr:nvSpPr>
      <xdr:spPr>
        <a:xfrm>
          <a:off x="7175863" y="2044409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569F8358-7F86-4FB1-A10E-394CD358EAFD}"/>
            </a:ext>
          </a:extLst>
        </xdr:cNvPr>
        <xdr:cNvSpPr/>
      </xdr:nvSpPr>
      <xdr:spPr>
        <a:xfrm>
          <a:off x="7174049" y="2182767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78</xdr:row>
      <xdr:rowOff>0</xdr:rowOff>
    </xdr:from>
    <xdr:to>
      <xdr:col>9</xdr:col>
      <xdr:colOff>2617676</xdr:colOff>
      <xdr:row>112</xdr:row>
      <xdr:rowOff>31750</xdr:rowOff>
    </xdr:to>
    <xdr:pic>
      <xdr:nvPicPr>
        <xdr:cNvPr id="5" name="Picture 4">
          <a:extLst>
            <a:ext uri="{FF2B5EF4-FFF2-40B4-BE49-F238E27FC236}">
              <a16:creationId xmlns:a16="http://schemas.microsoft.com/office/drawing/2014/main" id="{703E2AD1-FDDE-446E-A438-49C7EEA7344D}"/>
            </a:ext>
          </a:extLst>
        </xdr:cNvPr>
        <xdr:cNvPicPr>
          <a:picLocks noChangeAspect="1"/>
        </xdr:cNvPicPr>
      </xdr:nvPicPr>
      <xdr:blipFill>
        <a:blip xmlns:r="http://schemas.openxmlformats.org/officeDocument/2006/relationships" r:embed="rId1"/>
        <a:stretch>
          <a:fillRect/>
        </a:stretch>
      </xdr:blipFill>
      <xdr:spPr>
        <a:xfrm>
          <a:off x="1093304" y="25088022"/>
          <a:ext cx="14602611" cy="65087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1EA4E47D-94B1-4387-A936-87B3D91BE593}"/>
            </a:ext>
          </a:extLst>
        </xdr:cNvPr>
        <xdr:cNvSpPr/>
      </xdr:nvSpPr>
      <xdr:spPr>
        <a:xfrm>
          <a:off x="7160483" y="78880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3B3A3BF3-C4C1-4937-BA6F-2254DF572C7B}"/>
            </a:ext>
          </a:extLst>
        </xdr:cNvPr>
        <xdr:cNvSpPr/>
      </xdr:nvSpPr>
      <xdr:spPr>
        <a:xfrm>
          <a:off x="7175863" y="190267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7BCC2D46-B2A5-48EE-AE69-0F6AAF84AF92}"/>
            </a:ext>
          </a:extLst>
        </xdr:cNvPr>
        <xdr:cNvSpPr/>
      </xdr:nvSpPr>
      <xdr:spPr>
        <a:xfrm>
          <a:off x="7174049" y="204103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78</xdr:row>
      <xdr:rowOff>0</xdr:rowOff>
    </xdr:from>
    <xdr:to>
      <xdr:col>9</xdr:col>
      <xdr:colOff>2626335</xdr:colOff>
      <xdr:row>112</xdr:row>
      <xdr:rowOff>31750</xdr:rowOff>
    </xdr:to>
    <xdr:pic>
      <xdr:nvPicPr>
        <xdr:cNvPr id="5" name="Picture 4">
          <a:extLst>
            <a:ext uri="{FF2B5EF4-FFF2-40B4-BE49-F238E27FC236}">
              <a16:creationId xmlns:a16="http://schemas.microsoft.com/office/drawing/2014/main" id="{A065247B-13A6-4B7C-8C21-391CDDF46D9D}"/>
            </a:ext>
          </a:extLst>
        </xdr:cNvPr>
        <xdr:cNvPicPr>
          <a:picLocks noChangeAspect="1"/>
        </xdr:cNvPicPr>
      </xdr:nvPicPr>
      <xdr:blipFill>
        <a:blip xmlns:r="http://schemas.openxmlformats.org/officeDocument/2006/relationships" r:embed="rId1"/>
        <a:stretch>
          <a:fillRect/>
        </a:stretch>
      </xdr:blipFill>
      <xdr:spPr>
        <a:xfrm>
          <a:off x="1082386" y="25102705"/>
          <a:ext cx="14619176" cy="65087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2161763</xdr:colOff>
      <xdr:row>29</xdr:row>
      <xdr:rowOff>16566</xdr:rowOff>
    </xdr:from>
    <xdr:to>
      <xdr:col>6</xdr:col>
      <xdr:colOff>272841</xdr:colOff>
      <xdr:row>32</xdr:row>
      <xdr:rowOff>1</xdr:rowOff>
    </xdr:to>
    <xdr:sp macro="" textlink="">
      <xdr:nvSpPr>
        <xdr:cNvPr id="2" name="Down Arrow 1">
          <a:extLst>
            <a:ext uri="{FF2B5EF4-FFF2-40B4-BE49-F238E27FC236}">
              <a16:creationId xmlns:a16="http://schemas.microsoft.com/office/drawing/2014/main" id="{6F730C2A-D450-4CCD-8539-185706785398}"/>
            </a:ext>
          </a:extLst>
        </xdr:cNvPr>
        <xdr:cNvSpPr/>
      </xdr:nvSpPr>
      <xdr:spPr>
        <a:xfrm>
          <a:off x="7160483" y="996447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CF67EA5A-1605-4C35-A472-19A7DE2A5712}"/>
            </a:ext>
          </a:extLst>
        </xdr:cNvPr>
        <xdr:cNvSpPr/>
      </xdr:nvSpPr>
      <xdr:spPr>
        <a:xfrm>
          <a:off x="7175863" y="1949159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87009468-008B-4A50-8F07-33CF4639391F}"/>
            </a:ext>
          </a:extLst>
        </xdr:cNvPr>
        <xdr:cNvSpPr/>
      </xdr:nvSpPr>
      <xdr:spPr>
        <a:xfrm>
          <a:off x="7174049" y="2087517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78</xdr:row>
      <xdr:rowOff>33617</xdr:rowOff>
    </xdr:from>
    <xdr:to>
      <xdr:col>9</xdr:col>
      <xdr:colOff>2635860</xdr:colOff>
      <xdr:row>112</xdr:row>
      <xdr:rowOff>65367</xdr:rowOff>
    </xdr:to>
    <xdr:pic>
      <xdr:nvPicPr>
        <xdr:cNvPr id="5" name="Picture 4">
          <a:extLst>
            <a:ext uri="{FF2B5EF4-FFF2-40B4-BE49-F238E27FC236}">
              <a16:creationId xmlns:a16="http://schemas.microsoft.com/office/drawing/2014/main" id="{50D181AC-8677-44F8-82EC-B67B0F1AC749}"/>
            </a:ext>
          </a:extLst>
        </xdr:cNvPr>
        <xdr:cNvPicPr>
          <a:picLocks noChangeAspect="1"/>
        </xdr:cNvPicPr>
      </xdr:nvPicPr>
      <xdr:blipFill>
        <a:blip xmlns:r="http://schemas.openxmlformats.org/officeDocument/2006/relationships" r:embed="rId1"/>
        <a:stretch>
          <a:fillRect/>
        </a:stretch>
      </xdr:blipFill>
      <xdr:spPr>
        <a:xfrm>
          <a:off x="1086971" y="26199352"/>
          <a:ext cx="14637360" cy="65087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2161763</xdr:colOff>
      <xdr:row>27</xdr:row>
      <xdr:rowOff>16566</xdr:rowOff>
    </xdr:from>
    <xdr:to>
      <xdr:col>6</xdr:col>
      <xdr:colOff>272841</xdr:colOff>
      <xdr:row>30</xdr:row>
      <xdr:rowOff>1</xdr:rowOff>
    </xdr:to>
    <xdr:sp macro="" textlink="">
      <xdr:nvSpPr>
        <xdr:cNvPr id="2" name="Down Arrow 1">
          <a:extLst>
            <a:ext uri="{FF2B5EF4-FFF2-40B4-BE49-F238E27FC236}">
              <a16:creationId xmlns:a16="http://schemas.microsoft.com/office/drawing/2014/main" id="{89C01670-1B0F-4E18-A75F-4A729F51C7FE}"/>
            </a:ext>
          </a:extLst>
        </xdr:cNvPr>
        <xdr:cNvSpPr/>
      </xdr:nvSpPr>
      <xdr:spPr>
        <a:xfrm>
          <a:off x="7160483" y="896244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53</xdr:row>
      <xdr:rowOff>45358</xdr:rowOff>
    </xdr:from>
    <xdr:to>
      <xdr:col>6</xdr:col>
      <xdr:colOff>288221</xdr:colOff>
      <xdr:row>55</xdr:row>
      <xdr:rowOff>173936</xdr:rowOff>
    </xdr:to>
    <xdr:sp macro="" textlink="">
      <xdr:nvSpPr>
        <xdr:cNvPr id="3" name="Down Arrow 1">
          <a:extLst>
            <a:ext uri="{FF2B5EF4-FFF2-40B4-BE49-F238E27FC236}">
              <a16:creationId xmlns:a16="http://schemas.microsoft.com/office/drawing/2014/main" id="{22F51F5D-CF4D-4524-97D0-4AF541CDA363}"/>
            </a:ext>
          </a:extLst>
        </xdr:cNvPr>
        <xdr:cNvSpPr/>
      </xdr:nvSpPr>
      <xdr:spPr>
        <a:xfrm>
          <a:off x="7175863" y="1848956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59</xdr:row>
      <xdr:rowOff>34472</xdr:rowOff>
    </xdr:from>
    <xdr:to>
      <xdr:col>6</xdr:col>
      <xdr:colOff>286407</xdr:colOff>
      <xdr:row>61</xdr:row>
      <xdr:rowOff>181193</xdr:rowOff>
    </xdr:to>
    <xdr:sp macro="" textlink="">
      <xdr:nvSpPr>
        <xdr:cNvPr id="4" name="Down Arrow 1">
          <a:extLst>
            <a:ext uri="{FF2B5EF4-FFF2-40B4-BE49-F238E27FC236}">
              <a16:creationId xmlns:a16="http://schemas.microsoft.com/office/drawing/2014/main" id="{56829D0E-BF9B-4966-B8E3-7B72299F77F7}"/>
            </a:ext>
          </a:extLst>
        </xdr:cNvPr>
        <xdr:cNvSpPr/>
      </xdr:nvSpPr>
      <xdr:spPr>
        <a:xfrm>
          <a:off x="7174049" y="1987314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76</xdr:row>
      <xdr:rowOff>0</xdr:rowOff>
    </xdr:from>
    <xdr:to>
      <xdr:col>9</xdr:col>
      <xdr:colOff>2626335</xdr:colOff>
      <xdr:row>110</xdr:row>
      <xdr:rowOff>31750</xdr:rowOff>
    </xdr:to>
    <xdr:pic>
      <xdr:nvPicPr>
        <xdr:cNvPr id="5" name="Picture 4">
          <a:extLst>
            <a:ext uri="{FF2B5EF4-FFF2-40B4-BE49-F238E27FC236}">
              <a16:creationId xmlns:a16="http://schemas.microsoft.com/office/drawing/2014/main" id="{AE5A6190-684F-4E59-8A9A-388B15D7D63A}"/>
            </a:ext>
          </a:extLst>
        </xdr:cNvPr>
        <xdr:cNvPicPr>
          <a:picLocks noChangeAspect="1"/>
        </xdr:cNvPicPr>
      </xdr:nvPicPr>
      <xdr:blipFill>
        <a:blip xmlns:r="http://schemas.openxmlformats.org/officeDocument/2006/relationships" r:embed="rId1"/>
        <a:stretch>
          <a:fillRect/>
        </a:stretch>
      </xdr:blipFill>
      <xdr:spPr>
        <a:xfrm>
          <a:off x="1091045" y="25007455"/>
          <a:ext cx="14627835" cy="65087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2161763</xdr:colOff>
      <xdr:row>28</xdr:row>
      <xdr:rowOff>16566</xdr:rowOff>
    </xdr:from>
    <xdr:to>
      <xdr:col>6</xdr:col>
      <xdr:colOff>272841</xdr:colOff>
      <xdr:row>31</xdr:row>
      <xdr:rowOff>1</xdr:rowOff>
    </xdr:to>
    <xdr:sp macro="" textlink="">
      <xdr:nvSpPr>
        <xdr:cNvPr id="2" name="Down Arrow 1">
          <a:extLst>
            <a:ext uri="{FF2B5EF4-FFF2-40B4-BE49-F238E27FC236}">
              <a16:creationId xmlns:a16="http://schemas.microsoft.com/office/drawing/2014/main" id="{F3B5CB29-6F83-4FDA-AE44-2D6EC5DF4C34}"/>
            </a:ext>
          </a:extLst>
        </xdr:cNvPr>
        <xdr:cNvSpPr/>
      </xdr:nvSpPr>
      <xdr:spPr>
        <a:xfrm>
          <a:off x="7160483" y="898911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54</xdr:row>
      <xdr:rowOff>45358</xdr:rowOff>
    </xdr:from>
    <xdr:to>
      <xdr:col>6</xdr:col>
      <xdr:colOff>288221</xdr:colOff>
      <xdr:row>56</xdr:row>
      <xdr:rowOff>173936</xdr:rowOff>
    </xdr:to>
    <xdr:sp macro="" textlink="">
      <xdr:nvSpPr>
        <xdr:cNvPr id="3" name="Down Arrow 1">
          <a:extLst>
            <a:ext uri="{FF2B5EF4-FFF2-40B4-BE49-F238E27FC236}">
              <a16:creationId xmlns:a16="http://schemas.microsoft.com/office/drawing/2014/main" id="{E86B7339-6F81-4CEC-906B-45C14FE2084B}"/>
            </a:ext>
          </a:extLst>
        </xdr:cNvPr>
        <xdr:cNvSpPr/>
      </xdr:nvSpPr>
      <xdr:spPr>
        <a:xfrm>
          <a:off x="7175863" y="1851623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60</xdr:row>
      <xdr:rowOff>34472</xdr:rowOff>
    </xdr:from>
    <xdr:to>
      <xdr:col>6</xdr:col>
      <xdr:colOff>286407</xdr:colOff>
      <xdr:row>62</xdr:row>
      <xdr:rowOff>181193</xdr:rowOff>
    </xdr:to>
    <xdr:sp macro="" textlink="">
      <xdr:nvSpPr>
        <xdr:cNvPr id="4" name="Down Arrow 1">
          <a:extLst>
            <a:ext uri="{FF2B5EF4-FFF2-40B4-BE49-F238E27FC236}">
              <a16:creationId xmlns:a16="http://schemas.microsoft.com/office/drawing/2014/main" id="{868704C3-D461-41EC-95C3-28D36F12951F}"/>
            </a:ext>
          </a:extLst>
        </xdr:cNvPr>
        <xdr:cNvSpPr/>
      </xdr:nvSpPr>
      <xdr:spPr>
        <a:xfrm>
          <a:off x="7174049" y="1989981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77</xdr:row>
      <xdr:rowOff>0</xdr:rowOff>
    </xdr:from>
    <xdr:to>
      <xdr:col>9</xdr:col>
      <xdr:colOff>2635860</xdr:colOff>
      <xdr:row>111</xdr:row>
      <xdr:rowOff>31750</xdr:rowOff>
    </xdr:to>
    <xdr:pic>
      <xdr:nvPicPr>
        <xdr:cNvPr id="5" name="Picture 4">
          <a:extLst>
            <a:ext uri="{FF2B5EF4-FFF2-40B4-BE49-F238E27FC236}">
              <a16:creationId xmlns:a16="http://schemas.microsoft.com/office/drawing/2014/main" id="{35AD7B78-F3FB-4167-A6E4-D6F2BE348792}"/>
            </a:ext>
          </a:extLst>
        </xdr:cNvPr>
        <xdr:cNvPicPr>
          <a:picLocks noChangeAspect="1"/>
        </xdr:cNvPicPr>
      </xdr:nvPicPr>
      <xdr:blipFill>
        <a:blip xmlns:r="http://schemas.openxmlformats.org/officeDocument/2006/relationships" r:embed="rId1"/>
        <a:stretch>
          <a:fillRect/>
        </a:stretch>
      </xdr:blipFill>
      <xdr:spPr>
        <a:xfrm>
          <a:off x="1086971" y="25482176"/>
          <a:ext cx="14637360" cy="65087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F12CA0E8-7DEE-4CC8-9D2E-720A0296C743}"/>
            </a:ext>
          </a:extLst>
        </xdr:cNvPr>
        <xdr:cNvSpPr/>
      </xdr:nvSpPr>
      <xdr:spPr>
        <a:xfrm>
          <a:off x="7160483" y="791088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D3F418A6-C542-47A1-BC68-3FED465B57FB}"/>
            </a:ext>
          </a:extLst>
        </xdr:cNvPr>
        <xdr:cNvSpPr/>
      </xdr:nvSpPr>
      <xdr:spPr>
        <a:xfrm>
          <a:off x="7175863" y="174380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704AB31B-DEA6-4279-A9A7-6CEF851FB61A}"/>
            </a:ext>
          </a:extLst>
        </xdr:cNvPr>
        <xdr:cNvSpPr/>
      </xdr:nvSpPr>
      <xdr:spPr>
        <a:xfrm>
          <a:off x="7174049" y="1882158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75</xdr:row>
      <xdr:rowOff>0</xdr:rowOff>
    </xdr:from>
    <xdr:to>
      <xdr:col>9</xdr:col>
      <xdr:colOff>2635860</xdr:colOff>
      <xdr:row>109</xdr:row>
      <xdr:rowOff>31750</xdr:rowOff>
    </xdr:to>
    <xdr:pic>
      <xdr:nvPicPr>
        <xdr:cNvPr id="5" name="Picture 4">
          <a:extLst>
            <a:ext uri="{FF2B5EF4-FFF2-40B4-BE49-F238E27FC236}">
              <a16:creationId xmlns:a16="http://schemas.microsoft.com/office/drawing/2014/main" id="{39A5BDCA-92AC-48C8-A30B-E241AFFB8CAA}"/>
            </a:ext>
          </a:extLst>
        </xdr:cNvPr>
        <xdr:cNvPicPr>
          <a:picLocks noChangeAspect="1"/>
        </xdr:cNvPicPr>
      </xdr:nvPicPr>
      <xdr:blipFill>
        <a:blip xmlns:r="http://schemas.openxmlformats.org/officeDocument/2006/relationships" r:embed="rId1"/>
        <a:stretch>
          <a:fillRect/>
        </a:stretch>
      </xdr:blipFill>
      <xdr:spPr>
        <a:xfrm>
          <a:off x="1086971" y="23902147"/>
          <a:ext cx="14637360" cy="65087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BCD463D1-9021-448A-BB67-F271AE64FB2A}"/>
            </a:ext>
          </a:extLst>
        </xdr:cNvPr>
        <xdr:cNvSpPr/>
      </xdr:nvSpPr>
      <xdr:spPr>
        <a:xfrm>
          <a:off x="7160483" y="1031880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8271F520-2379-4398-AF07-1930F51932CA}"/>
            </a:ext>
          </a:extLst>
        </xdr:cNvPr>
        <xdr:cNvSpPr/>
      </xdr:nvSpPr>
      <xdr:spPr>
        <a:xfrm>
          <a:off x="7175863" y="1984592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33EF06B1-F17D-4436-A01E-BB98803DD62E}"/>
            </a:ext>
          </a:extLst>
        </xdr:cNvPr>
        <xdr:cNvSpPr/>
      </xdr:nvSpPr>
      <xdr:spPr>
        <a:xfrm>
          <a:off x="7174049" y="2122950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81</xdr:row>
      <xdr:rowOff>0</xdr:rowOff>
    </xdr:from>
    <xdr:to>
      <xdr:col>9</xdr:col>
      <xdr:colOff>2635860</xdr:colOff>
      <xdr:row>115</xdr:row>
      <xdr:rowOff>31750</xdr:rowOff>
    </xdr:to>
    <xdr:pic>
      <xdr:nvPicPr>
        <xdr:cNvPr id="5" name="Picture 4">
          <a:extLst>
            <a:ext uri="{FF2B5EF4-FFF2-40B4-BE49-F238E27FC236}">
              <a16:creationId xmlns:a16="http://schemas.microsoft.com/office/drawing/2014/main" id="{EAD7DE1F-BF43-4C60-9AC1-888CF06C83A2}"/>
            </a:ext>
          </a:extLst>
        </xdr:cNvPr>
        <xdr:cNvPicPr>
          <a:picLocks noChangeAspect="1"/>
        </xdr:cNvPicPr>
      </xdr:nvPicPr>
      <xdr:blipFill>
        <a:blip xmlns:r="http://schemas.openxmlformats.org/officeDocument/2006/relationships" r:embed="rId1"/>
        <a:stretch>
          <a:fillRect/>
        </a:stretch>
      </xdr:blipFill>
      <xdr:spPr>
        <a:xfrm>
          <a:off x="1086971" y="27532853"/>
          <a:ext cx="14637360" cy="65087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E38FEDD4-2C48-4300-AE94-87EC966156BD}"/>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AAF17CC3-B0D1-435F-9265-051CCF8CE096}"/>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131FD114-4729-445E-AA8F-2AE1EB2E4C32}"/>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75</xdr:row>
      <xdr:rowOff>0</xdr:rowOff>
    </xdr:from>
    <xdr:to>
      <xdr:col>9</xdr:col>
      <xdr:colOff>2645385</xdr:colOff>
      <xdr:row>109</xdr:row>
      <xdr:rowOff>31750</xdr:rowOff>
    </xdr:to>
    <xdr:pic>
      <xdr:nvPicPr>
        <xdr:cNvPr id="5" name="Picture 4">
          <a:extLst>
            <a:ext uri="{FF2B5EF4-FFF2-40B4-BE49-F238E27FC236}">
              <a16:creationId xmlns:a16="http://schemas.microsoft.com/office/drawing/2014/main" id="{3859C5E5-F6AA-4E5B-A2BA-250890EAB321}"/>
            </a:ext>
          </a:extLst>
        </xdr:cNvPr>
        <xdr:cNvPicPr>
          <a:picLocks noChangeAspect="1"/>
        </xdr:cNvPicPr>
      </xdr:nvPicPr>
      <xdr:blipFill>
        <a:blip xmlns:r="http://schemas.openxmlformats.org/officeDocument/2006/relationships" r:embed="rId1"/>
        <a:stretch>
          <a:fillRect/>
        </a:stretch>
      </xdr:blipFill>
      <xdr:spPr>
        <a:xfrm>
          <a:off x="1085850" y="25069800"/>
          <a:ext cx="14637360" cy="65087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FD91C912-51D2-4574-BF32-1DEE2B58C0F8}"/>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796E05A5-0441-42D3-9742-4EAE311395D4}"/>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449166CB-FA26-4A67-9451-8E5338E95632}"/>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75</xdr:row>
      <xdr:rowOff>0</xdr:rowOff>
    </xdr:from>
    <xdr:to>
      <xdr:col>9</xdr:col>
      <xdr:colOff>2635860</xdr:colOff>
      <xdr:row>109</xdr:row>
      <xdr:rowOff>31750</xdr:rowOff>
    </xdr:to>
    <xdr:pic>
      <xdr:nvPicPr>
        <xdr:cNvPr id="5" name="Picture 4">
          <a:extLst>
            <a:ext uri="{FF2B5EF4-FFF2-40B4-BE49-F238E27FC236}">
              <a16:creationId xmlns:a16="http://schemas.microsoft.com/office/drawing/2014/main" id="{1B372F9A-E983-44D7-ABE0-F1CBEE7900B2}"/>
            </a:ext>
          </a:extLst>
        </xdr:cNvPr>
        <xdr:cNvPicPr>
          <a:picLocks noChangeAspect="1"/>
        </xdr:cNvPicPr>
      </xdr:nvPicPr>
      <xdr:blipFill>
        <a:blip xmlns:r="http://schemas.openxmlformats.org/officeDocument/2006/relationships" r:embed="rId1"/>
        <a:stretch>
          <a:fillRect/>
        </a:stretch>
      </xdr:blipFill>
      <xdr:spPr>
        <a:xfrm>
          <a:off x="1086971" y="25213235"/>
          <a:ext cx="14637360" cy="65087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CE4B778A-82C6-4D11-A3C3-83C29C1E4E8C}"/>
            </a:ext>
          </a:extLst>
        </xdr:cNvPr>
        <xdr:cNvSpPr/>
      </xdr:nvSpPr>
      <xdr:spPr>
        <a:xfrm>
          <a:off x="7160483" y="1077600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334B7EAA-D506-42CA-81D3-6AF4C479B23A}"/>
            </a:ext>
          </a:extLst>
        </xdr:cNvPr>
        <xdr:cNvSpPr/>
      </xdr:nvSpPr>
      <xdr:spPr>
        <a:xfrm>
          <a:off x="7175863" y="2030312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E96DEAA1-3E62-4D9A-B78D-C57239A1B78D}"/>
            </a:ext>
          </a:extLst>
        </xdr:cNvPr>
        <xdr:cNvSpPr/>
      </xdr:nvSpPr>
      <xdr:spPr>
        <a:xfrm>
          <a:off x="7174049" y="2168670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81</xdr:row>
      <xdr:rowOff>0</xdr:rowOff>
    </xdr:from>
    <xdr:to>
      <xdr:col>9</xdr:col>
      <xdr:colOff>2651735</xdr:colOff>
      <xdr:row>115</xdr:row>
      <xdr:rowOff>31750</xdr:rowOff>
    </xdr:to>
    <xdr:pic>
      <xdr:nvPicPr>
        <xdr:cNvPr id="5" name="Picture 4">
          <a:extLst>
            <a:ext uri="{FF2B5EF4-FFF2-40B4-BE49-F238E27FC236}">
              <a16:creationId xmlns:a16="http://schemas.microsoft.com/office/drawing/2014/main" id="{BB92789C-518F-44AF-8B17-46067D803335}"/>
            </a:ext>
          </a:extLst>
        </xdr:cNvPr>
        <xdr:cNvPicPr>
          <a:picLocks noChangeAspect="1"/>
        </xdr:cNvPicPr>
      </xdr:nvPicPr>
      <xdr:blipFill>
        <a:blip xmlns:r="http://schemas.openxmlformats.org/officeDocument/2006/relationships" r:embed="rId1"/>
        <a:stretch>
          <a:fillRect/>
        </a:stretch>
      </xdr:blipFill>
      <xdr:spPr>
        <a:xfrm>
          <a:off x="1079500" y="27384375"/>
          <a:ext cx="14637360" cy="65087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27214</xdr:colOff>
      <xdr:row>3</xdr:row>
      <xdr:rowOff>40822</xdr:rowOff>
    </xdr:from>
    <xdr:to>
      <xdr:col>1</xdr:col>
      <xdr:colOff>1387928</xdr:colOff>
      <xdr:row>3</xdr:row>
      <xdr:rowOff>367393</xdr:rowOff>
    </xdr:to>
    <xdr:sp macro="" textlink="">
      <xdr:nvSpPr>
        <xdr:cNvPr id="2" name="TextBox 1">
          <a:extLst>
            <a:ext uri="{FF2B5EF4-FFF2-40B4-BE49-F238E27FC236}">
              <a16:creationId xmlns:a16="http://schemas.microsoft.com/office/drawing/2014/main" id="{E11B5549-FC66-474E-B4F8-6827B8B2DDA7}"/>
            </a:ext>
          </a:extLst>
        </xdr:cNvPr>
        <xdr:cNvSpPr txBox="1"/>
      </xdr:nvSpPr>
      <xdr:spPr>
        <a:xfrm>
          <a:off x="27214" y="638992"/>
          <a:ext cx="2842804" cy="32657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500" b="1" i="1"/>
            <a:t>Fill in the Yellow Column</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386072</xdr:colOff>
      <xdr:row>8</xdr:row>
      <xdr:rowOff>213457</xdr:rowOff>
    </xdr:from>
    <xdr:to>
      <xdr:col>17</xdr:col>
      <xdr:colOff>409822</xdr:colOff>
      <xdr:row>13</xdr:row>
      <xdr:rowOff>85369</xdr:rowOff>
    </xdr:to>
    <xdr:sp macro="" textlink="">
      <xdr:nvSpPr>
        <xdr:cNvPr id="2" name="Oval 1">
          <a:extLst>
            <a:ext uri="{FF2B5EF4-FFF2-40B4-BE49-F238E27FC236}">
              <a16:creationId xmlns:a16="http://schemas.microsoft.com/office/drawing/2014/main" id="{EF51E4E2-7110-4ECB-B630-E507EC36CCBB}"/>
            </a:ext>
          </a:extLst>
        </xdr:cNvPr>
        <xdr:cNvSpPr/>
      </xdr:nvSpPr>
      <xdr:spPr>
        <a:xfrm>
          <a:off x="9069062" y="2042257"/>
          <a:ext cx="1235330" cy="999672"/>
        </a:xfrm>
        <a:prstGeom prst="ellipse">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EVENT</a:t>
          </a:r>
        </a:p>
      </xdr:txBody>
    </xdr:sp>
    <xdr:clientData/>
  </xdr:twoCellAnchor>
  <xdr:twoCellAnchor>
    <xdr:from>
      <xdr:col>1</xdr:col>
      <xdr:colOff>14721</xdr:colOff>
      <xdr:row>4</xdr:row>
      <xdr:rowOff>148065</xdr:rowOff>
    </xdr:from>
    <xdr:to>
      <xdr:col>2</xdr:col>
      <xdr:colOff>43296</xdr:colOff>
      <xdr:row>17</xdr:row>
      <xdr:rowOff>141141</xdr:rowOff>
    </xdr:to>
    <xdr:sp macro="" textlink="">
      <xdr:nvSpPr>
        <xdr:cNvPr id="3" name="Rectangle: Rounded Corners 2">
          <a:extLst>
            <a:ext uri="{FF2B5EF4-FFF2-40B4-BE49-F238E27FC236}">
              <a16:creationId xmlns:a16="http://schemas.microsoft.com/office/drawing/2014/main" id="{CC805259-3631-447B-9E53-A4DF05C0B620}"/>
            </a:ext>
          </a:extLst>
        </xdr:cNvPr>
        <xdr:cNvSpPr/>
      </xdr:nvSpPr>
      <xdr:spPr>
        <a:xfrm>
          <a:off x="178551" y="1066275"/>
          <a:ext cx="634365" cy="277437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2400" b="1">
              <a:solidFill>
                <a:srgbClr val="FF0000"/>
              </a:solidFill>
              <a:latin typeface="72 Black" panose="020B0A04030603020204" pitchFamily="34" charset="0"/>
              <a:cs typeface="72 Black" panose="020B0A04030603020204" pitchFamily="34" charset="0"/>
            </a:rPr>
            <a:t>THREAT</a:t>
          </a:r>
        </a:p>
      </xdr:txBody>
    </xdr:sp>
    <xdr:clientData/>
  </xdr:twoCellAnchor>
  <xdr:twoCellAnchor editAs="oneCell">
    <xdr:from>
      <xdr:col>33</xdr:col>
      <xdr:colOff>155959</xdr:colOff>
      <xdr:row>6</xdr:row>
      <xdr:rowOff>2682</xdr:rowOff>
    </xdr:from>
    <xdr:to>
      <xdr:col>35</xdr:col>
      <xdr:colOff>127015</xdr:colOff>
      <xdr:row>14</xdr:row>
      <xdr:rowOff>269742</xdr:rowOff>
    </xdr:to>
    <xdr:pic>
      <xdr:nvPicPr>
        <xdr:cNvPr id="4" name="Picture 14">
          <a:extLst>
            <a:ext uri="{FF2B5EF4-FFF2-40B4-BE49-F238E27FC236}">
              <a16:creationId xmlns:a16="http://schemas.microsoft.com/office/drawing/2014/main" id="{FCDC4A83-6EB6-4519-9357-6E5F90D496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03139" y="1423812"/>
          <a:ext cx="1879866" cy="1897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34</xdr:col>
      <xdr:colOff>257358</xdr:colOff>
      <xdr:row>2</xdr:row>
      <xdr:rowOff>329716</xdr:rowOff>
    </xdr:from>
    <xdr:to>
      <xdr:col>34</xdr:col>
      <xdr:colOff>871040</xdr:colOff>
      <xdr:row>31</xdr:row>
      <xdr:rowOff>0</xdr:rowOff>
    </xdr:to>
    <xdr:sp macro="" textlink="">
      <xdr:nvSpPr>
        <xdr:cNvPr id="5" name="Rectangle: Rounded Corners 4">
          <a:extLst>
            <a:ext uri="{FF2B5EF4-FFF2-40B4-BE49-F238E27FC236}">
              <a16:creationId xmlns:a16="http://schemas.microsoft.com/office/drawing/2014/main" id="{20C209AD-31D6-4DC6-82D7-36071A07AE19}"/>
            </a:ext>
          </a:extLst>
        </xdr:cNvPr>
        <xdr:cNvSpPr/>
      </xdr:nvSpPr>
      <xdr:spPr>
        <a:xfrm>
          <a:off x="20210328" y="756436"/>
          <a:ext cx="613682" cy="563674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1600" b="1">
              <a:ln>
                <a:noFill/>
              </a:ln>
              <a:solidFill>
                <a:sysClr val="windowText" lastClr="000000"/>
              </a:solidFill>
              <a:latin typeface="72 Black" panose="020B0A04030603020204" pitchFamily="34" charset="0"/>
              <a:cs typeface="72 Black" panose="020B0A04030603020204" pitchFamily="34" charset="0"/>
            </a:rPr>
            <a:t>CONSEQUENCE</a:t>
          </a:r>
        </a:p>
      </xdr:txBody>
    </xdr:sp>
    <xdr:clientData/>
  </xdr:twoCellAnchor>
  <xdr:twoCellAnchor>
    <xdr:from>
      <xdr:col>15</xdr:col>
      <xdr:colOff>365207</xdr:colOff>
      <xdr:row>43</xdr:row>
      <xdr:rowOff>18420</xdr:rowOff>
    </xdr:from>
    <xdr:to>
      <xdr:col>17</xdr:col>
      <xdr:colOff>388050</xdr:colOff>
      <xdr:row>47</xdr:row>
      <xdr:rowOff>201483</xdr:rowOff>
    </xdr:to>
    <xdr:sp macro="" textlink="">
      <xdr:nvSpPr>
        <xdr:cNvPr id="9" name="Oval 8">
          <a:extLst>
            <a:ext uri="{FF2B5EF4-FFF2-40B4-BE49-F238E27FC236}">
              <a16:creationId xmlns:a16="http://schemas.microsoft.com/office/drawing/2014/main" id="{F8045A8E-D1FC-4484-821C-0D729DC55112}"/>
            </a:ext>
          </a:extLst>
        </xdr:cNvPr>
        <xdr:cNvSpPr/>
      </xdr:nvSpPr>
      <xdr:spPr>
        <a:xfrm>
          <a:off x="9048197" y="9082410"/>
          <a:ext cx="1234423" cy="998403"/>
        </a:xfrm>
        <a:prstGeom prst="ellipse">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EVENT</a:t>
          </a:r>
        </a:p>
      </xdr:txBody>
    </xdr:sp>
    <xdr:clientData/>
  </xdr:twoCellAnchor>
  <xdr:twoCellAnchor>
    <xdr:from>
      <xdr:col>1</xdr:col>
      <xdr:colOff>14721</xdr:colOff>
      <xdr:row>37</xdr:row>
      <xdr:rowOff>148065</xdr:rowOff>
    </xdr:from>
    <xdr:to>
      <xdr:col>2</xdr:col>
      <xdr:colOff>43296</xdr:colOff>
      <xdr:row>50</xdr:row>
      <xdr:rowOff>141141</xdr:rowOff>
    </xdr:to>
    <xdr:sp macro="" textlink="">
      <xdr:nvSpPr>
        <xdr:cNvPr id="10" name="Rectangle: Rounded Corners 9">
          <a:extLst>
            <a:ext uri="{FF2B5EF4-FFF2-40B4-BE49-F238E27FC236}">
              <a16:creationId xmlns:a16="http://schemas.microsoft.com/office/drawing/2014/main" id="{FECA953E-CE92-4570-9BD9-219E9865AECD}"/>
            </a:ext>
          </a:extLst>
        </xdr:cNvPr>
        <xdr:cNvSpPr/>
      </xdr:nvSpPr>
      <xdr:spPr>
        <a:xfrm>
          <a:off x="178551" y="7893795"/>
          <a:ext cx="634365" cy="277437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2400" b="1">
              <a:solidFill>
                <a:srgbClr val="FF0000"/>
              </a:solidFill>
              <a:latin typeface="72 Black" panose="020B0A04030603020204" pitchFamily="34" charset="0"/>
              <a:cs typeface="72 Black" panose="020B0A04030603020204" pitchFamily="34" charset="0"/>
            </a:rPr>
            <a:t>THREAT</a:t>
          </a:r>
        </a:p>
      </xdr:txBody>
    </xdr:sp>
    <xdr:clientData/>
  </xdr:twoCellAnchor>
  <xdr:oneCellAnchor>
    <xdr:from>
      <xdr:col>33</xdr:col>
      <xdr:colOff>155959</xdr:colOff>
      <xdr:row>39</xdr:row>
      <xdr:rowOff>2682</xdr:rowOff>
    </xdr:from>
    <xdr:ext cx="1876056" cy="1899917"/>
    <xdr:pic>
      <xdr:nvPicPr>
        <xdr:cNvPr id="11" name="Picture 14">
          <a:extLst>
            <a:ext uri="{FF2B5EF4-FFF2-40B4-BE49-F238E27FC236}">
              <a16:creationId xmlns:a16="http://schemas.microsoft.com/office/drawing/2014/main" id="{D0D77C14-80D8-457A-976E-9EC7C62F8B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03139" y="8251332"/>
          <a:ext cx="1876056" cy="18999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34</xdr:col>
      <xdr:colOff>257358</xdr:colOff>
      <xdr:row>35</xdr:row>
      <xdr:rowOff>329716</xdr:rowOff>
    </xdr:from>
    <xdr:to>
      <xdr:col>34</xdr:col>
      <xdr:colOff>871040</xdr:colOff>
      <xdr:row>84</xdr:row>
      <xdr:rowOff>0</xdr:rowOff>
    </xdr:to>
    <xdr:sp macro="" textlink="">
      <xdr:nvSpPr>
        <xdr:cNvPr id="12" name="Rectangle: Rounded Corners 11">
          <a:extLst>
            <a:ext uri="{FF2B5EF4-FFF2-40B4-BE49-F238E27FC236}">
              <a16:creationId xmlns:a16="http://schemas.microsoft.com/office/drawing/2014/main" id="{10F8D629-D1AA-43AF-A6D3-7A3B6385BFA2}"/>
            </a:ext>
          </a:extLst>
        </xdr:cNvPr>
        <xdr:cNvSpPr/>
      </xdr:nvSpPr>
      <xdr:spPr>
        <a:xfrm>
          <a:off x="20210328" y="7583956"/>
          <a:ext cx="613682" cy="962581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1600" b="1">
              <a:ln>
                <a:noFill/>
              </a:ln>
              <a:solidFill>
                <a:sysClr val="windowText" lastClr="000000"/>
              </a:solidFill>
              <a:latin typeface="72 Black" panose="020B0A04030603020204" pitchFamily="34" charset="0"/>
              <a:cs typeface="72 Black" panose="020B0A04030603020204" pitchFamily="34" charset="0"/>
            </a:rPr>
            <a:t>CONSEQUENCE</a:t>
          </a:r>
        </a:p>
      </xdr:txBody>
    </xdr:sp>
    <xdr:clientData/>
  </xdr:twoCellAnchor>
  <xdr:twoCellAnchor>
    <xdr:from>
      <xdr:col>1</xdr:col>
      <xdr:colOff>180975</xdr:colOff>
      <xdr:row>37</xdr:row>
      <xdr:rowOff>238125</xdr:rowOff>
    </xdr:from>
    <xdr:to>
      <xdr:col>34</xdr:col>
      <xdr:colOff>829129</xdr:colOff>
      <xdr:row>59</xdr:row>
      <xdr:rowOff>179390</xdr:rowOff>
    </xdr:to>
    <xdr:grpSp>
      <xdr:nvGrpSpPr>
        <xdr:cNvPr id="13" name="Group 12">
          <a:extLst>
            <a:ext uri="{FF2B5EF4-FFF2-40B4-BE49-F238E27FC236}">
              <a16:creationId xmlns:a16="http://schemas.microsoft.com/office/drawing/2014/main" id="{8863D66E-8F11-41DE-BFBF-0062FEA892AB}"/>
            </a:ext>
          </a:extLst>
        </xdr:cNvPr>
        <xdr:cNvGrpSpPr/>
      </xdr:nvGrpSpPr>
      <xdr:grpSpPr>
        <a:xfrm>
          <a:off x="323850" y="8039100"/>
          <a:ext cx="19240954" cy="4427540"/>
          <a:chOff x="710983" y="796085"/>
          <a:chExt cx="15604687" cy="3982630"/>
        </a:xfrm>
      </xdr:grpSpPr>
      <xdr:sp macro="" textlink="">
        <xdr:nvSpPr>
          <xdr:cNvPr id="14" name="Flowchart: Manual Operation 13">
            <a:extLst>
              <a:ext uri="{FF2B5EF4-FFF2-40B4-BE49-F238E27FC236}">
                <a16:creationId xmlns:a16="http://schemas.microsoft.com/office/drawing/2014/main" id="{3E8A31F9-9E44-4554-8E13-185E0F5BFBD1}"/>
              </a:ext>
            </a:extLst>
          </xdr:cNvPr>
          <xdr:cNvSpPr/>
        </xdr:nvSpPr>
        <xdr:spPr>
          <a:xfrm rot="16200000" flipH="1">
            <a:off x="1945522" y="-425824"/>
            <a:ext cx="3970000" cy="6439078"/>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5" name="Flowchart: Manual Operation 14">
            <a:extLst>
              <a:ext uri="{FF2B5EF4-FFF2-40B4-BE49-F238E27FC236}">
                <a16:creationId xmlns:a16="http://schemas.microsoft.com/office/drawing/2014/main" id="{ADDA6104-AA4A-4461-9C82-F6C3F5063268}"/>
              </a:ext>
            </a:extLst>
          </xdr:cNvPr>
          <xdr:cNvSpPr/>
        </xdr:nvSpPr>
        <xdr:spPr>
          <a:xfrm rot="5400000">
            <a:off x="10427159" y="-1122427"/>
            <a:ext cx="3970000" cy="7807023"/>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92075</xdr:colOff>
      <xdr:row>2</xdr:row>
      <xdr:rowOff>301625</xdr:rowOff>
    </xdr:from>
    <xdr:to>
      <xdr:col>34</xdr:col>
      <xdr:colOff>740229</xdr:colOff>
      <xdr:row>25</xdr:row>
      <xdr:rowOff>65090</xdr:rowOff>
    </xdr:to>
    <xdr:grpSp>
      <xdr:nvGrpSpPr>
        <xdr:cNvPr id="6" name="Group 5">
          <a:extLst>
            <a:ext uri="{FF2B5EF4-FFF2-40B4-BE49-F238E27FC236}">
              <a16:creationId xmlns:a16="http://schemas.microsoft.com/office/drawing/2014/main" id="{E5427653-A7BD-453F-8F20-B2929A5EAE93}"/>
            </a:ext>
          </a:extLst>
        </xdr:cNvPr>
        <xdr:cNvGrpSpPr/>
      </xdr:nvGrpSpPr>
      <xdr:grpSpPr>
        <a:xfrm>
          <a:off x="234950" y="730250"/>
          <a:ext cx="19240954" cy="4430715"/>
          <a:chOff x="710983" y="796085"/>
          <a:chExt cx="15604687" cy="3982630"/>
        </a:xfrm>
      </xdr:grpSpPr>
      <xdr:sp macro="" textlink="">
        <xdr:nvSpPr>
          <xdr:cNvPr id="7" name="Flowchart: Manual Operation 6">
            <a:extLst>
              <a:ext uri="{FF2B5EF4-FFF2-40B4-BE49-F238E27FC236}">
                <a16:creationId xmlns:a16="http://schemas.microsoft.com/office/drawing/2014/main" id="{9436571B-2DA6-6B39-2995-939FDFE9CC66}"/>
              </a:ext>
            </a:extLst>
          </xdr:cNvPr>
          <xdr:cNvSpPr/>
        </xdr:nvSpPr>
        <xdr:spPr>
          <a:xfrm rot="16200000" flipH="1">
            <a:off x="1945522" y="-425824"/>
            <a:ext cx="3970000" cy="6439078"/>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8" name="Flowchart: Manual Operation 7">
            <a:extLst>
              <a:ext uri="{FF2B5EF4-FFF2-40B4-BE49-F238E27FC236}">
                <a16:creationId xmlns:a16="http://schemas.microsoft.com/office/drawing/2014/main" id="{97BC6AC1-9AAA-6852-7C9E-566DA4C2BCBF}"/>
              </a:ext>
            </a:extLst>
          </xdr:cNvPr>
          <xdr:cNvSpPr/>
        </xdr:nvSpPr>
        <xdr:spPr>
          <a:xfrm rot="5400000">
            <a:off x="10427159" y="-1122427"/>
            <a:ext cx="3970000" cy="7807023"/>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tptmn-my.sharepoint.com/B.%20SUBHOLDING%20C&amp;T/1.%202021/1.%20Process%20safety%20&amp;%20Assest%20Integrity%20Management%20System/E.%20Worksheet%20MAH%20SECE%20Revisi/4.%20Workshet%20SECE%20Dashboard%20re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20SUBHOLDING%20C&amp;T\1.%202021\1.%20Process%20safety%20&amp;%20Assest%20Integrity%20Management%20System\E.%20Worksheet%20MAH%20SECE%20Revisi\A.%20Templete%20MAH+SECE%20Revisi_Final\Final%20Version\1.%20Worksheet%20MAH%20&amp;%20SECE%20-%20Fuel%20Terminal_Final%20Rev%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ummary Data"/>
      <sheetName val="SECE Dashboard"/>
      <sheetName val="01 SS"/>
      <sheetName val="02 DC"/>
      <sheetName val="03 MP"/>
      <sheetName val="04 IP"/>
      <sheetName val="05 RE"/>
      <sheetName val="06 GD"/>
      <sheetName val="07 FP"/>
      <sheetName val="08 S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arrier"/>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5.xml"/><Relationship Id="rId1" Type="http://schemas.openxmlformats.org/officeDocument/2006/relationships/printerSettings" Target="../printerSettings/printerSettings29.bin"/><Relationship Id="rId4" Type="http://schemas.openxmlformats.org/officeDocument/2006/relationships/comments" Target="../comments1.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D3AB-5BAB-44AE-B41E-873BEA1A1836}">
  <sheetPr codeName="Sheet1">
    <pageSetUpPr fitToPage="1"/>
  </sheetPr>
  <dimension ref="A1:U72"/>
  <sheetViews>
    <sheetView showGridLines="0" view="pageBreakPreview" zoomScaleNormal="170" zoomScaleSheetLayoutView="100" workbookViewId="0">
      <selection activeCell="AL69" sqref="AL69"/>
    </sheetView>
  </sheetViews>
  <sheetFormatPr defaultColWidth="8.85546875" defaultRowHeight="14.25"/>
  <cols>
    <col min="1" max="1" width="1.85546875" style="9" customWidth="1"/>
    <col min="2" max="2" width="0.42578125" style="9" customWidth="1"/>
    <col min="3" max="3" width="4.42578125" style="9" customWidth="1"/>
    <col min="4" max="4" width="9" style="9" customWidth="1"/>
    <col min="5" max="5" width="13.5703125" style="9" customWidth="1"/>
    <col min="6" max="6" width="1" style="9" customWidth="1"/>
    <col min="7" max="7" width="17" style="9" customWidth="1"/>
    <col min="8" max="8" width="12.85546875" style="9" customWidth="1"/>
    <col min="9" max="9" width="0.42578125" style="9" customWidth="1"/>
    <col min="10" max="10" width="1.28515625" style="9" customWidth="1"/>
    <col min="11" max="11" width="0.42578125" style="9" customWidth="1"/>
    <col min="12" max="12" width="8.85546875" style="9"/>
    <col min="13" max="13" width="0.42578125" style="9" customWidth="1"/>
    <col min="14" max="14" width="8.85546875" style="9"/>
    <col min="15" max="15" width="0.42578125" style="9" customWidth="1"/>
    <col min="16" max="16" width="8.5703125" style="9" customWidth="1"/>
    <col min="17" max="17" width="0.5703125" style="9" customWidth="1"/>
    <col min="18" max="18" width="8.85546875" style="9"/>
    <col min="19" max="19" width="0.42578125" style="9" customWidth="1"/>
    <col min="20" max="20" width="8.85546875" style="9"/>
    <col min="21" max="21" width="0.42578125" style="9" customWidth="1"/>
    <col min="22" max="22" width="1" style="9" customWidth="1"/>
    <col min="23" max="16384" width="8.85546875" style="9"/>
  </cols>
  <sheetData>
    <row r="1" spans="2:21" ht="9" customHeight="1" thickBot="1"/>
    <row r="2" spans="2:21" ht="3" customHeight="1" thickTop="1" thickBot="1">
      <c r="B2" s="400"/>
      <c r="C2" s="401"/>
      <c r="D2" s="401"/>
      <c r="E2" s="401"/>
      <c r="F2" s="401"/>
      <c r="G2" s="401"/>
      <c r="H2" s="401"/>
      <c r="I2" s="401"/>
      <c r="J2" s="401"/>
      <c r="K2" s="401"/>
      <c r="L2" s="401"/>
      <c r="M2" s="401"/>
      <c r="N2" s="401"/>
      <c r="O2" s="401"/>
      <c r="P2" s="401"/>
      <c r="Q2" s="401"/>
      <c r="R2" s="401"/>
      <c r="S2" s="401"/>
      <c r="T2" s="401"/>
      <c r="U2" s="402"/>
    </row>
    <row r="3" spans="2:21" ht="23.1" customHeight="1">
      <c r="B3" s="343"/>
      <c r="C3" s="403" t="s">
        <v>0</v>
      </c>
      <c r="D3" s="404"/>
      <c r="E3" s="404"/>
      <c r="F3" s="404"/>
      <c r="G3" s="404"/>
      <c r="H3" s="404"/>
      <c r="I3" s="404"/>
      <c r="J3" s="404"/>
      <c r="K3" s="404"/>
      <c r="L3" s="404"/>
      <c r="M3" s="404"/>
      <c r="N3" s="404"/>
      <c r="O3" s="404"/>
      <c r="P3" s="404"/>
      <c r="Q3" s="405"/>
      <c r="R3" s="409"/>
      <c r="S3" s="410"/>
      <c r="T3" s="411"/>
      <c r="U3" s="345"/>
    </row>
    <row r="4" spans="2:21" ht="26.85" customHeight="1" thickBot="1">
      <c r="B4" s="343"/>
      <c r="C4" s="406"/>
      <c r="D4" s="407"/>
      <c r="E4" s="407"/>
      <c r="F4" s="407"/>
      <c r="G4" s="407"/>
      <c r="H4" s="407"/>
      <c r="I4" s="407"/>
      <c r="J4" s="407"/>
      <c r="K4" s="407"/>
      <c r="L4" s="407"/>
      <c r="M4" s="407"/>
      <c r="N4" s="407"/>
      <c r="O4" s="407"/>
      <c r="P4" s="407"/>
      <c r="Q4" s="408"/>
      <c r="R4" s="412"/>
      <c r="S4" s="413"/>
      <c r="T4" s="414"/>
      <c r="U4" s="345"/>
    </row>
    <row r="5" spans="2:21" ht="3" customHeight="1" thickBot="1">
      <c r="B5" s="346"/>
      <c r="C5" s="415"/>
      <c r="D5" s="415"/>
      <c r="E5" s="415"/>
      <c r="F5" s="415"/>
      <c r="G5" s="415"/>
      <c r="H5" s="415"/>
      <c r="I5" s="415"/>
      <c r="J5" s="415"/>
      <c r="K5" s="415"/>
      <c r="L5" s="415"/>
      <c r="M5" s="415"/>
      <c r="N5" s="415"/>
      <c r="O5" s="415"/>
      <c r="P5" s="415"/>
      <c r="Q5" s="415"/>
      <c r="R5" s="415"/>
      <c r="S5" s="415"/>
      <c r="T5" s="415"/>
      <c r="U5" s="347"/>
    </row>
    <row r="6" spans="2:21" ht="15">
      <c r="B6" s="346"/>
      <c r="C6" s="416" t="s">
        <v>1</v>
      </c>
      <c r="D6" s="417"/>
      <c r="E6" s="418"/>
      <c r="F6" s="348" t="s">
        <v>2</v>
      </c>
      <c r="G6" s="419" t="s">
        <v>3</v>
      </c>
      <c r="H6" s="419"/>
      <c r="I6" s="419"/>
      <c r="J6" s="419"/>
      <c r="K6" s="420"/>
      <c r="L6" s="422" t="s">
        <v>4</v>
      </c>
      <c r="M6" s="417"/>
      <c r="N6" s="417"/>
      <c r="O6" s="417"/>
      <c r="P6" s="418"/>
      <c r="Q6" s="344" t="s">
        <v>2</v>
      </c>
      <c r="R6" s="419">
        <v>2024</v>
      </c>
      <c r="S6" s="419"/>
      <c r="T6" s="423"/>
      <c r="U6" s="347"/>
    </row>
    <row r="7" spans="2:21" ht="15">
      <c r="B7" s="346"/>
      <c r="C7" s="424" t="s">
        <v>5</v>
      </c>
      <c r="D7" s="425"/>
      <c r="E7" s="426"/>
      <c r="F7" s="349" t="s">
        <v>2</v>
      </c>
      <c r="G7" s="427" t="s">
        <v>6</v>
      </c>
      <c r="H7" s="427"/>
      <c r="I7" s="427"/>
      <c r="J7" s="427"/>
      <c r="K7" s="415"/>
      <c r="L7" s="428" t="s">
        <v>7</v>
      </c>
      <c r="M7" s="425"/>
      <c r="N7" s="425"/>
      <c r="O7" s="425"/>
      <c r="P7" s="426"/>
      <c r="Q7" s="350" t="s">
        <v>2</v>
      </c>
      <c r="R7" s="427">
        <v>1</v>
      </c>
      <c r="S7" s="427"/>
      <c r="T7" s="429"/>
      <c r="U7" s="347"/>
    </row>
    <row r="8" spans="2:21" ht="15.75" thickBot="1">
      <c r="B8" s="346"/>
      <c r="C8" s="430" t="s">
        <v>8</v>
      </c>
      <c r="D8" s="431"/>
      <c r="E8" s="432"/>
      <c r="F8" s="351" t="s">
        <v>2</v>
      </c>
      <c r="G8" s="433" t="s">
        <v>9</v>
      </c>
      <c r="H8" s="433"/>
      <c r="I8" s="433"/>
      <c r="J8" s="433"/>
      <c r="K8" s="421"/>
      <c r="L8" s="434"/>
      <c r="M8" s="435"/>
      <c r="N8" s="435"/>
      <c r="O8" s="435"/>
      <c r="P8" s="435"/>
      <c r="Q8" s="435"/>
      <c r="R8" s="435"/>
      <c r="S8" s="435"/>
      <c r="T8" s="436"/>
      <c r="U8" s="347"/>
    </row>
    <row r="9" spans="2:21" ht="2.4500000000000002" customHeight="1" thickBot="1">
      <c r="B9" s="346"/>
      <c r="C9" s="415"/>
      <c r="D9" s="415"/>
      <c r="E9" s="415"/>
      <c r="F9" s="415"/>
      <c r="G9" s="415"/>
      <c r="H9" s="415"/>
      <c r="I9" s="415"/>
      <c r="J9" s="415"/>
      <c r="K9" s="415"/>
      <c r="L9" s="415"/>
      <c r="M9" s="415"/>
      <c r="N9" s="415"/>
      <c r="O9" s="415"/>
      <c r="P9" s="415"/>
      <c r="Q9" s="415"/>
      <c r="R9" s="415"/>
      <c r="S9" s="415"/>
      <c r="T9" s="415"/>
      <c r="U9" s="347"/>
    </row>
    <row r="10" spans="2:21" ht="16.5" thickBot="1">
      <c r="B10" s="346"/>
      <c r="C10" s="439" t="s">
        <v>10</v>
      </c>
      <c r="D10" s="440"/>
      <c r="E10" s="440"/>
      <c r="F10" s="440"/>
      <c r="G10" s="440"/>
      <c r="H10" s="440"/>
      <c r="I10" s="440"/>
      <c r="J10" s="440"/>
      <c r="K10" s="440"/>
      <c r="L10" s="440"/>
      <c r="M10" s="440"/>
      <c r="N10" s="440"/>
      <c r="O10" s="440"/>
      <c r="P10" s="440"/>
      <c r="Q10" s="440"/>
      <c r="R10" s="440"/>
      <c r="S10" s="440"/>
      <c r="T10" s="441"/>
      <c r="U10" s="347"/>
    </row>
    <row r="11" spans="2:21">
      <c r="B11" s="352"/>
      <c r="C11" s="442" t="s">
        <v>11</v>
      </c>
      <c r="D11" s="443"/>
      <c r="E11" s="443"/>
      <c r="F11" s="443"/>
      <c r="G11" s="443"/>
      <c r="H11" s="443"/>
      <c r="I11" s="443"/>
      <c r="J11" s="443"/>
      <c r="K11" s="443"/>
      <c r="L11" s="443"/>
      <c r="M11" s="443"/>
      <c r="N11" s="443"/>
      <c r="O11" s="443"/>
      <c r="P11" s="443"/>
      <c r="Q11" s="443"/>
      <c r="R11" s="443"/>
      <c r="S11" s="443"/>
      <c r="T11" s="444"/>
      <c r="U11" s="353"/>
    </row>
    <row r="12" spans="2:21" ht="23.85" customHeight="1">
      <c r="B12" s="352"/>
      <c r="C12" s="445"/>
      <c r="D12" s="446"/>
      <c r="E12" s="446"/>
      <c r="F12" s="446"/>
      <c r="G12" s="446"/>
      <c r="H12" s="446"/>
      <c r="I12" s="446"/>
      <c r="J12" s="446"/>
      <c r="K12" s="446"/>
      <c r="L12" s="446"/>
      <c r="M12" s="446"/>
      <c r="N12" s="446"/>
      <c r="O12" s="446"/>
      <c r="P12" s="446"/>
      <c r="Q12" s="446"/>
      <c r="R12" s="446"/>
      <c r="S12" s="446"/>
      <c r="T12" s="447"/>
      <c r="U12" s="353"/>
    </row>
    <row r="13" spans="2:21" ht="39" customHeight="1" thickBot="1">
      <c r="B13" s="352"/>
      <c r="C13" s="448"/>
      <c r="D13" s="449"/>
      <c r="E13" s="449"/>
      <c r="F13" s="449"/>
      <c r="G13" s="449"/>
      <c r="H13" s="449"/>
      <c r="I13" s="449"/>
      <c r="J13" s="449"/>
      <c r="K13" s="449"/>
      <c r="L13" s="449"/>
      <c r="M13" s="449"/>
      <c r="N13" s="449"/>
      <c r="O13" s="449"/>
      <c r="P13" s="449"/>
      <c r="Q13" s="449"/>
      <c r="R13" s="449"/>
      <c r="S13" s="449"/>
      <c r="T13" s="450"/>
      <c r="U13" s="353"/>
    </row>
    <row r="14" spans="2:21" ht="3" customHeight="1" thickBot="1">
      <c r="B14" s="346"/>
      <c r="C14" s="415"/>
      <c r="D14" s="415"/>
      <c r="E14" s="415"/>
      <c r="F14" s="415"/>
      <c r="G14" s="415"/>
      <c r="H14" s="415"/>
      <c r="I14" s="415"/>
      <c r="J14" s="415"/>
      <c r="K14" s="415"/>
      <c r="L14" s="415"/>
      <c r="M14" s="415"/>
      <c r="N14" s="415"/>
      <c r="O14" s="415"/>
      <c r="P14" s="415"/>
      <c r="Q14" s="415"/>
      <c r="R14" s="415"/>
      <c r="S14" s="415"/>
      <c r="T14" s="415"/>
      <c r="U14" s="347"/>
    </row>
    <row r="15" spans="2:21" ht="16.5" thickBot="1">
      <c r="B15" s="346"/>
      <c r="C15" s="439" t="s">
        <v>12</v>
      </c>
      <c r="D15" s="440"/>
      <c r="E15" s="440"/>
      <c r="F15" s="440"/>
      <c r="G15" s="440"/>
      <c r="H15" s="440"/>
      <c r="I15" s="440"/>
      <c r="J15" s="440"/>
      <c r="K15" s="440"/>
      <c r="L15" s="440"/>
      <c r="M15" s="440"/>
      <c r="N15" s="440"/>
      <c r="O15" s="440"/>
      <c r="P15" s="440"/>
      <c r="Q15" s="440"/>
      <c r="R15" s="440"/>
      <c r="S15" s="440"/>
      <c r="T15" s="441"/>
      <c r="U15" s="347"/>
    </row>
    <row r="16" spans="2:21" ht="61.5" customHeight="1">
      <c r="B16" s="354"/>
      <c r="C16" s="451" t="s">
        <v>13</v>
      </c>
      <c r="D16" s="452"/>
      <c r="E16" s="452"/>
      <c r="F16" s="452"/>
      <c r="G16" s="452"/>
      <c r="H16" s="452"/>
      <c r="I16" s="452"/>
      <c r="J16" s="452"/>
      <c r="K16" s="452"/>
      <c r="L16" s="452"/>
      <c r="M16" s="452"/>
      <c r="N16" s="452"/>
      <c r="O16" s="452"/>
      <c r="P16" s="452"/>
      <c r="Q16" s="452"/>
      <c r="R16" s="452"/>
      <c r="S16" s="452"/>
      <c r="T16" s="453"/>
      <c r="U16" s="355"/>
    </row>
    <row r="17" spans="2:21" ht="61.5" customHeight="1">
      <c r="B17" s="354"/>
      <c r="C17" s="454"/>
      <c r="D17" s="455"/>
      <c r="E17" s="455"/>
      <c r="F17" s="455"/>
      <c r="G17" s="455"/>
      <c r="H17" s="455"/>
      <c r="I17" s="455"/>
      <c r="J17" s="455"/>
      <c r="K17" s="455"/>
      <c r="L17" s="455"/>
      <c r="M17" s="455"/>
      <c r="N17" s="455"/>
      <c r="O17" s="455"/>
      <c r="P17" s="455"/>
      <c r="Q17" s="455"/>
      <c r="R17" s="455"/>
      <c r="S17" s="455"/>
      <c r="T17" s="456"/>
      <c r="U17" s="355"/>
    </row>
    <row r="18" spans="2:21" ht="61.5" customHeight="1">
      <c r="B18" s="354"/>
      <c r="C18" s="454"/>
      <c r="D18" s="455"/>
      <c r="E18" s="455"/>
      <c r="F18" s="455"/>
      <c r="G18" s="455"/>
      <c r="H18" s="455"/>
      <c r="I18" s="455"/>
      <c r="J18" s="455"/>
      <c r="K18" s="455"/>
      <c r="L18" s="455"/>
      <c r="M18" s="455"/>
      <c r="N18" s="455"/>
      <c r="O18" s="455"/>
      <c r="P18" s="455"/>
      <c r="Q18" s="455"/>
      <c r="R18" s="455"/>
      <c r="S18" s="455"/>
      <c r="T18" s="456"/>
      <c r="U18" s="355"/>
    </row>
    <row r="19" spans="2:21" ht="48" customHeight="1" thickBot="1">
      <c r="B19" s="354"/>
      <c r="C19" s="457"/>
      <c r="D19" s="458"/>
      <c r="E19" s="458"/>
      <c r="F19" s="458"/>
      <c r="G19" s="458"/>
      <c r="H19" s="458"/>
      <c r="I19" s="458"/>
      <c r="J19" s="458"/>
      <c r="K19" s="458"/>
      <c r="L19" s="458"/>
      <c r="M19" s="458"/>
      <c r="N19" s="458"/>
      <c r="O19" s="458"/>
      <c r="P19" s="458"/>
      <c r="Q19" s="458"/>
      <c r="R19" s="458"/>
      <c r="S19" s="458"/>
      <c r="T19" s="459"/>
      <c r="U19" s="355"/>
    </row>
    <row r="20" spans="2:21" ht="1.5" customHeight="1" thickBot="1">
      <c r="B20" s="346"/>
      <c r="C20" s="415"/>
      <c r="D20" s="415"/>
      <c r="E20" s="415"/>
      <c r="F20" s="415"/>
      <c r="G20" s="415"/>
      <c r="H20" s="415"/>
      <c r="I20" s="415"/>
      <c r="J20" s="415"/>
      <c r="K20" s="415"/>
      <c r="L20" s="415"/>
      <c r="M20" s="415"/>
      <c r="N20" s="415"/>
      <c r="O20" s="415"/>
      <c r="P20" s="415"/>
      <c r="Q20" s="415"/>
      <c r="R20" s="415"/>
      <c r="S20" s="415"/>
      <c r="T20" s="415"/>
      <c r="U20" s="347"/>
    </row>
    <row r="21" spans="2:21" ht="24" customHeight="1" thickBot="1">
      <c r="B21" s="346"/>
      <c r="C21" s="439" t="s">
        <v>14</v>
      </c>
      <c r="D21" s="440"/>
      <c r="E21" s="440"/>
      <c r="F21" s="440"/>
      <c r="G21" s="440"/>
      <c r="H21" s="440"/>
      <c r="I21" s="440"/>
      <c r="J21" s="440"/>
      <c r="K21" s="440"/>
      <c r="L21" s="440"/>
      <c r="M21" s="440"/>
      <c r="N21" s="440"/>
      <c r="O21" s="440"/>
      <c r="P21" s="440"/>
      <c r="Q21" s="440"/>
      <c r="R21" s="440"/>
      <c r="S21" s="440"/>
      <c r="T21" s="441"/>
      <c r="U21" s="347"/>
    </row>
    <row r="22" spans="2:21" ht="15.75" thickBot="1">
      <c r="B22" s="346"/>
      <c r="C22" s="356" t="s">
        <v>15</v>
      </c>
      <c r="D22" s="460" t="s">
        <v>16</v>
      </c>
      <c r="E22" s="461"/>
      <c r="F22" s="461"/>
      <c r="G22" s="461"/>
      <c r="H22" s="461"/>
      <c r="I22" s="461"/>
      <c r="J22" s="462"/>
      <c r="K22" s="357"/>
      <c r="L22" s="358" t="s">
        <v>17</v>
      </c>
      <c r="M22" s="357"/>
      <c r="N22" s="358" t="s">
        <v>18</v>
      </c>
      <c r="O22" s="357"/>
      <c r="P22" s="358" t="s">
        <v>19</v>
      </c>
      <c r="Q22" s="357"/>
      <c r="R22" s="357"/>
      <c r="S22" s="357"/>
      <c r="T22" s="359"/>
      <c r="U22" s="347"/>
    </row>
    <row r="23" spans="2:21" ht="1.5" customHeight="1" thickBot="1">
      <c r="B23" s="346"/>
      <c r="C23" s="437">
        <v>1</v>
      </c>
      <c r="D23" s="463" t="s">
        <v>20</v>
      </c>
      <c r="E23" s="463"/>
      <c r="F23" s="463"/>
      <c r="G23" s="463"/>
      <c r="H23" s="463"/>
      <c r="I23" s="463"/>
      <c r="J23" s="463"/>
      <c r="K23" s="360"/>
      <c r="M23" s="360"/>
      <c r="O23" s="360"/>
      <c r="S23" s="360"/>
      <c r="T23" s="13"/>
      <c r="U23" s="347"/>
    </row>
    <row r="24" spans="2:21" ht="15.75" thickBot="1">
      <c r="B24" s="346"/>
      <c r="C24" s="437"/>
      <c r="D24" s="438"/>
      <c r="E24" s="438"/>
      <c r="F24" s="438"/>
      <c r="G24" s="438"/>
      <c r="H24" s="438"/>
      <c r="I24" s="438"/>
      <c r="J24" s="438"/>
      <c r="K24" s="360"/>
      <c r="L24" s="361" t="s">
        <v>21</v>
      </c>
      <c r="M24" s="360"/>
      <c r="N24" s="361" t="s">
        <v>21</v>
      </c>
      <c r="O24" s="360"/>
      <c r="P24" s="361" t="s">
        <v>21</v>
      </c>
      <c r="R24" s="357"/>
      <c r="S24" s="360"/>
      <c r="T24" s="359"/>
      <c r="U24" s="347"/>
    </row>
    <row r="25" spans="2:21" ht="1.5" customHeight="1">
      <c r="B25" s="346"/>
      <c r="C25" s="437"/>
      <c r="D25" s="438"/>
      <c r="E25" s="438"/>
      <c r="F25" s="438"/>
      <c r="G25" s="438"/>
      <c r="H25" s="438"/>
      <c r="I25" s="438"/>
      <c r="J25" s="438"/>
      <c r="K25" s="360"/>
      <c r="M25" s="360"/>
      <c r="O25" s="360"/>
      <c r="S25" s="360"/>
      <c r="T25" s="13"/>
      <c r="U25" s="347"/>
    </row>
    <row r="26" spans="2:21" ht="1.5" customHeight="1" thickBot="1">
      <c r="B26" s="346"/>
      <c r="C26" s="437">
        <v>2</v>
      </c>
      <c r="D26" s="438" t="s">
        <v>22</v>
      </c>
      <c r="E26" s="438"/>
      <c r="F26" s="438"/>
      <c r="G26" s="438"/>
      <c r="H26" s="438"/>
      <c r="I26" s="438"/>
      <c r="J26" s="438"/>
      <c r="K26" s="360"/>
      <c r="M26" s="360"/>
      <c r="O26" s="360"/>
      <c r="S26" s="360"/>
      <c r="T26" s="13"/>
      <c r="U26" s="347"/>
    </row>
    <row r="27" spans="2:21" ht="15.75" thickBot="1">
      <c r="B27" s="346"/>
      <c r="C27" s="437"/>
      <c r="D27" s="438"/>
      <c r="E27" s="438"/>
      <c r="F27" s="438"/>
      <c r="G27" s="438"/>
      <c r="H27" s="438"/>
      <c r="I27" s="438"/>
      <c r="J27" s="438"/>
      <c r="K27" s="360"/>
      <c r="L27" s="361" t="s">
        <v>21</v>
      </c>
      <c r="M27" s="360"/>
      <c r="N27" s="361" t="s">
        <v>21</v>
      </c>
      <c r="O27" s="360"/>
      <c r="P27" s="361" t="s">
        <v>21</v>
      </c>
      <c r="R27" s="357"/>
      <c r="S27" s="360"/>
      <c r="T27" s="13"/>
      <c r="U27" s="347"/>
    </row>
    <row r="28" spans="2:21" ht="1.5" customHeight="1">
      <c r="B28" s="346"/>
      <c r="C28" s="437"/>
      <c r="D28" s="438"/>
      <c r="E28" s="438"/>
      <c r="F28" s="438"/>
      <c r="G28" s="438"/>
      <c r="H28" s="438"/>
      <c r="I28" s="438"/>
      <c r="J28" s="438"/>
      <c r="K28" s="360"/>
      <c r="M28" s="360"/>
      <c r="O28" s="360"/>
      <c r="S28" s="360"/>
      <c r="T28" s="13"/>
      <c r="U28" s="347"/>
    </row>
    <row r="29" spans="2:21" ht="1.5" customHeight="1" thickBot="1">
      <c r="B29" s="346"/>
      <c r="C29" s="437">
        <v>3</v>
      </c>
      <c r="D29" s="438" t="s">
        <v>23</v>
      </c>
      <c r="E29" s="438"/>
      <c r="F29" s="438"/>
      <c r="G29" s="438"/>
      <c r="H29" s="438"/>
      <c r="I29" s="438"/>
      <c r="J29" s="438"/>
      <c r="K29" s="360"/>
      <c r="M29" s="360"/>
      <c r="O29" s="360"/>
      <c r="S29" s="360"/>
      <c r="T29" s="13"/>
      <c r="U29" s="347"/>
    </row>
    <row r="30" spans="2:21" ht="15.75" thickBot="1">
      <c r="B30" s="346"/>
      <c r="C30" s="437"/>
      <c r="D30" s="438"/>
      <c r="E30" s="438"/>
      <c r="F30" s="438"/>
      <c r="G30" s="438"/>
      <c r="H30" s="438"/>
      <c r="I30" s="438"/>
      <c r="J30" s="438"/>
      <c r="K30" s="360"/>
      <c r="L30" s="361" t="s">
        <v>21</v>
      </c>
      <c r="M30" s="360"/>
      <c r="N30" s="361" t="s">
        <v>21</v>
      </c>
      <c r="O30" s="360"/>
      <c r="P30" s="361" t="s">
        <v>21</v>
      </c>
      <c r="S30" s="360"/>
      <c r="T30" s="13"/>
      <c r="U30" s="347"/>
    </row>
    <row r="31" spans="2:21" ht="1.5" customHeight="1">
      <c r="B31" s="346"/>
      <c r="C31" s="437"/>
      <c r="D31" s="438"/>
      <c r="E31" s="438"/>
      <c r="F31" s="438"/>
      <c r="G31" s="438"/>
      <c r="H31" s="438"/>
      <c r="I31" s="438"/>
      <c r="J31" s="438"/>
      <c r="K31" s="360"/>
      <c r="M31" s="360"/>
      <c r="O31" s="360"/>
      <c r="S31" s="360"/>
      <c r="T31" s="13"/>
      <c r="U31" s="347"/>
    </row>
    <row r="32" spans="2:21" ht="1.5" customHeight="1" thickBot="1">
      <c r="B32" s="346"/>
      <c r="C32" s="437">
        <v>4</v>
      </c>
      <c r="D32" s="438" t="s">
        <v>24</v>
      </c>
      <c r="E32" s="438"/>
      <c r="F32" s="438"/>
      <c r="G32" s="438"/>
      <c r="H32" s="438"/>
      <c r="I32" s="438"/>
      <c r="J32" s="438"/>
      <c r="K32" s="360"/>
      <c r="M32" s="360"/>
      <c r="O32" s="360"/>
      <c r="S32" s="360"/>
      <c r="T32" s="13"/>
      <c r="U32" s="347"/>
    </row>
    <row r="33" spans="2:21" ht="15.75" thickBot="1">
      <c r="B33" s="346"/>
      <c r="C33" s="437"/>
      <c r="D33" s="438"/>
      <c r="E33" s="438"/>
      <c r="F33" s="438"/>
      <c r="G33" s="438"/>
      <c r="H33" s="438"/>
      <c r="I33" s="438"/>
      <c r="J33" s="438"/>
      <c r="K33" s="360"/>
      <c r="L33" s="361" t="s">
        <v>21</v>
      </c>
      <c r="M33" s="360"/>
      <c r="N33" s="361" t="s">
        <v>21</v>
      </c>
      <c r="O33" s="360"/>
      <c r="P33" s="361" t="s">
        <v>21</v>
      </c>
      <c r="S33" s="360"/>
      <c r="T33" s="13"/>
      <c r="U33" s="347"/>
    </row>
    <row r="34" spans="2:21" ht="1.5" customHeight="1">
      <c r="B34" s="346"/>
      <c r="C34" s="437"/>
      <c r="D34" s="438"/>
      <c r="E34" s="438"/>
      <c r="F34" s="438"/>
      <c r="G34" s="438"/>
      <c r="H34" s="438"/>
      <c r="I34" s="438"/>
      <c r="J34" s="438"/>
      <c r="K34" s="360"/>
      <c r="M34" s="360"/>
      <c r="O34" s="360"/>
      <c r="S34" s="360"/>
      <c r="T34" s="13"/>
      <c r="U34" s="347"/>
    </row>
    <row r="35" spans="2:21" ht="1.5" customHeight="1" thickBot="1">
      <c r="B35" s="346"/>
      <c r="C35" s="437">
        <v>5</v>
      </c>
      <c r="D35" s="438" t="s">
        <v>25</v>
      </c>
      <c r="E35" s="438"/>
      <c r="F35" s="438"/>
      <c r="G35" s="438"/>
      <c r="H35" s="438"/>
      <c r="I35" s="438"/>
      <c r="J35" s="438"/>
      <c r="K35" s="360"/>
      <c r="M35" s="360"/>
      <c r="O35" s="360"/>
      <c r="S35" s="360"/>
      <c r="T35" s="13"/>
      <c r="U35" s="347"/>
    </row>
    <row r="36" spans="2:21" ht="15.75" thickBot="1">
      <c r="B36" s="346"/>
      <c r="C36" s="437"/>
      <c r="D36" s="438"/>
      <c r="E36" s="438"/>
      <c r="F36" s="438"/>
      <c r="G36" s="438"/>
      <c r="H36" s="438"/>
      <c r="I36" s="438"/>
      <c r="J36" s="438"/>
      <c r="K36" s="360"/>
      <c r="L36" s="361" t="s">
        <v>21</v>
      </c>
      <c r="M36" s="360"/>
      <c r="N36" s="361" t="s">
        <v>26</v>
      </c>
      <c r="O36" s="360"/>
      <c r="P36" s="361" t="s">
        <v>21</v>
      </c>
      <c r="R36" s="357"/>
      <c r="S36" s="360"/>
      <c r="T36" s="359"/>
      <c r="U36" s="347"/>
    </row>
    <row r="37" spans="2:21" ht="1.5" customHeight="1">
      <c r="B37" s="346"/>
      <c r="C37" s="437"/>
      <c r="D37" s="438"/>
      <c r="E37" s="438"/>
      <c r="F37" s="438"/>
      <c r="G37" s="438"/>
      <c r="H37" s="438"/>
      <c r="I37" s="438"/>
      <c r="J37" s="438"/>
      <c r="K37" s="360"/>
      <c r="M37" s="360"/>
      <c r="O37" s="360"/>
      <c r="S37" s="360"/>
      <c r="T37" s="13"/>
      <c r="U37" s="347"/>
    </row>
    <row r="38" spans="2:21" ht="1.5" customHeight="1" thickBot="1">
      <c r="B38" s="346"/>
      <c r="C38" s="437">
        <v>6</v>
      </c>
      <c r="D38" s="438" t="s">
        <v>27</v>
      </c>
      <c r="E38" s="438"/>
      <c r="F38" s="438"/>
      <c r="G38" s="438"/>
      <c r="H38" s="438"/>
      <c r="I38" s="438"/>
      <c r="J38" s="438"/>
      <c r="K38" s="360"/>
      <c r="M38" s="360"/>
      <c r="O38" s="360"/>
      <c r="S38" s="360"/>
      <c r="T38" s="13"/>
      <c r="U38" s="347"/>
    </row>
    <row r="39" spans="2:21" ht="15.75" thickBot="1">
      <c r="B39" s="346"/>
      <c r="C39" s="437"/>
      <c r="D39" s="438"/>
      <c r="E39" s="438"/>
      <c r="F39" s="438"/>
      <c r="G39" s="438"/>
      <c r="H39" s="438"/>
      <c r="I39" s="438"/>
      <c r="J39" s="438"/>
      <c r="K39" s="360"/>
      <c r="L39" s="361" t="s">
        <v>21</v>
      </c>
      <c r="M39" s="360"/>
      <c r="N39" s="361" t="s">
        <v>21</v>
      </c>
      <c r="O39" s="360"/>
      <c r="P39" s="361" t="s">
        <v>21</v>
      </c>
      <c r="S39" s="360"/>
      <c r="T39" s="13"/>
      <c r="U39" s="347"/>
    </row>
    <row r="40" spans="2:21" ht="1.5" customHeight="1">
      <c r="B40" s="346"/>
      <c r="C40" s="437"/>
      <c r="D40" s="438"/>
      <c r="E40" s="438"/>
      <c r="F40" s="438"/>
      <c r="G40" s="438"/>
      <c r="H40" s="438"/>
      <c r="I40" s="438"/>
      <c r="J40" s="438"/>
      <c r="K40" s="360"/>
      <c r="M40" s="360"/>
      <c r="O40" s="360"/>
      <c r="S40" s="360"/>
      <c r="T40" s="13"/>
      <c r="U40" s="347"/>
    </row>
    <row r="41" spans="2:21" ht="1.5" customHeight="1" thickBot="1">
      <c r="B41" s="346"/>
      <c r="C41" s="437">
        <v>7</v>
      </c>
      <c r="D41" s="438" t="s">
        <v>28</v>
      </c>
      <c r="E41" s="438"/>
      <c r="F41" s="438"/>
      <c r="G41" s="438"/>
      <c r="H41" s="438"/>
      <c r="I41" s="438"/>
      <c r="J41" s="438"/>
      <c r="K41" s="360"/>
      <c r="M41" s="360"/>
      <c r="O41" s="360"/>
      <c r="S41" s="360"/>
      <c r="T41" s="13"/>
      <c r="U41" s="347"/>
    </row>
    <row r="42" spans="2:21" ht="15.75" thickBot="1">
      <c r="B42" s="346"/>
      <c r="C42" s="437"/>
      <c r="D42" s="438"/>
      <c r="E42" s="438"/>
      <c r="F42" s="438"/>
      <c r="G42" s="438"/>
      <c r="H42" s="438"/>
      <c r="I42" s="438"/>
      <c r="J42" s="438"/>
      <c r="K42" s="360"/>
      <c r="L42" s="361" t="s">
        <v>21</v>
      </c>
      <c r="M42" s="360"/>
      <c r="N42" s="361" t="s">
        <v>21</v>
      </c>
      <c r="O42" s="360"/>
      <c r="P42" s="361" t="s">
        <v>21</v>
      </c>
      <c r="S42" s="360"/>
      <c r="T42" s="13"/>
      <c r="U42" s="347"/>
    </row>
    <row r="43" spans="2:21" ht="1.5" customHeight="1">
      <c r="B43" s="346"/>
      <c r="C43" s="437"/>
      <c r="D43" s="438"/>
      <c r="E43" s="438"/>
      <c r="F43" s="438"/>
      <c r="G43" s="438"/>
      <c r="H43" s="438"/>
      <c r="I43" s="438"/>
      <c r="J43" s="438"/>
      <c r="K43" s="360"/>
      <c r="M43" s="360"/>
      <c r="O43" s="360"/>
      <c r="S43" s="360"/>
      <c r="T43" s="13"/>
      <c r="U43" s="347"/>
    </row>
    <row r="44" spans="2:21" ht="1.5" customHeight="1" thickBot="1">
      <c r="B44" s="346"/>
      <c r="C44" s="437">
        <v>8</v>
      </c>
      <c r="D44" s="438" t="s">
        <v>29</v>
      </c>
      <c r="E44" s="438"/>
      <c r="F44" s="438"/>
      <c r="G44" s="438"/>
      <c r="H44" s="438"/>
      <c r="I44" s="438"/>
      <c r="J44" s="438"/>
      <c r="K44" s="360"/>
      <c r="M44" s="360"/>
      <c r="O44" s="360"/>
      <c r="S44" s="360"/>
      <c r="T44" s="13"/>
      <c r="U44" s="347"/>
    </row>
    <row r="45" spans="2:21" ht="15.75" thickBot="1">
      <c r="B45" s="346"/>
      <c r="C45" s="437"/>
      <c r="D45" s="438"/>
      <c r="E45" s="438"/>
      <c r="F45" s="438"/>
      <c r="G45" s="438"/>
      <c r="H45" s="438"/>
      <c r="I45" s="438"/>
      <c r="J45" s="438"/>
      <c r="K45" s="360"/>
      <c r="L45" s="361" t="s">
        <v>21</v>
      </c>
      <c r="M45" s="360"/>
      <c r="N45" s="361" t="s">
        <v>21</v>
      </c>
      <c r="O45" s="360"/>
      <c r="P45" s="361" t="s">
        <v>21</v>
      </c>
      <c r="S45" s="360"/>
      <c r="T45" s="13"/>
      <c r="U45" s="347"/>
    </row>
    <row r="46" spans="2:21" ht="1.5" customHeight="1" thickBot="1">
      <c r="B46" s="346"/>
      <c r="C46" s="464"/>
      <c r="D46" s="465"/>
      <c r="E46" s="465"/>
      <c r="F46" s="465"/>
      <c r="G46" s="465"/>
      <c r="H46" s="465"/>
      <c r="I46" s="465"/>
      <c r="J46" s="465"/>
      <c r="K46" s="362"/>
      <c r="L46" s="28"/>
      <c r="M46" s="362"/>
      <c r="N46" s="28"/>
      <c r="O46" s="362"/>
      <c r="P46" s="28"/>
      <c r="Q46" s="28"/>
      <c r="R46" s="28"/>
      <c r="S46" s="362"/>
      <c r="T46" s="29"/>
      <c r="U46" s="347"/>
    </row>
    <row r="47" spans="2:21" ht="1.5" customHeight="1" thickBot="1">
      <c r="B47" s="346"/>
      <c r="C47" s="360"/>
      <c r="D47" s="363"/>
      <c r="E47" s="363"/>
      <c r="F47" s="363"/>
      <c r="G47" s="363"/>
      <c r="H47" s="363"/>
      <c r="I47" s="360"/>
      <c r="K47" s="360"/>
      <c r="M47" s="360"/>
      <c r="O47" s="360"/>
      <c r="S47" s="360"/>
      <c r="U47" s="347"/>
    </row>
    <row r="48" spans="2:21" ht="15.75" thickBot="1">
      <c r="B48" s="346"/>
      <c r="C48" s="469" t="s">
        <v>30</v>
      </c>
      <c r="D48" s="470"/>
      <c r="E48" s="470"/>
      <c r="F48" s="470"/>
      <c r="G48" s="470"/>
      <c r="H48" s="470"/>
      <c r="I48" s="470"/>
      <c r="J48" s="470"/>
      <c r="K48" s="470"/>
      <c r="L48" s="470"/>
      <c r="M48" s="470"/>
      <c r="N48" s="470"/>
      <c r="O48" s="470"/>
      <c r="P48" s="470"/>
      <c r="Q48" s="470"/>
      <c r="R48" s="470"/>
      <c r="S48" s="470"/>
      <c r="T48" s="471"/>
      <c r="U48" s="347"/>
    </row>
    <row r="49" spans="1:21" ht="18" customHeight="1">
      <c r="B49" s="354"/>
      <c r="C49" s="472" t="s">
        <v>31</v>
      </c>
      <c r="D49" s="473"/>
      <c r="E49" s="473"/>
      <c r="F49" s="473"/>
      <c r="G49" s="473"/>
      <c r="H49" s="473"/>
      <c r="I49" s="473"/>
      <c r="J49" s="474"/>
      <c r="K49" s="475" t="s">
        <v>32</v>
      </c>
      <c r="L49" s="476"/>
      <c r="M49" s="476"/>
      <c r="N49" s="476"/>
      <c r="O49" s="476"/>
      <c r="P49" s="476"/>
      <c r="Q49" s="476"/>
      <c r="R49" s="476"/>
      <c r="S49" s="476"/>
      <c r="T49" s="477"/>
      <c r="U49" s="355"/>
    </row>
    <row r="50" spans="1:21" ht="18" customHeight="1">
      <c r="B50" s="354"/>
      <c r="C50" s="478" t="s">
        <v>33</v>
      </c>
      <c r="D50" s="479"/>
      <c r="E50" s="479"/>
      <c r="F50" s="479"/>
      <c r="G50" s="479"/>
      <c r="H50" s="479"/>
      <c r="I50" s="479"/>
      <c r="J50" s="480"/>
      <c r="K50" s="481" t="s">
        <v>34</v>
      </c>
      <c r="L50" s="482"/>
      <c r="M50" s="482"/>
      <c r="N50" s="482"/>
      <c r="O50" s="482"/>
      <c r="P50" s="482"/>
      <c r="Q50" s="482"/>
      <c r="R50" s="482"/>
      <c r="S50" s="482"/>
      <c r="T50" s="483"/>
      <c r="U50" s="355"/>
    </row>
    <row r="51" spans="1:21" ht="18" customHeight="1">
      <c r="B51" s="354"/>
      <c r="C51" s="478" t="s">
        <v>35</v>
      </c>
      <c r="D51" s="479"/>
      <c r="E51" s="479"/>
      <c r="F51" s="479"/>
      <c r="G51" s="479"/>
      <c r="H51" s="479"/>
      <c r="I51" s="479"/>
      <c r="J51" s="480"/>
      <c r="K51" s="481" t="s">
        <v>36</v>
      </c>
      <c r="L51" s="482"/>
      <c r="M51" s="482"/>
      <c r="N51" s="482"/>
      <c r="O51" s="482"/>
      <c r="P51" s="482"/>
      <c r="Q51" s="482"/>
      <c r="R51" s="482"/>
      <c r="S51" s="482"/>
      <c r="T51" s="483"/>
      <c r="U51" s="355"/>
    </row>
    <row r="52" spans="1:21" ht="18" customHeight="1">
      <c r="B52" s="354"/>
      <c r="C52" s="478" t="s">
        <v>37</v>
      </c>
      <c r="D52" s="479"/>
      <c r="E52" s="479"/>
      <c r="F52" s="479"/>
      <c r="G52" s="479"/>
      <c r="H52" s="479"/>
      <c r="I52" s="479"/>
      <c r="J52" s="480"/>
      <c r="K52" s="481"/>
      <c r="L52" s="482"/>
      <c r="M52" s="482"/>
      <c r="N52" s="482"/>
      <c r="O52" s="482"/>
      <c r="P52" s="482"/>
      <c r="Q52" s="482"/>
      <c r="R52" s="482"/>
      <c r="S52" s="482"/>
      <c r="T52" s="483"/>
      <c r="U52" s="355"/>
    </row>
    <row r="53" spans="1:21" ht="15" thickBot="1">
      <c r="B53" s="346"/>
      <c r="C53" s="484"/>
      <c r="D53" s="485"/>
      <c r="E53" s="485"/>
      <c r="F53" s="485"/>
      <c r="G53" s="485"/>
      <c r="H53" s="485"/>
      <c r="I53" s="485"/>
      <c r="J53" s="486"/>
      <c r="K53" s="487"/>
      <c r="L53" s="488"/>
      <c r="M53" s="488"/>
      <c r="N53" s="488"/>
      <c r="O53" s="488"/>
      <c r="P53" s="488"/>
      <c r="Q53" s="488"/>
      <c r="R53" s="488"/>
      <c r="S53" s="488"/>
      <c r="T53" s="489"/>
      <c r="U53" s="347"/>
    </row>
    <row r="54" spans="1:21" ht="1.5" customHeight="1" thickBot="1">
      <c r="B54" s="346"/>
      <c r="C54" s="364"/>
      <c r="D54" s="364"/>
      <c r="E54" s="364"/>
      <c r="F54" s="364"/>
      <c r="G54" s="364"/>
      <c r="H54" s="364"/>
      <c r="I54" s="364"/>
      <c r="J54" s="364"/>
      <c r="K54" s="364"/>
      <c r="L54" s="364"/>
      <c r="M54" s="364"/>
      <c r="N54" s="364"/>
      <c r="O54" s="364"/>
      <c r="P54" s="364"/>
      <c r="Q54" s="364"/>
      <c r="R54" s="364"/>
      <c r="S54" s="364"/>
      <c r="T54" s="364"/>
      <c r="U54" s="347"/>
    </row>
    <row r="55" spans="1:21" ht="15.75" thickBot="1">
      <c r="B55" s="343"/>
      <c r="C55" s="490" t="s">
        <v>38</v>
      </c>
      <c r="D55" s="491"/>
      <c r="E55" s="491"/>
      <c r="F55" s="491"/>
      <c r="G55" s="491"/>
      <c r="H55" s="491"/>
      <c r="I55" s="491"/>
      <c r="J55" s="491"/>
      <c r="K55" s="491"/>
      <c r="L55" s="491"/>
      <c r="M55" s="491"/>
      <c r="N55" s="491"/>
      <c r="O55" s="491"/>
      <c r="P55" s="491"/>
      <c r="Q55" s="491"/>
      <c r="R55" s="491"/>
      <c r="S55" s="491"/>
      <c r="T55" s="492"/>
      <c r="U55" s="345"/>
    </row>
    <row r="56" spans="1:21" ht="15" thickBot="1">
      <c r="B56" s="343"/>
      <c r="C56" s="466" t="s">
        <v>39</v>
      </c>
      <c r="D56" s="467"/>
      <c r="E56" s="467"/>
      <c r="F56" s="467"/>
      <c r="G56" s="467"/>
      <c r="H56" s="467"/>
      <c r="I56" s="467"/>
      <c r="J56" s="467"/>
      <c r="K56" s="467"/>
      <c r="L56" s="467"/>
      <c r="M56" s="467"/>
      <c r="N56" s="467"/>
      <c r="O56" s="467"/>
      <c r="P56" s="467"/>
      <c r="Q56" s="467"/>
      <c r="R56" s="467"/>
      <c r="S56" s="467"/>
      <c r="T56" s="468"/>
      <c r="U56" s="345"/>
    </row>
    <row r="57" spans="1:21" ht="15.75" customHeight="1" thickBot="1">
      <c r="B57" s="343"/>
      <c r="C57" s="493" t="s">
        <v>40</v>
      </c>
      <c r="D57" s="494"/>
      <c r="E57" s="494"/>
      <c r="F57" s="494"/>
      <c r="G57" s="495"/>
      <c r="H57" s="505" t="s">
        <v>41</v>
      </c>
      <c r="I57" s="506"/>
      <c r="J57" s="506"/>
      <c r="K57" s="506"/>
      <c r="L57" s="506"/>
      <c r="M57" s="506"/>
      <c r="N57" s="506"/>
      <c r="O57" s="506"/>
      <c r="P57" s="506"/>
      <c r="Q57" s="506"/>
      <c r="R57" s="506"/>
      <c r="S57" s="506"/>
      <c r="T57" s="507"/>
      <c r="U57" s="345"/>
    </row>
    <row r="58" spans="1:21" ht="15" customHeight="1">
      <c r="B58" s="343"/>
      <c r="C58" s="496"/>
      <c r="D58" s="497"/>
      <c r="E58" s="497"/>
      <c r="F58" s="497"/>
      <c r="G58" s="498"/>
      <c r="H58" s="496"/>
      <c r="I58" s="497"/>
      <c r="J58" s="497"/>
      <c r="K58" s="497"/>
      <c r="L58" s="497"/>
      <c r="M58" s="497"/>
      <c r="N58" s="497"/>
      <c r="O58" s="497"/>
      <c r="P58" s="497"/>
      <c r="Q58" s="497"/>
      <c r="R58" s="497"/>
      <c r="S58" s="497"/>
      <c r="T58" s="498"/>
      <c r="U58" s="345"/>
    </row>
    <row r="59" spans="1:21" ht="15" customHeight="1">
      <c r="B59" s="343"/>
      <c r="C59" s="499"/>
      <c r="D59" s="500"/>
      <c r="E59" s="500"/>
      <c r="F59" s="500"/>
      <c r="G59" s="501"/>
      <c r="H59" s="499"/>
      <c r="I59" s="500"/>
      <c r="J59" s="500"/>
      <c r="K59" s="500"/>
      <c r="L59" s="500"/>
      <c r="M59" s="500"/>
      <c r="N59" s="500"/>
      <c r="O59" s="500"/>
      <c r="P59" s="500"/>
      <c r="Q59" s="500"/>
      <c r="R59" s="500"/>
      <c r="S59" s="500"/>
      <c r="T59" s="501"/>
      <c r="U59" s="345"/>
    </row>
    <row r="60" spans="1:21" ht="15" customHeight="1">
      <c r="B60" s="343"/>
      <c r="C60" s="499"/>
      <c r="D60" s="500"/>
      <c r="E60" s="500"/>
      <c r="F60" s="500"/>
      <c r="G60" s="501"/>
      <c r="H60" s="499"/>
      <c r="I60" s="500"/>
      <c r="J60" s="500"/>
      <c r="K60" s="500"/>
      <c r="L60" s="500"/>
      <c r="M60" s="500"/>
      <c r="N60" s="500"/>
      <c r="O60" s="500"/>
      <c r="P60" s="500"/>
      <c r="Q60" s="500"/>
      <c r="R60" s="500"/>
      <c r="S60" s="500"/>
      <c r="T60" s="501"/>
      <c r="U60" s="345"/>
    </row>
    <row r="61" spans="1:21" ht="15.75" customHeight="1" thickBot="1">
      <c r="B61" s="343"/>
      <c r="C61" s="502"/>
      <c r="D61" s="503"/>
      <c r="E61" s="503"/>
      <c r="F61" s="503"/>
      <c r="G61" s="504"/>
      <c r="H61" s="502"/>
      <c r="I61" s="503"/>
      <c r="J61" s="503"/>
      <c r="K61" s="503"/>
      <c r="L61" s="503"/>
      <c r="M61" s="503"/>
      <c r="N61" s="503"/>
      <c r="O61" s="503"/>
      <c r="P61" s="503"/>
      <c r="Q61" s="503"/>
      <c r="R61" s="503"/>
      <c r="S61" s="503"/>
      <c r="T61" s="504"/>
      <c r="U61" s="345"/>
    </row>
    <row r="62" spans="1:21" ht="15.75" customHeight="1" thickBot="1">
      <c r="B62" s="343"/>
      <c r="C62" s="505" t="s">
        <v>42</v>
      </c>
      <c r="D62" s="506"/>
      <c r="E62" s="506"/>
      <c r="F62" s="506"/>
      <c r="G62" s="507"/>
      <c r="H62" s="505" t="s">
        <v>43</v>
      </c>
      <c r="I62" s="506"/>
      <c r="J62" s="506"/>
      <c r="K62" s="506"/>
      <c r="L62" s="506"/>
      <c r="M62" s="506"/>
      <c r="N62" s="506"/>
      <c r="O62" s="506"/>
      <c r="P62" s="506"/>
      <c r="Q62" s="506"/>
      <c r="R62" s="506"/>
      <c r="S62" s="506"/>
      <c r="T62" s="507"/>
      <c r="U62" s="345"/>
    </row>
    <row r="63" spans="1:21" ht="3.2" customHeight="1" thickBot="1">
      <c r="B63" s="346"/>
      <c r="C63" s="508"/>
      <c r="D63" s="508"/>
      <c r="E63" s="508"/>
      <c r="F63" s="508"/>
      <c r="G63" s="508"/>
      <c r="H63" s="508"/>
      <c r="I63" s="508"/>
      <c r="J63" s="508"/>
      <c r="K63" s="508"/>
      <c r="L63" s="508"/>
      <c r="M63" s="508"/>
      <c r="N63" s="508"/>
      <c r="O63" s="508"/>
      <c r="P63" s="508"/>
      <c r="Q63" s="508"/>
      <c r="R63" s="508"/>
      <c r="S63" s="508"/>
      <c r="T63" s="508"/>
      <c r="U63" s="347"/>
    </row>
    <row r="64" spans="1:21" ht="15" thickBot="1">
      <c r="A64" s="345"/>
      <c r="G64" s="509" t="s">
        <v>44</v>
      </c>
      <c r="H64" s="510"/>
      <c r="I64" s="510"/>
      <c r="J64" s="510"/>
      <c r="K64" s="510"/>
      <c r="L64" s="510"/>
      <c r="M64" s="510"/>
      <c r="N64" s="511"/>
      <c r="U64" s="345"/>
    </row>
    <row r="65" spans="2:21" ht="15" thickBot="1">
      <c r="B65" s="343"/>
      <c r="G65" s="505" t="s">
        <v>45</v>
      </c>
      <c r="H65" s="506"/>
      <c r="I65" s="506"/>
      <c r="J65" s="506"/>
      <c r="K65" s="506"/>
      <c r="L65" s="506"/>
      <c r="M65" s="506"/>
      <c r="N65" s="507"/>
      <c r="U65" s="345"/>
    </row>
    <row r="66" spans="2:21">
      <c r="B66" s="343"/>
      <c r="G66" s="496"/>
      <c r="H66" s="497"/>
      <c r="I66" s="497"/>
      <c r="J66" s="497"/>
      <c r="K66" s="497"/>
      <c r="L66" s="497"/>
      <c r="M66" s="497"/>
      <c r="N66" s="498"/>
      <c r="U66" s="345"/>
    </row>
    <row r="67" spans="2:21">
      <c r="B67" s="343"/>
      <c r="G67" s="499"/>
      <c r="H67" s="500"/>
      <c r="I67" s="500"/>
      <c r="J67" s="500"/>
      <c r="K67" s="500"/>
      <c r="L67" s="500"/>
      <c r="M67" s="500"/>
      <c r="N67" s="501"/>
      <c r="U67" s="345"/>
    </row>
    <row r="68" spans="2:21">
      <c r="B68" s="343"/>
      <c r="G68" s="499"/>
      <c r="H68" s="500"/>
      <c r="I68" s="500"/>
      <c r="J68" s="500"/>
      <c r="K68" s="500"/>
      <c r="L68" s="500"/>
      <c r="M68" s="500"/>
      <c r="N68" s="501"/>
      <c r="U68" s="345"/>
    </row>
    <row r="69" spans="2:21" ht="15" thickBot="1">
      <c r="B69" s="343"/>
      <c r="G69" s="502"/>
      <c r="H69" s="503"/>
      <c r="I69" s="503"/>
      <c r="J69" s="503"/>
      <c r="K69" s="503"/>
      <c r="L69" s="503"/>
      <c r="M69" s="503"/>
      <c r="N69" s="504"/>
      <c r="U69" s="345"/>
    </row>
    <row r="70" spans="2:21" ht="15" thickBot="1">
      <c r="B70" s="343"/>
      <c r="G70" s="505" t="s">
        <v>46</v>
      </c>
      <c r="H70" s="506"/>
      <c r="I70" s="506"/>
      <c r="J70" s="506"/>
      <c r="K70" s="506"/>
      <c r="L70" s="506"/>
      <c r="M70" s="506"/>
      <c r="N70" s="507"/>
      <c r="O70" s="360"/>
      <c r="P70" s="360"/>
      <c r="Q70" s="360"/>
      <c r="R70" s="360"/>
      <c r="S70" s="360"/>
      <c r="T70" s="360"/>
      <c r="U70" s="345"/>
    </row>
    <row r="71" spans="2:21" ht="4.7" customHeight="1" thickBot="1">
      <c r="B71" s="365"/>
      <c r="C71" s="366"/>
      <c r="D71" s="366"/>
      <c r="E71" s="366"/>
      <c r="F71" s="366"/>
      <c r="G71" s="366"/>
      <c r="H71" s="366"/>
      <c r="I71" s="366"/>
      <c r="J71" s="366"/>
      <c r="K71" s="366"/>
      <c r="L71" s="366"/>
      <c r="M71" s="366"/>
      <c r="N71" s="366"/>
      <c r="O71" s="366"/>
      <c r="P71" s="366"/>
      <c r="Q71" s="366"/>
      <c r="R71" s="366"/>
      <c r="S71" s="366"/>
      <c r="T71" s="366"/>
      <c r="U71" s="367"/>
    </row>
    <row r="72" spans="2:21" ht="4.3499999999999996" customHeight="1" thickTop="1"/>
  </sheetData>
  <mergeCells count="65">
    <mergeCell ref="G70:N70"/>
    <mergeCell ref="C62:G62"/>
    <mergeCell ref="C63:T63"/>
    <mergeCell ref="G64:N64"/>
    <mergeCell ref="G65:N65"/>
    <mergeCell ref="H62:T62"/>
    <mergeCell ref="C57:G57"/>
    <mergeCell ref="C58:G61"/>
    <mergeCell ref="H57:T57"/>
    <mergeCell ref="H58:T61"/>
    <mergeCell ref="G66:N69"/>
    <mergeCell ref="C56:T56"/>
    <mergeCell ref="C48:T48"/>
    <mergeCell ref="C49:J49"/>
    <mergeCell ref="K49:T49"/>
    <mergeCell ref="C50:J50"/>
    <mergeCell ref="K50:T50"/>
    <mergeCell ref="C51:J51"/>
    <mergeCell ref="K51:T51"/>
    <mergeCell ref="C52:J52"/>
    <mergeCell ref="K52:T52"/>
    <mergeCell ref="C53:J53"/>
    <mergeCell ref="K53:T53"/>
    <mergeCell ref="C55:T55"/>
    <mergeCell ref="C38:C40"/>
    <mergeCell ref="D38:J40"/>
    <mergeCell ref="C41:C43"/>
    <mergeCell ref="D41:J43"/>
    <mergeCell ref="C44:C46"/>
    <mergeCell ref="D44:J46"/>
    <mergeCell ref="C29:C31"/>
    <mergeCell ref="D29:J31"/>
    <mergeCell ref="C32:C34"/>
    <mergeCell ref="D32:J34"/>
    <mergeCell ref="C35:C37"/>
    <mergeCell ref="D35:J37"/>
    <mergeCell ref="C26:C28"/>
    <mergeCell ref="D26:J28"/>
    <mergeCell ref="C9:T9"/>
    <mergeCell ref="C10:T10"/>
    <mergeCell ref="C11:T13"/>
    <mergeCell ref="C14:T14"/>
    <mergeCell ref="C15:T15"/>
    <mergeCell ref="C16:T19"/>
    <mergeCell ref="C20:T20"/>
    <mergeCell ref="C21:T21"/>
    <mergeCell ref="D22:J22"/>
    <mergeCell ref="C23:C25"/>
    <mergeCell ref="D23:J25"/>
    <mergeCell ref="B2:U2"/>
    <mergeCell ref="C3:Q4"/>
    <mergeCell ref="R3:T4"/>
    <mergeCell ref="C5:T5"/>
    <mergeCell ref="C6:E6"/>
    <mergeCell ref="G6:J6"/>
    <mergeCell ref="K6:K8"/>
    <mergeCell ref="L6:P6"/>
    <mergeCell ref="R6:T6"/>
    <mergeCell ref="C7:E7"/>
    <mergeCell ref="G7:J7"/>
    <mergeCell ref="L7:P7"/>
    <mergeCell ref="R7:T7"/>
    <mergeCell ref="C8:E8"/>
    <mergeCell ref="G8:J8"/>
    <mergeCell ref="L8:T8"/>
  </mergeCells>
  <pageMargins left="0.7" right="0.7" top="0.75" bottom="0.75" header="0.3" footer="0.3"/>
  <pageSetup paperSize="9" scale="7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8FAF-5EFD-4D31-B5CD-55365ED2138F}">
  <sheetPr codeName="Sheet2"/>
  <dimension ref="A2:A9"/>
  <sheetViews>
    <sheetView workbookViewId="0">
      <selection activeCell="G21" sqref="G21"/>
    </sheetView>
  </sheetViews>
  <sheetFormatPr defaultRowHeight="15"/>
  <sheetData>
    <row r="2" spans="1:1">
      <c r="A2" t="s">
        <v>47</v>
      </c>
    </row>
    <row r="3" spans="1:1">
      <c r="A3" s="332" t="s">
        <v>26</v>
      </c>
    </row>
    <row r="4" spans="1:1">
      <c r="A4" s="332" t="s">
        <v>48</v>
      </c>
    </row>
    <row r="5" spans="1:1">
      <c r="A5" s="333">
        <v>0</v>
      </c>
    </row>
    <row r="6" spans="1:1">
      <c r="A6" s="333">
        <v>0.25</v>
      </c>
    </row>
    <row r="7" spans="1:1">
      <c r="A7" s="333">
        <v>0.5</v>
      </c>
    </row>
    <row r="8" spans="1:1">
      <c r="A8" s="333">
        <v>0.75</v>
      </c>
    </row>
    <row r="9" spans="1:1">
      <c r="A9" s="333">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0A8FB-621C-45CD-BFED-D671C9B3348E}">
  <sheetPr codeName="Sheet3">
    <pageSetUpPr fitToPage="1"/>
  </sheetPr>
  <dimension ref="B1:Z25"/>
  <sheetViews>
    <sheetView showGridLines="0" topLeftCell="L1" zoomScale="114" zoomScaleNormal="60" zoomScaleSheetLayoutView="90" workbookViewId="0">
      <selection activeCell="J7" sqref="J7"/>
    </sheetView>
  </sheetViews>
  <sheetFormatPr defaultColWidth="8.85546875" defaultRowHeight="15"/>
  <cols>
    <col min="1" max="1" width="8.85546875" style="35"/>
    <col min="2" max="2" width="13.140625" style="39" customWidth="1"/>
    <col min="3" max="3" width="32.140625" style="38" customWidth="1"/>
    <col min="4" max="8" width="20.5703125" style="38" customWidth="1"/>
    <col min="9" max="9" width="20.5703125" style="39" customWidth="1"/>
    <col min="10" max="11" width="8.85546875" style="35"/>
    <col min="12" max="12" width="11.140625" style="35" customWidth="1"/>
    <col min="13" max="13" width="32.140625" style="36" customWidth="1"/>
    <col min="14" max="18" width="20.5703125" style="36" customWidth="1"/>
    <col min="19" max="25" width="20.5703125" style="35" customWidth="1"/>
    <col min="26" max="16384" width="8.85546875" style="35"/>
  </cols>
  <sheetData>
    <row r="1" spans="2:26" ht="15" customHeight="1">
      <c r="B1" s="33" t="s">
        <v>49</v>
      </c>
      <c r="C1" s="34"/>
      <c r="D1" s="34"/>
      <c r="E1" s="34"/>
      <c r="F1" s="34"/>
      <c r="G1" s="34"/>
      <c r="H1" s="34"/>
      <c r="I1" s="34"/>
    </row>
    <row r="2" spans="2:26">
      <c r="B2" s="33" t="s">
        <v>50</v>
      </c>
      <c r="C2" s="34"/>
      <c r="D2" s="34"/>
      <c r="E2" s="34"/>
      <c r="F2" s="34"/>
      <c r="G2" s="34"/>
      <c r="H2" s="34"/>
      <c r="I2" s="34"/>
    </row>
    <row r="3" spans="2:26" ht="15.75" thickBot="1">
      <c r="B3" s="37"/>
    </row>
    <row r="4" spans="2:26" s="40" customFormat="1" ht="39.200000000000003" customHeight="1" thickBot="1">
      <c r="B4" s="554"/>
      <c r="C4" s="554"/>
      <c r="D4" s="555" t="s">
        <v>51</v>
      </c>
      <c r="E4" s="555"/>
      <c r="F4" s="555"/>
      <c r="G4" s="555"/>
      <c r="H4" s="555"/>
      <c r="I4" s="39"/>
      <c r="L4" s="41"/>
      <c r="M4" s="42" t="s">
        <v>52</v>
      </c>
      <c r="N4" s="547" t="s">
        <v>53</v>
      </c>
      <c r="O4" s="547"/>
      <c r="P4" s="547" t="s">
        <v>54</v>
      </c>
      <c r="Q4" s="547"/>
      <c r="R4" s="547" t="s">
        <v>55</v>
      </c>
      <c r="S4" s="547"/>
      <c r="T4" s="547" t="s">
        <v>56</v>
      </c>
      <c r="U4" s="547"/>
      <c r="V4" s="547" t="s">
        <v>57</v>
      </c>
      <c r="W4" s="548"/>
      <c r="X4" s="547" t="s">
        <v>58</v>
      </c>
      <c r="Y4" s="549"/>
    </row>
    <row r="5" spans="2:26" s="49" customFormat="1" ht="141.75" customHeight="1">
      <c r="B5" s="550" t="s">
        <v>59</v>
      </c>
      <c r="C5" s="43" t="s">
        <v>60</v>
      </c>
      <c r="D5" s="44">
        <v>5</v>
      </c>
      <c r="E5" s="45">
        <v>10</v>
      </c>
      <c r="F5" s="46">
        <v>15</v>
      </c>
      <c r="G5" s="46">
        <v>20</v>
      </c>
      <c r="H5" s="47">
        <v>25</v>
      </c>
      <c r="I5" s="48"/>
      <c r="L5" s="551" t="s">
        <v>61</v>
      </c>
      <c r="M5" s="50" t="s">
        <v>60</v>
      </c>
      <c r="N5" s="553" t="s">
        <v>62</v>
      </c>
      <c r="O5" s="537"/>
      <c r="P5" s="538" t="s">
        <v>63</v>
      </c>
      <c r="Q5" s="538"/>
      <c r="R5" s="537" t="s">
        <v>64</v>
      </c>
      <c r="S5" s="538"/>
      <c r="T5" s="537" t="s">
        <v>65</v>
      </c>
      <c r="U5" s="538"/>
      <c r="V5" s="537" t="s">
        <v>66</v>
      </c>
      <c r="W5" s="546"/>
      <c r="X5" s="537" t="s">
        <v>67</v>
      </c>
      <c r="Y5" s="545"/>
      <c r="Z5" s="51"/>
    </row>
    <row r="6" spans="2:26" s="49" customFormat="1" ht="99" customHeight="1">
      <c r="B6" s="550"/>
      <c r="C6" s="43" t="s">
        <v>68</v>
      </c>
      <c r="D6" s="52">
        <v>4</v>
      </c>
      <c r="E6" s="53">
        <v>8</v>
      </c>
      <c r="F6" s="54">
        <v>12</v>
      </c>
      <c r="G6" s="55">
        <v>16</v>
      </c>
      <c r="H6" s="56">
        <v>20</v>
      </c>
      <c r="I6" s="39"/>
      <c r="L6" s="551"/>
      <c r="M6" s="50" t="s">
        <v>68</v>
      </c>
      <c r="N6" s="537" t="s">
        <v>69</v>
      </c>
      <c r="O6" s="538"/>
      <c r="P6" s="538" t="s">
        <v>70</v>
      </c>
      <c r="Q6" s="538"/>
      <c r="R6" s="537" t="s">
        <v>71</v>
      </c>
      <c r="S6" s="538"/>
      <c r="T6" s="537" t="s">
        <v>72</v>
      </c>
      <c r="U6" s="538"/>
      <c r="V6" s="537" t="s">
        <v>73</v>
      </c>
      <c r="W6" s="546"/>
      <c r="X6" s="537" t="s">
        <v>74</v>
      </c>
      <c r="Y6" s="545"/>
      <c r="Z6" s="51"/>
    </row>
    <row r="7" spans="2:26" s="49" customFormat="1" ht="110.25" customHeight="1">
      <c r="B7" s="550"/>
      <c r="C7" s="43" t="s">
        <v>75</v>
      </c>
      <c r="D7" s="57">
        <v>3</v>
      </c>
      <c r="E7" s="53">
        <v>6</v>
      </c>
      <c r="F7" s="53">
        <v>9</v>
      </c>
      <c r="G7" s="54">
        <v>12</v>
      </c>
      <c r="H7" s="56">
        <v>15</v>
      </c>
      <c r="I7" s="39"/>
      <c r="L7" s="551"/>
      <c r="M7" s="50" t="s">
        <v>75</v>
      </c>
      <c r="N7" s="537" t="s">
        <v>76</v>
      </c>
      <c r="O7" s="538"/>
      <c r="P7" s="538" t="s">
        <v>77</v>
      </c>
      <c r="Q7" s="538"/>
      <c r="R7" s="537" t="s">
        <v>78</v>
      </c>
      <c r="S7" s="538"/>
      <c r="T7" s="537" t="s">
        <v>79</v>
      </c>
      <c r="U7" s="538"/>
      <c r="V7" s="537" t="s">
        <v>80</v>
      </c>
      <c r="W7" s="546"/>
      <c r="X7" s="537" t="s">
        <v>81</v>
      </c>
      <c r="Y7" s="545"/>
      <c r="Z7" s="51"/>
    </row>
    <row r="8" spans="2:26" s="60" customFormat="1" ht="103.5" customHeight="1">
      <c r="B8" s="550"/>
      <c r="C8" s="43" t="s">
        <v>82</v>
      </c>
      <c r="D8" s="57">
        <v>2</v>
      </c>
      <c r="E8" s="58">
        <v>4</v>
      </c>
      <c r="F8" s="53">
        <v>6</v>
      </c>
      <c r="G8" s="53">
        <v>8</v>
      </c>
      <c r="H8" s="59">
        <v>10</v>
      </c>
      <c r="I8" s="39"/>
      <c r="L8" s="551"/>
      <c r="M8" s="50" t="s">
        <v>82</v>
      </c>
      <c r="N8" s="535" t="s">
        <v>83</v>
      </c>
      <c r="O8" s="536"/>
      <c r="P8" s="536" t="s">
        <v>84</v>
      </c>
      <c r="Q8" s="536"/>
      <c r="R8" s="537" t="s">
        <v>85</v>
      </c>
      <c r="S8" s="538"/>
      <c r="T8" s="535" t="s">
        <v>86</v>
      </c>
      <c r="U8" s="536"/>
      <c r="V8" s="535" t="s">
        <v>87</v>
      </c>
      <c r="W8" s="539"/>
      <c r="X8" s="535" t="s">
        <v>88</v>
      </c>
      <c r="Y8" s="540"/>
      <c r="Z8" s="61"/>
    </row>
    <row r="9" spans="2:26" s="60" customFormat="1" ht="118.5" customHeight="1" thickBot="1">
      <c r="B9" s="550"/>
      <c r="C9" s="43" t="s">
        <v>89</v>
      </c>
      <c r="D9" s="62">
        <v>1</v>
      </c>
      <c r="E9" s="63">
        <v>2</v>
      </c>
      <c r="F9" s="63">
        <v>3</v>
      </c>
      <c r="G9" s="64">
        <v>4</v>
      </c>
      <c r="H9" s="65">
        <v>5</v>
      </c>
      <c r="I9" s="39"/>
      <c r="L9" s="552"/>
      <c r="M9" s="66" t="s">
        <v>89</v>
      </c>
      <c r="N9" s="533" t="s">
        <v>90</v>
      </c>
      <c r="O9" s="541"/>
      <c r="P9" s="541" t="s">
        <v>91</v>
      </c>
      <c r="Q9" s="541"/>
      <c r="R9" s="542" t="s">
        <v>92</v>
      </c>
      <c r="S9" s="543"/>
      <c r="T9" s="533" t="s">
        <v>93</v>
      </c>
      <c r="U9" s="541"/>
      <c r="V9" s="533" t="s">
        <v>94</v>
      </c>
      <c r="W9" s="544"/>
      <c r="X9" s="533" t="s">
        <v>95</v>
      </c>
      <c r="Y9" s="534"/>
      <c r="Z9" s="61"/>
    </row>
    <row r="10" spans="2:26" ht="42.75" customHeight="1" thickBot="1">
      <c r="B10" s="526" t="s">
        <v>96</v>
      </c>
      <c r="C10" s="526"/>
      <c r="D10" s="67" t="s">
        <v>97</v>
      </c>
      <c r="E10" s="67" t="s">
        <v>98</v>
      </c>
      <c r="F10" s="67" t="s">
        <v>99</v>
      </c>
      <c r="G10" s="67" t="s">
        <v>100</v>
      </c>
      <c r="H10" s="67" t="s">
        <v>101</v>
      </c>
      <c r="M10" s="68"/>
      <c r="N10" s="68"/>
      <c r="O10" s="68"/>
      <c r="P10" s="68"/>
      <c r="Q10" s="68"/>
      <c r="R10" s="68"/>
      <c r="S10" s="69"/>
      <c r="T10" s="69"/>
      <c r="U10" s="69"/>
      <c r="V10" s="69"/>
      <c r="W10" s="69"/>
      <c r="X10" s="69"/>
      <c r="Y10" s="69"/>
      <c r="Z10" s="69"/>
    </row>
    <row r="11" spans="2:26" ht="42.95" customHeight="1">
      <c r="B11" s="526"/>
      <c r="C11" s="526"/>
      <c r="D11" s="70" t="s">
        <v>102</v>
      </c>
      <c r="E11" s="70" t="s">
        <v>103</v>
      </c>
      <c r="F11" s="70" t="s">
        <v>104</v>
      </c>
      <c r="G11" s="70" t="s">
        <v>105</v>
      </c>
      <c r="H11" s="70" t="s">
        <v>106</v>
      </c>
      <c r="L11" s="527" t="s">
        <v>107</v>
      </c>
      <c r="M11" s="71" t="s">
        <v>52</v>
      </c>
      <c r="N11" s="530" t="s">
        <v>108</v>
      </c>
      <c r="O11" s="530"/>
      <c r="P11" s="530"/>
      <c r="Q11" s="530"/>
      <c r="R11" s="530"/>
      <c r="S11" s="530"/>
      <c r="T11" s="69"/>
      <c r="U11" s="69"/>
      <c r="V11" s="69"/>
      <c r="W11" s="69"/>
      <c r="X11" s="69"/>
      <c r="Y11" s="69"/>
      <c r="Z11" s="69"/>
    </row>
    <row r="12" spans="2:26" ht="50.25" customHeight="1">
      <c r="B12" s="526"/>
      <c r="C12" s="526"/>
      <c r="D12" s="70" t="s">
        <v>109</v>
      </c>
      <c r="E12" s="70" t="s">
        <v>110</v>
      </c>
      <c r="F12" s="70" t="s">
        <v>111</v>
      </c>
      <c r="G12" s="70" t="s">
        <v>112</v>
      </c>
      <c r="H12" s="70" t="s">
        <v>113</v>
      </c>
      <c r="L12" s="528"/>
      <c r="M12" s="72">
        <v>5</v>
      </c>
      <c r="N12" s="73" t="s">
        <v>114</v>
      </c>
      <c r="O12" s="74" t="s">
        <v>113</v>
      </c>
      <c r="P12" s="531" t="s">
        <v>115</v>
      </c>
      <c r="Q12" s="531"/>
      <c r="R12" s="531"/>
      <c r="S12" s="531"/>
    </row>
    <row r="13" spans="2:26" ht="46.5" customHeight="1">
      <c r="B13" s="526"/>
      <c r="C13" s="526"/>
      <c r="D13" s="532" t="s">
        <v>116</v>
      </c>
      <c r="E13" s="532"/>
      <c r="F13" s="532"/>
      <c r="G13" s="532"/>
      <c r="H13" s="532"/>
      <c r="L13" s="528"/>
      <c r="M13" s="75">
        <v>4</v>
      </c>
      <c r="N13" s="73" t="s">
        <v>117</v>
      </c>
      <c r="O13" s="74" t="s">
        <v>118</v>
      </c>
      <c r="P13" s="531" t="s">
        <v>119</v>
      </c>
      <c r="Q13" s="531"/>
      <c r="R13" s="531"/>
      <c r="S13" s="531"/>
    </row>
    <row r="14" spans="2:26" ht="49.5" customHeight="1">
      <c r="B14" s="76"/>
      <c r="C14" s="76"/>
      <c r="D14" s="77"/>
      <c r="E14" s="77"/>
      <c r="F14" s="77"/>
      <c r="G14" s="77"/>
      <c r="H14" s="77"/>
      <c r="L14" s="528"/>
      <c r="M14" s="75">
        <v>3</v>
      </c>
      <c r="N14" s="73" t="s">
        <v>120</v>
      </c>
      <c r="O14" s="74" t="s">
        <v>121</v>
      </c>
      <c r="P14" s="531" t="s">
        <v>122</v>
      </c>
      <c r="Q14" s="531"/>
      <c r="R14" s="531"/>
      <c r="S14" s="531"/>
    </row>
    <row r="15" spans="2:26" ht="45.95" customHeight="1">
      <c r="B15" s="76"/>
      <c r="C15" s="76"/>
      <c r="D15" s="78"/>
      <c r="E15" s="78"/>
      <c r="F15" s="78"/>
      <c r="G15" s="78"/>
      <c r="H15" s="78"/>
      <c r="L15" s="528"/>
      <c r="M15" s="75">
        <v>2</v>
      </c>
      <c r="N15" s="73" t="s">
        <v>123</v>
      </c>
      <c r="O15" s="74" t="s">
        <v>124</v>
      </c>
      <c r="P15" s="531" t="s">
        <v>125</v>
      </c>
      <c r="Q15" s="531"/>
      <c r="R15" s="531"/>
      <c r="S15" s="531"/>
    </row>
    <row r="16" spans="2:26" ht="50.45" customHeight="1" thickBot="1">
      <c r="B16" s="79"/>
      <c r="C16" s="79"/>
      <c r="D16" s="76"/>
      <c r="E16" s="76"/>
      <c r="F16" s="76"/>
      <c r="G16" s="76"/>
      <c r="H16" s="76"/>
      <c r="L16" s="529"/>
      <c r="M16" s="80">
        <v>1</v>
      </c>
      <c r="N16" s="73" t="s">
        <v>126</v>
      </c>
      <c r="O16" s="74" t="s">
        <v>127</v>
      </c>
      <c r="P16" s="531" t="s">
        <v>128</v>
      </c>
      <c r="Q16" s="531"/>
      <c r="R16" s="531"/>
      <c r="S16" s="531"/>
    </row>
    <row r="17" spans="2:9" ht="23.25">
      <c r="B17" s="81"/>
      <c r="C17" s="81"/>
      <c r="D17" s="82"/>
      <c r="E17" s="82"/>
      <c r="F17" s="82"/>
      <c r="G17" s="82"/>
      <c r="H17" s="82"/>
    </row>
    <row r="18" spans="2:9" ht="21" thickBot="1">
      <c r="B18" s="515" t="s">
        <v>129</v>
      </c>
      <c r="C18" s="515"/>
      <c r="D18" s="515"/>
      <c r="E18" s="515"/>
      <c r="F18" s="516"/>
      <c r="G18" s="516"/>
      <c r="H18" s="516"/>
    </row>
    <row r="19" spans="2:9" ht="48" thickBot="1">
      <c r="B19" s="83" t="s">
        <v>130</v>
      </c>
      <c r="C19" s="84" t="s">
        <v>131</v>
      </c>
      <c r="D19" s="85" t="s">
        <v>132</v>
      </c>
      <c r="E19" s="86" t="s">
        <v>133</v>
      </c>
      <c r="F19" s="517" t="s">
        <v>134</v>
      </c>
      <c r="G19" s="518"/>
      <c r="H19" s="518"/>
      <c r="I19" s="519"/>
    </row>
    <row r="20" spans="2:9" ht="190.7" customHeight="1">
      <c r="B20" s="87" t="s">
        <v>135</v>
      </c>
      <c r="C20" s="88" t="s">
        <v>136</v>
      </c>
      <c r="D20" s="89" t="s">
        <v>137</v>
      </c>
      <c r="E20" s="89">
        <v>1</v>
      </c>
      <c r="F20" s="520" t="s">
        <v>138</v>
      </c>
      <c r="G20" s="521"/>
      <c r="H20" s="521"/>
      <c r="I20" s="522"/>
    </row>
    <row r="21" spans="2:9" ht="177.95" customHeight="1">
      <c r="B21" s="90" t="s">
        <v>139</v>
      </c>
      <c r="C21" s="91" t="s">
        <v>140</v>
      </c>
      <c r="D21" s="89" t="s">
        <v>141</v>
      </c>
      <c r="E21" s="89">
        <v>1</v>
      </c>
      <c r="F21" s="523" t="s">
        <v>142</v>
      </c>
      <c r="G21" s="524"/>
      <c r="H21" s="524"/>
      <c r="I21" s="525"/>
    </row>
    <row r="22" spans="2:9" ht="63.2" customHeight="1">
      <c r="B22" s="92" t="s">
        <v>143</v>
      </c>
      <c r="C22" s="93" t="s">
        <v>144</v>
      </c>
      <c r="D22" s="89" t="s">
        <v>145</v>
      </c>
      <c r="E22" s="89">
        <v>2</v>
      </c>
      <c r="F22" s="523" t="s">
        <v>146</v>
      </c>
      <c r="G22" s="524"/>
      <c r="H22" s="524"/>
      <c r="I22" s="525"/>
    </row>
    <row r="23" spans="2:9" ht="66.2" customHeight="1">
      <c r="B23" s="94">
        <v>4</v>
      </c>
      <c r="C23" s="95" t="s">
        <v>147</v>
      </c>
      <c r="D23" s="96" t="s">
        <v>145</v>
      </c>
      <c r="E23" s="96">
        <v>3</v>
      </c>
      <c r="F23" s="523" t="s">
        <v>148</v>
      </c>
      <c r="G23" s="524"/>
      <c r="H23" s="524"/>
      <c r="I23" s="525"/>
    </row>
    <row r="24" spans="2:9" ht="81.75" customHeight="1" thickBot="1">
      <c r="B24" s="97" t="s">
        <v>149</v>
      </c>
      <c r="C24" s="98" t="s">
        <v>150</v>
      </c>
      <c r="D24" s="99" t="s">
        <v>145</v>
      </c>
      <c r="E24" s="99">
        <v>3</v>
      </c>
      <c r="F24" s="512" t="s">
        <v>151</v>
      </c>
      <c r="G24" s="513"/>
      <c r="H24" s="513"/>
      <c r="I24" s="514"/>
    </row>
    <row r="25" spans="2:9">
      <c r="C25" s="100"/>
      <c r="D25" s="100"/>
      <c r="E25" s="100"/>
      <c r="F25" s="100"/>
      <c r="G25" s="100"/>
      <c r="H25" s="100"/>
      <c r="I25" s="101"/>
    </row>
  </sheetData>
  <mergeCells count="57">
    <mergeCell ref="V4:W4"/>
    <mergeCell ref="X4:Y4"/>
    <mergeCell ref="B5:B9"/>
    <mergeCell ref="L5:L9"/>
    <mergeCell ref="N5:O5"/>
    <mergeCell ref="P5:Q5"/>
    <mergeCell ref="R5:S5"/>
    <mergeCell ref="T5:U5"/>
    <mergeCell ref="V5:W5"/>
    <mergeCell ref="X5:Y5"/>
    <mergeCell ref="B4:C4"/>
    <mergeCell ref="D4:H4"/>
    <mergeCell ref="N4:O4"/>
    <mergeCell ref="P4:Q4"/>
    <mergeCell ref="R4:S4"/>
    <mergeCell ref="T4:U4"/>
    <mergeCell ref="X7:Y7"/>
    <mergeCell ref="N6:O6"/>
    <mergeCell ref="P6:Q6"/>
    <mergeCell ref="R6:S6"/>
    <mergeCell ref="T6:U6"/>
    <mergeCell ref="V6:W6"/>
    <mergeCell ref="X6:Y6"/>
    <mergeCell ref="N7:O7"/>
    <mergeCell ref="P7:Q7"/>
    <mergeCell ref="R7:S7"/>
    <mergeCell ref="T7:U7"/>
    <mergeCell ref="V7:W7"/>
    <mergeCell ref="X9:Y9"/>
    <mergeCell ref="N8:O8"/>
    <mergeCell ref="P8:Q8"/>
    <mergeCell ref="R8:S8"/>
    <mergeCell ref="T8:U8"/>
    <mergeCell ref="V8:W8"/>
    <mergeCell ref="X8:Y8"/>
    <mergeCell ref="N9:O9"/>
    <mergeCell ref="P9:Q9"/>
    <mergeCell ref="R9:S9"/>
    <mergeCell ref="T9:U9"/>
    <mergeCell ref="V9:W9"/>
    <mergeCell ref="B10:C12"/>
    <mergeCell ref="L11:L16"/>
    <mergeCell ref="N11:S11"/>
    <mergeCell ref="P12:S12"/>
    <mergeCell ref="B13:C13"/>
    <mergeCell ref="D13:H13"/>
    <mergeCell ref="P13:S13"/>
    <mergeCell ref="P14:S14"/>
    <mergeCell ref="P15:S15"/>
    <mergeCell ref="P16:S16"/>
    <mergeCell ref="F24:I24"/>
    <mergeCell ref="B18:H18"/>
    <mergeCell ref="F19:I19"/>
    <mergeCell ref="F20:I20"/>
    <mergeCell ref="F21:I21"/>
    <mergeCell ref="F22:I22"/>
    <mergeCell ref="F23:I23"/>
  </mergeCells>
  <pageMargins left="0.7" right="0.7" top="0.75" bottom="0.75" header="0.3" footer="0.3"/>
  <pageSetup paperSize="9" scale="4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9E3A-2491-4049-8376-39E9A5396A7F}">
  <sheetPr codeName="Sheet4"/>
  <dimension ref="A1:H26"/>
  <sheetViews>
    <sheetView showGridLines="0" zoomScale="80" zoomScaleNormal="80" workbookViewId="0">
      <selection activeCell="C24" sqref="C24"/>
    </sheetView>
  </sheetViews>
  <sheetFormatPr defaultRowHeight="15"/>
  <cols>
    <col min="1" max="1" width="21.140625" customWidth="1"/>
    <col min="2" max="2" width="12.5703125" style="7" customWidth="1"/>
    <col min="3" max="3" width="38.85546875" style="257" customWidth="1"/>
    <col min="4" max="4" width="53.140625" customWidth="1"/>
    <col min="5" max="5" width="34.140625" customWidth="1"/>
    <col min="6" max="8" width="13.85546875" customWidth="1"/>
  </cols>
  <sheetData>
    <row r="1" spans="1:8">
      <c r="B1" s="5"/>
    </row>
    <row r="2" spans="1:8">
      <c r="A2" s="556" t="s">
        <v>152</v>
      </c>
      <c r="B2" s="556" t="s">
        <v>153</v>
      </c>
      <c r="C2" s="563" t="s">
        <v>154</v>
      </c>
      <c r="D2" s="556" t="s">
        <v>155</v>
      </c>
      <c r="E2" s="557" t="s">
        <v>156</v>
      </c>
      <c r="F2" s="556" t="s">
        <v>157</v>
      </c>
      <c r="G2" s="556"/>
      <c r="H2" s="556"/>
    </row>
    <row r="3" spans="1:8">
      <c r="A3" s="556"/>
      <c r="B3" s="556"/>
      <c r="C3" s="563"/>
      <c r="D3" s="556"/>
      <c r="E3" s="558"/>
      <c r="F3" s="335" t="s">
        <v>158</v>
      </c>
      <c r="G3" s="335" t="s">
        <v>159</v>
      </c>
      <c r="H3" s="335" t="s">
        <v>160</v>
      </c>
    </row>
    <row r="4" spans="1:8" ht="60">
      <c r="A4" s="562" t="s">
        <v>161</v>
      </c>
      <c r="B4" s="6" t="s">
        <v>162</v>
      </c>
      <c r="C4" s="4" t="s">
        <v>163</v>
      </c>
      <c r="D4" s="1" t="s">
        <v>164</v>
      </c>
      <c r="E4" s="334" t="s">
        <v>165</v>
      </c>
      <c r="F4" s="8">
        <v>5</v>
      </c>
      <c r="G4" s="8">
        <v>5</v>
      </c>
      <c r="H4" s="250">
        <f t="shared" ref="H4:H26" si="0">F4*G4</f>
        <v>25</v>
      </c>
    </row>
    <row r="5" spans="1:8" ht="60">
      <c r="A5" s="562"/>
      <c r="B5" s="6" t="s">
        <v>166</v>
      </c>
      <c r="C5" s="4" t="s">
        <v>167</v>
      </c>
      <c r="D5" s="1" t="s">
        <v>164</v>
      </c>
      <c r="E5" s="334" t="s">
        <v>165</v>
      </c>
      <c r="F5" s="8">
        <v>5</v>
      </c>
      <c r="G5" s="8">
        <v>3</v>
      </c>
      <c r="H5" s="250">
        <f t="shared" si="0"/>
        <v>15</v>
      </c>
    </row>
    <row r="6" spans="1:8" ht="60">
      <c r="A6" s="562"/>
      <c r="B6" s="6" t="s">
        <v>168</v>
      </c>
      <c r="C6" s="4" t="s">
        <v>169</v>
      </c>
      <c r="D6" s="1" t="s">
        <v>164</v>
      </c>
      <c r="E6" s="334" t="s">
        <v>165</v>
      </c>
      <c r="F6" s="8">
        <v>5</v>
      </c>
      <c r="G6" s="8">
        <v>3</v>
      </c>
      <c r="H6" s="250">
        <f t="shared" si="0"/>
        <v>15</v>
      </c>
    </row>
    <row r="7" spans="1:8" ht="60">
      <c r="A7" s="562"/>
      <c r="B7" s="6" t="s">
        <v>170</v>
      </c>
      <c r="C7" s="4" t="s">
        <v>171</v>
      </c>
      <c r="D7" s="1" t="s">
        <v>164</v>
      </c>
      <c r="E7" s="334" t="s">
        <v>165</v>
      </c>
      <c r="F7" s="8">
        <v>5</v>
      </c>
      <c r="G7" s="8">
        <v>3</v>
      </c>
      <c r="H7" s="250">
        <f t="shared" si="0"/>
        <v>15</v>
      </c>
    </row>
    <row r="8" spans="1:8" ht="60">
      <c r="A8" s="562"/>
      <c r="B8" s="6" t="s">
        <v>172</v>
      </c>
      <c r="C8" s="4" t="s">
        <v>173</v>
      </c>
      <c r="D8" s="1" t="s">
        <v>164</v>
      </c>
      <c r="E8" s="334" t="s">
        <v>165</v>
      </c>
      <c r="F8" s="8">
        <v>5</v>
      </c>
      <c r="G8" s="8">
        <v>3</v>
      </c>
      <c r="H8" s="250">
        <f t="shared" si="0"/>
        <v>15</v>
      </c>
    </row>
    <row r="9" spans="1:8" ht="60">
      <c r="A9" s="562"/>
      <c r="B9" s="6" t="s">
        <v>174</v>
      </c>
      <c r="C9" s="4" t="s">
        <v>175</v>
      </c>
      <c r="D9" s="1" t="s">
        <v>164</v>
      </c>
      <c r="E9" s="334" t="s">
        <v>165</v>
      </c>
      <c r="F9" s="8">
        <v>5</v>
      </c>
      <c r="G9" s="8">
        <v>2</v>
      </c>
      <c r="H9" s="250">
        <f t="shared" si="0"/>
        <v>10</v>
      </c>
    </row>
    <row r="10" spans="1:8" ht="60">
      <c r="A10" s="562"/>
      <c r="B10" s="6" t="s">
        <v>176</v>
      </c>
      <c r="C10" s="4" t="s">
        <v>177</v>
      </c>
      <c r="D10" s="1" t="s">
        <v>164</v>
      </c>
      <c r="E10" s="334" t="s">
        <v>165</v>
      </c>
      <c r="F10" s="8">
        <v>5</v>
      </c>
      <c r="G10" s="8">
        <v>5</v>
      </c>
      <c r="H10" s="250">
        <f t="shared" si="0"/>
        <v>25</v>
      </c>
    </row>
    <row r="11" spans="1:8" ht="60">
      <c r="A11" s="562"/>
      <c r="B11" s="6" t="s">
        <v>178</v>
      </c>
      <c r="C11" s="4" t="s">
        <v>179</v>
      </c>
      <c r="D11" s="1" t="s">
        <v>164</v>
      </c>
      <c r="E11" s="334" t="s">
        <v>165</v>
      </c>
      <c r="F11" s="8">
        <v>5</v>
      </c>
      <c r="G11" s="8">
        <v>5</v>
      </c>
      <c r="H11" s="250">
        <f t="shared" si="0"/>
        <v>25</v>
      </c>
    </row>
    <row r="12" spans="1:8" ht="60">
      <c r="A12" s="559" t="s">
        <v>180</v>
      </c>
      <c r="B12" s="6" t="s">
        <v>181</v>
      </c>
      <c r="C12" s="4" t="s">
        <v>163</v>
      </c>
      <c r="D12" s="1" t="s">
        <v>164</v>
      </c>
      <c r="E12" s="334" t="s">
        <v>165</v>
      </c>
      <c r="F12" s="8">
        <v>5</v>
      </c>
      <c r="G12" s="8">
        <v>5</v>
      </c>
      <c r="H12" s="250">
        <f t="shared" si="0"/>
        <v>25</v>
      </c>
    </row>
    <row r="13" spans="1:8" ht="60">
      <c r="A13" s="560"/>
      <c r="B13" s="6" t="s">
        <v>182</v>
      </c>
      <c r="C13" s="4" t="s">
        <v>167</v>
      </c>
      <c r="D13" s="1" t="s">
        <v>164</v>
      </c>
      <c r="E13" s="334" t="s">
        <v>165</v>
      </c>
      <c r="F13" s="8">
        <v>5</v>
      </c>
      <c r="G13" s="8">
        <v>5</v>
      </c>
      <c r="H13" s="250">
        <f t="shared" si="0"/>
        <v>25</v>
      </c>
    </row>
    <row r="14" spans="1:8" ht="60">
      <c r="A14" s="560"/>
      <c r="B14" s="6" t="s">
        <v>183</v>
      </c>
      <c r="C14" s="4" t="s">
        <v>169</v>
      </c>
      <c r="D14" s="1" t="s">
        <v>164</v>
      </c>
      <c r="E14" s="334" t="s">
        <v>165</v>
      </c>
      <c r="F14" s="8">
        <v>5</v>
      </c>
      <c r="G14" s="8">
        <v>5</v>
      </c>
      <c r="H14" s="250">
        <f t="shared" si="0"/>
        <v>25</v>
      </c>
    </row>
    <row r="15" spans="1:8" ht="60">
      <c r="A15" s="560"/>
      <c r="B15" s="6" t="s">
        <v>184</v>
      </c>
      <c r="C15" s="4" t="s">
        <v>171</v>
      </c>
      <c r="D15" s="1" t="s">
        <v>164</v>
      </c>
      <c r="E15" s="334" t="s">
        <v>165</v>
      </c>
      <c r="F15" s="8">
        <v>5</v>
      </c>
      <c r="G15" s="8">
        <v>5</v>
      </c>
      <c r="H15" s="250">
        <f t="shared" si="0"/>
        <v>25</v>
      </c>
    </row>
    <row r="16" spans="1:8" ht="60">
      <c r="A16" s="560"/>
      <c r="B16" s="6" t="s">
        <v>185</v>
      </c>
      <c r="C16" s="4" t="s">
        <v>186</v>
      </c>
      <c r="D16" s="1" t="s">
        <v>164</v>
      </c>
      <c r="E16" s="334" t="s">
        <v>165</v>
      </c>
      <c r="F16" s="8">
        <v>5</v>
      </c>
      <c r="G16" s="8">
        <v>4</v>
      </c>
      <c r="H16" s="250">
        <f t="shared" si="0"/>
        <v>20</v>
      </c>
    </row>
    <row r="17" spans="1:8" ht="60">
      <c r="A17" s="560"/>
      <c r="B17" s="6" t="s">
        <v>187</v>
      </c>
      <c r="C17" s="4" t="s">
        <v>188</v>
      </c>
      <c r="D17" s="1" t="s">
        <v>164</v>
      </c>
      <c r="E17" s="334" t="s">
        <v>165</v>
      </c>
      <c r="F17" s="8">
        <v>5</v>
      </c>
      <c r="G17" s="8">
        <v>3</v>
      </c>
      <c r="H17" s="250">
        <f t="shared" si="0"/>
        <v>15</v>
      </c>
    </row>
    <row r="18" spans="1:8" ht="60">
      <c r="A18" s="561"/>
      <c r="B18" s="6" t="s">
        <v>189</v>
      </c>
      <c r="C18" s="4" t="s">
        <v>190</v>
      </c>
      <c r="D18" s="1" t="s">
        <v>164</v>
      </c>
      <c r="E18" s="334" t="s">
        <v>165</v>
      </c>
      <c r="F18" s="8">
        <v>5</v>
      </c>
      <c r="G18" s="8">
        <v>3</v>
      </c>
      <c r="H18" s="250">
        <f t="shared" si="0"/>
        <v>15</v>
      </c>
    </row>
    <row r="19" spans="1:8" ht="60">
      <c r="A19" s="559" t="s">
        <v>191</v>
      </c>
      <c r="B19" s="6" t="s">
        <v>192</v>
      </c>
      <c r="C19" s="4" t="s">
        <v>163</v>
      </c>
      <c r="D19" s="1" t="s">
        <v>164</v>
      </c>
      <c r="E19" s="334" t="s">
        <v>165</v>
      </c>
      <c r="F19" s="8">
        <v>5</v>
      </c>
      <c r="G19" s="8">
        <v>5</v>
      </c>
      <c r="H19" s="250">
        <f t="shared" si="0"/>
        <v>25</v>
      </c>
    </row>
    <row r="20" spans="1:8" ht="60">
      <c r="A20" s="560"/>
      <c r="B20" s="6" t="s">
        <v>193</v>
      </c>
      <c r="C20" s="4" t="s">
        <v>167</v>
      </c>
      <c r="D20" s="1" t="s">
        <v>164</v>
      </c>
      <c r="E20" s="334" t="s">
        <v>165</v>
      </c>
      <c r="F20" s="8">
        <v>5</v>
      </c>
      <c r="G20" s="8">
        <v>5</v>
      </c>
      <c r="H20" s="250">
        <f t="shared" si="0"/>
        <v>25</v>
      </c>
    </row>
    <row r="21" spans="1:8" ht="60">
      <c r="A21" s="560"/>
      <c r="B21" s="6" t="s">
        <v>194</v>
      </c>
      <c r="C21" s="4" t="s">
        <v>169</v>
      </c>
      <c r="D21" s="1" t="s">
        <v>164</v>
      </c>
      <c r="E21" s="334" t="s">
        <v>165</v>
      </c>
      <c r="F21" s="8">
        <v>5</v>
      </c>
      <c r="G21" s="8">
        <v>4</v>
      </c>
      <c r="H21" s="250">
        <f t="shared" si="0"/>
        <v>20</v>
      </c>
    </row>
    <row r="22" spans="1:8" ht="60">
      <c r="A22" s="560"/>
      <c r="B22" s="6" t="s">
        <v>195</v>
      </c>
      <c r="C22" s="4" t="s">
        <v>171</v>
      </c>
      <c r="D22" s="1" t="s">
        <v>164</v>
      </c>
      <c r="E22" s="334" t="s">
        <v>165</v>
      </c>
      <c r="F22" s="8">
        <v>5</v>
      </c>
      <c r="G22" s="8">
        <v>5</v>
      </c>
      <c r="H22" s="250">
        <f t="shared" si="0"/>
        <v>25</v>
      </c>
    </row>
    <row r="23" spans="1:8" ht="60">
      <c r="A23" s="560"/>
      <c r="B23" s="6" t="s">
        <v>196</v>
      </c>
      <c r="C23" s="4" t="s">
        <v>197</v>
      </c>
      <c r="D23" s="1" t="s">
        <v>164</v>
      </c>
      <c r="E23" s="334" t="s">
        <v>165</v>
      </c>
      <c r="F23" s="8">
        <v>5</v>
      </c>
      <c r="G23" s="8">
        <v>5</v>
      </c>
      <c r="H23" s="250">
        <f t="shared" si="0"/>
        <v>25</v>
      </c>
    </row>
    <row r="24" spans="1:8" ht="60">
      <c r="A24" s="560"/>
      <c r="B24" s="6" t="s">
        <v>198</v>
      </c>
      <c r="C24" s="4" t="s">
        <v>199</v>
      </c>
      <c r="D24" s="1" t="s">
        <v>164</v>
      </c>
      <c r="E24" s="334" t="s">
        <v>165</v>
      </c>
      <c r="F24" s="8">
        <v>5</v>
      </c>
      <c r="G24" s="8">
        <v>4</v>
      </c>
      <c r="H24" s="250">
        <f t="shared" si="0"/>
        <v>20</v>
      </c>
    </row>
    <row r="25" spans="1:8" ht="60">
      <c r="A25" s="561"/>
      <c r="B25" s="6" t="s">
        <v>200</v>
      </c>
      <c r="C25" s="4" t="s">
        <v>201</v>
      </c>
      <c r="D25" s="1" t="s">
        <v>164</v>
      </c>
      <c r="E25" s="334" t="s">
        <v>165</v>
      </c>
      <c r="F25" s="8">
        <v>5</v>
      </c>
      <c r="G25" s="8">
        <v>2</v>
      </c>
      <c r="H25" s="250">
        <f t="shared" si="0"/>
        <v>10</v>
      </c>
    </row>
    <row r="26" spans="1:8" ht="60">
      <c r="A26" s="259"/>
      <c r="B26" s="6" t="s">
        <v>202</v>
      </c>
      <c r="C26" s="4" t="s">
        <v>203</v>
      </c>
      <c r="D26" s="1" t="s">
        <v>164</v>
      </c>
      <c r="E26" s="334" t="s">
        <v>165</v>
      </c>
      <c r="F26" s="8">
        <v>5</v>
      </c>
      <c r="G26" s="8">
        <v>3</v>
      </c>
      <c r="H26" s="250">
        <f t="shared" si="0"/>
        <v>15</v>
      </c>
    </row>
  </sheetData>
  <mergeCells count="9">
    <mergeCell ref="F2:H2"/>
    <mergeCell ref="E2:E3"/>
    <mergeCell ref="D2:D3"/>
    <mergeCell ref="A12:A18"/>
    <mergeCell ref="A19:A25"/>
    <mergeCell ref="A2:A3"/>
    <mergeCell ref="A4:A11"/>
    <mergeCell ref="B2:B3"/>
    <mergeCell ref="C2:C3"/>
  </mergeCells>
  <conditionalFormatting sqref="H4:H26">
    <cfRule type="cellIs" dxfId="628" priority="1" operator="between">
      <formula>1</formula>
      <formula>3</formula>
    </cfRule>
    <cfRule type="cellIs" dxfId="627" priority="2" operator="equal">
      <formula>4</formula>
    </cfRule>
    <cfRule type="cellIs" dxfId="626" priority="3" operator="between">
      <formula>5</formula>
      <formula>9</formula>
    </cfRule>
    <cfRule type="cellIs" dxfId="625" priority="4" operator="between">
      <formula>10</formula>
      <formula>12</formula>
    </cfRule>
    <cfRule type="cellIs" dxfId="624" priority="5" operator="between">
      <formula>15</formula>
      <formula>25</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457B-A527-4DB2-B626-35B61FA9EFCB}">
  <sheetPr codeName="Sheet5">
    <tabColor theme="7" tint="0.79998168889431442"/>
    <pageSetUpPr fitToPage="1"/>
  </sheetPr>
  <dimension ref="B1:K116"/>
  <sheetViews>
    <sheetView showGridLines="0" topLeftCell="A66" zoomScale="70" zoomScaleNormal="70" workbookViewId="0">
      <selection activeCell="C7" sqref="C7:F12"/>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206</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14.25" customHeight="1" thickBot="1">
      <c r="B7" s="12"/>
      <c r="C7" s="578" t="s">
        <v>210</v>
      </c>
      <c r="D7" s="579"/>
      <c r="E7" s="579"/>
      <c r="F7" s="580"/>
      <c r="G7" s="167" t="s">
        <v>211</v>
      </c>
      <c r="H7" s="584">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87" t="s">
        <v>215</v>
      </c>
      <c r="I9" s="588"/>
      <c r="J9" s="589"/>
      <c r="K9" s="13"/>
    </row>
    <row r="10" spans="2:11" ht="15.75" customHeight="1">
      <c r="B10" s="12"/>
      <c r="C10" s="578"/>
      <c r="D10" s="579"/>
      <c r="E10" s="579"/>
      <c r="F10" s="580"/>
      <c r="G10" s="585"/>
      <c r="H10" s="590"/>
      <c r="I10" s="588"/>
      <c r="J10" s="589"/>
      <c r="K10" s="13"/>
    </row>
    <row r="11" spans="2:11" ht="15.75" customHeight="1">
      <c r="B11" s="12"/>
      <c r="C11" s="578"/>
      <c r="D11" s="579"/>
      <c r="E11" s="579"/>
      <c r="F11" s="580"/>
      <c r="G11" s="585"/>
      <c r="H11" s="590"/>
      <c r="I11" s="588"/>
      <c r="J11" s="589"/>
      <c r="K11" s="13"/>
    </row>
    <row r="12" spans="2:11" ht="120.75"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223</v>
      </c>
      <c r="D16" s="130" t="s">
        <v>224</v>
      </c>
      <c r="E16" s="223">
        <v>1</v>
      </c>
      <c r="F16" s="164" t="s">
        <v>225</v>
      </c>
      <c r="G16" s="134" t="s">
        <v>226</v>
      </c>
      <c r="H16" s="130" t="s">
        <v>224</v>
      </c>
      <c r="I16" s="223">
        <v>1</v>
      </c>
      <c r="J16" s="168" t="s">
        <v>227</v>
      </c>
      <c r="K16" s="13"/>
    </row>
    <row r="17" spans="2:11" ht="45" customHeight="1">
      <c r="B17" s="12"/>
      <c r="C17" s="121" t="s">
        <v>228</v>
      </c>
      <c r="D17" s="20" t="s">
        <v>224</v>
      </c>
      <c r="E17" s="223">
        <v>1</v>
      </c>
      <c r="F17" s="164" t="s">
        <v>229</v>
      </c>
      <c r="G17" s="124" t="s">
        <v>26</v>
      </c>
      <c r="H17" s="30" t="s">
        <v>26</v>
      </c>
      <c r="I17" s="226" t="s">
        <v>26</v>
      </c>
      <c r="J17" s="125" t="s">
        <v>26</v>
      </c>
      <c r="K17" s="13"/>
    </row>
    <row r="18" spans="2:11" ht="38.450000000000003" customHeight="1">
      <c r="B18" s="12"/>
      <c r="C18" s="121" t="s">
        <v>230</v>
      </c>
      <c r="D18" s="20" t="s">
        <v>224</v>
      </c>
      <c r="E18" s="224">
        <v>1</v>
      </c>
      <c r="F18" s="165" t="s">
        <v>231</v>
      </c>
      <c r="G18" s="124" t="s">
        <v>26</v>
      </c>
      <c r="H18" s="30" t="s">
        <v>26</v>
      </c>
      <c r="I18" s="226" t="s">
        <v>26</v>
      </c>
      <c r="J18" s="125" t="s">
        <v>26</v>
      </c>
      <c r="K18" s="13"/>
    </row>
    <row r="19" spans="2:11" ht="46.5" customHeight="1">
      <c r="B19" s="12"/>
      <c r="C19" s="121" t="s">
        <v>232</v>
      </c>
      <c r="D19" s="20" t="s">
        <v>224</v>
      </c>
      <c r="E19" s="224" t="s">
        <v>48</v>
      </c>
      <c r="F19" s="165" t="s">
        <v>233</v>
      </c>
      <c r="G19" s="124" t="s">
        <v>26</v>
      </c>
      <c r="H19" s="30" t="s">
        <v>26</v>
      </c>
      <c r="I19" s="226" t="s">
        <v>26</v>
      </c>
      <c r="J19" s="125" t="s">
        <v>26</v>
      </c>
      <c r="K19" s="13"/>
    </row>
    <row r="20" spans="2:11" ht="46.5" customHeight="1" thickBot="1">
      <c r="B20" s="12"/>
      <c r="C20" s="122" t="s">
        <v>234</v>
      </c>
      <c r="D20" s="123" t="s">
        <v>224</v>
      </c>
      <c r="E20" s="225" t="s">
        <v>48</v>
      </c>
      <c r="F20" s="166" t="s">
        <v>235</v>
      </c>
      <c r="G20" s="126" t="s">
        <v>26</v>
      </c>
      <c r="H20" s="127" t="s">
        <v>26</v>
      </c>
      <c r="I20" s="227" t="s">
        <v>26</v>
      </c>
      <c r="J20" s="128" t="s">
        <v>26</v>
      </c>
      <c r="K20" s="13"/>
    </row>
    <row r="21" spans="2:11" ht="27" customHeight="1" thickBot="1">
      <c r="B21" s="12"/>
      <c r="C21" s="606" t="s">
        <v>236</v>
      </c>
      <c r="D21" s="607"/>
      <c r="E21" s="607"/>
      <c r="F21" s="607"/>
      <c r="G21" s="607"/>
      <c r="H21" s="607"/>
      <c r="I21" s="607"/>
      <c r="J21" s="608"/>
      <c r="K21" s="13"/>
    </row>
    <row r="22" spans="2:11" ht="27" customHeight="1" thickBot="1">
      <c r="B22" s="12"/>
      <c r="C22" s="160" t="s">
        <v>219</v>
      </c>
      <c r="D22" s="132" t="s">
        <v>220</v>
      </c>
      <c r="E22" s="215" t="s">
        <v>221</v>
      </c>
      <c r="F22" s="133" t="s">
        <v>222</v>
      </c>
      <c r="G22" s="160" t="s">
        <v>219</v>
      </c>
      <c r="H22" s="132" t="s">
        <v>220</v>
      </c>
      <c r="I22" s="215" t="s">
        <v>221</v>
      </c>
      <c r="J22" s="133" t="s">
        <v>222</v>
      </c>
      <c r="K22" s="13"/>
    </row>
    <row r="23" spans="2:11" ht="42.75">
      <c r="B23" s="12"/>
      <c r="C23" s="135" t="s">
        <v>237</v>
      </c>
      <c r="D23" s="136" t="s">
        <v>224</v>
      </c>
      <c r="E23" s="228">
        <v>1</v>
      </c>
      <c r="F23" s="169" t="s">
        <v>238</v>
      </c>
      <c r="G23" s="137" t="s">
        <v>239</v>
      </c>
      <c r="H23" s="136" t="s">
        <v>224</v>
      </c>
      <c r="I23" s="228">
        <v>0.25</v>
      </c>
      <c r="J23" s="147" t="s">
        <v>240</v>
      </c>
      <c r="K23" s="13"/>
    </row>
    <row r="24" spans="2:11" ht="42.75">
      <c r="B24" s="12"/>
      <c r="C24" s="24" t="s">
        <v>241</v>
      </c>
      <c r="D24" s="20" t="s">
        <v>224</v>
      </c>
      <c r="E24" s="224">
        <v>0.75</v>
      </c>
      <c r="F24" s="171" t="s">
        <v>242</v>
      </c>
      <c r="G24" s="24" t="s">
        <v>243</v>
      </c>
      <c r="H24" s="20" t="s">
        <v>224</v>
      </c>
      <c r="I24" s="224">
        <v>1</v>
      </c>
      <c r="J24" s="31" t="s">
        <v>244</v>
      </c>
      <c r="K24" s="13"/>
    </row>
    <row r="25" spans="2:11" ht="28.5">
      <c r="B25" s="12"/>
      <c r="C25" s="24" t="s">
        <v>245</v>
      </c>
      <c r="D25" s="20" t="s">
        <v>224</v>
      </c>
      <c r="E25" s="224">
        <v>0</v>
      </c>
      <c r="F25" s="171" t="s">
        <v>246</v>
      </c>
      <c r="G25" s="24" t="s">
        <v>26</v>
      </c>
      <c r="H25" s="114" t="s">
        <v>26</v>
      </c>
      <c r="I25" s="229" t="s">
        <v>26</v>
      </c>
      <c r="J25" s="125" t="s">
        <v>26</v>
      </c>
      <c r="K25" s="13"/>
    </row>
    <row r="26" spans="2:11" ht="28.5">
      <c r="B26" s="12"/>
      <c r="C26" s="24" t="s">
        <v>247</v>
      </c>
      <c r="D26" s="20" t="s">
        <v>224</v>
      </c>
      <c r="E26" s="224">
        <v>0</v>
      </c>
      <c r="F26" s="171" t="s">
        <v>248</v>
      </c>
      <c r="G26" s="124" t="s">
        <v>26</v>
      </c>
      <c r="H26" s="30" t="s">
        <v>26</v>
      </c>
      <c r="I26" s="226" t="s">
        <v>26</v>
      </c>
      <c r="J26" s="125" t="s">
        <v>26</v>
      </c>
      <c r="K26" s="13"/>
    </row>
    <row r="27" spans="2:11" ht="21.95" customHeight="1" thickBot="1">
      <c r="B27" s="12"/>
      <c r="C27" s="25" t="s">
        <v>249</v>
      </c>
      <c r="D27" s="123" t="s">
        <v>224</v>
      </c>
      <c r="E27" s="225">
        <v>1</v>
      </c>
      <c r="F27" s="172" t="s">
        <v>249</v>
      </c>
      <c r="G27" s="126" t="s">
        <v>26</v>
      </c>
      <c r="H27" s="127" t="s">
        <v>26</v>
      </c>
      <c r="I27" s="227" t="s">
        <v>26</v>
      </c>
      <c r="J27" s="128" t="s">
        <v>26</v>
      </c>
      <c r="K27" s="13"/>
    </row>
    <row r="28" spans="2:11" ht="21" customHeight="1" thickBot="1">
      <c r="B28" s="12"/>
      <c r="C28" s="594" t="s">
        <v>250</v>
      </c>
      <c r="D28" s="595"/>
      <c r="E28" s="595"/>
      <c r="F28" s="595"/>
      <c r="G28" s="595"/>
      <c r="H28" s="595"/>
      <c r="I28" s="595"/>
      <c r="J28" s="596"/>
      <c r="K28" s="13"/>
    </row>
    <row r="29" spans="2:11" ht="23.45" customHeight="1" thickBot="1">
      <c r="B29" s="12"/>
      <c r="C29" s="597" t="s">
        <v>251</v>
      </c>
      <c r="D29" s="598"/>
      <c r="E29" s="598"/>
      <c r="F29" s="598"/>
      <c r="G29" s="598"/>
      <c r="H29" s="598"/>
      <c r="I29" s="598"/>
      <c r="J29" s="599"/>
      <c r="K29" s="13"/>
    </row>
    <row r="30" spans="2:11">
      <c r="B30" s="12"/>
      <c r="C30" s="10"/>
      <c r="D30" s="138"/>
      <c r="E30" s="138"/>
      <c r="F30" s="138"/>
      <c r="G30" s="138"/>
      <c r="H30" s="138"/>
      <c r="I30" s="138"/>
      <c r="J30" s="11"/>
      <c r="K30" s="13"/>
    </row>
    <row r="31" spans="2:11">
      <c r="B31" s="12"/>
      <c r="C31" s="12"/>
      <c r="J31" s="13"/>
      <c r="K31" s="13"/>
    </row>
    <row r="32" spans="2:11" ht="15" thickBot="1">
      <c r="B32" s="12"/>
      <c r="C32" s="27"/>
      <c r="D32" s="28"/>
      <c r="E32" s="28"/>
      <c r="F32" s="28"/>
      <c r="G32" s="28"/>
      <c r="H32" s="28"/>
      <c r="I32" s="28"/>
      <c r="J32" s="29"/>
      <c r="K32" s="13"/>
    </row>
    <row r="33" spans="2:11" ht="18.75" thickBot="1">
      <c r="B33" s="12"/>
      <c r="C33" s="569" t="s">
        <v>252</v>
      </c>
      <c r="D33" s="570"/>
      <c r="E33" s="570"/>
      <c r="F33" s="570"/>
      <c r="G33" s="570"/>
      <c r="H33" s="570"/>
      <c r="I33" s="570"/>
      <c r="J33" s="571"/>
      <c r="K33" s="13"/>
    </row>
    <row r="34" spans="2:11" ht="15" customHeight="1">
      <c r="B34" s="12"/>
      <c r="C34" s="140"/>
      <c r="D34" s="141"/>
      <c r="E34" s="141"/>
      <c r="F34" s="141"/>
      <c r="G34" s="141"/>
      <c r="H34" s="141"/>
      <c r="I34" s="141"/>
      <c r="J34" s="142"/>
      <c r="K34" s="13"/>
    </row>
    <row r="35" spans="2:11" ht="15" customHeight="1">
      <c r="B35" s="12"/>
      <c r="C35" s="566" t="s">
        <v>253</v>
      </c>
      <c r="D35" s="567"/>
      <c r="E35" s="567"/>
      <c r="F35" s="567"/>
      <c r="G35" s="567"/>
      <c r="H35" s="567"/>
      <c r="I35" s="567"/>
      <c r="J35" s="568"/>
      <c r="K35" s="13"/>
    </row>
    <row r="36" spans="2:11" ht="15" customHeight="1" thickBot="1">
      <c r="B36" s="12"/>
      <c r="C36" s="143"/>
      <c r="D36" s="144"/>
      <c r="E36" s="144"/>
      <c r="F36" s="144"/>
      <c r="G36" s="144"/>
      <c r="H36" s="144"/>
      <c r="I36" s="144"/>
      <c r="J36" s="145"/>
      <c r="K36" s="13"/>
    </row>
    <row r="37" spans="2:11" s="16" customFormat="1" ht="26.85" customHeight="1" thickBot="1">
      <c r="B37" s="14"/>
      <c r="C37" s="600" t="s">
        <v>254</v>
      </c>
      <c r="D37" s="601"/>
      <c r="E37" s="601"/>
      <c r="F37" s="602"/>
      <c r="G37" s="600" t="s">
        <v>255</v>
      </c>
      <c r="H37" s="601"/>
      <c r="I37" s="601"/>
      <c r="J37" s="602"/>
      <c r="K37" s="15"/>
    </row>
    <row r="38" spans="2:11" ht="27.75" customHeight="1" thickBot="1">
      <c r="B38" s="12"/>
      <c r="C38" s="603" t="str">
        <f>C14</f>
        <v>HARDWARE (PLANT)</v>
      </c>
      <c r="D38" s="604"/>
      <c r="E38" s="604"/>
      <c r="F38" s="604"/>
      <c r="G38" s="604"/>
      <c r="H38" s="604"/>
      <c r="I38" s="604"/>
      <c r="J38" s="605"/>
      <c r="K38" s="13"/>
    </row>
    <row r="39" spans="2:11" ht="21.2" customHeight="1" thickBot="1">
      <c r="B39" s="12"/>
      <c r="C39" s="131" t="s">
        <v>219</v>
      </c>
      <c r="D39" s="132" t="s">
        <v>220</v>
      </c>
      <c r="E39" s="215" t="s">
        <v>221</v>
      </c>
      <c r="F39" s="133" t="s">
        <v>222</v>
      </c>
      <c r="G39" s="131" t="s">
        <v>219</v>
      </c>
      <c r="H39" s="132" t="s">
        <v>220</v>
      </c>
      <c r="I39" s="215" t="s">
        <v>221</v>
      </c>
      <c r="J39" s="133" t="s">
        <v>222</v>
      </c>
      <c r="K39" s="13"/>
    </row>
    <row r="40" spans="2:11" s="19" customFormat="1" ht="54.95" customHeight="1">
      <c r="B40" s="17"/>
      <c r="C40" s="137" t="s">
        <v>256</v>
      </c>
      <c r="D40" s="146" t="s">
        <v>257</v>
      </c>
      <c r="E40" s="230">
        <v>1</v>
      </c>
      <c r="F40" s="147" t="s">
        <v>258</v>
      </c>
      <c r="G40" s="137" t="s">
        <v>259</v>
      </c>
      <c r="H40" s="136" t="s">
        <v>224</v>
      </c>
      <c r="I40" s="228">
        <v>0.5</v>
      </c>
      <c r="J40" s="147" t="s">
        <v>260</v>
      </c>
      <c r="K40" s="18"/>
    </row>
    <row r="41" spans="2:11" s="19" customFormat="1" ht="52.5" customHeight="1">
      <c r="B41" s="17"/>
      <c r="C41" s="24" t="s">
        <v>261</v>
      </c>
      <c r="D41" s="20" t="s">
        <v>262</v>
      </c>
      <c r="E41" s="224">
        <v>1</v>
      </c>
      <c r="F41" s="31" t="s">
        <v>263</v>
      </c>
      <c r="G41" s="24" t="s">
        <v>264</v>
      </c>
      <c r="H41" s="20" t="s">
        <v>224</v>
      </c>
      <c r="I41" s="224">
        <v>0.5</v>
      </c>
      <c r="J41" s="31" t="s">
        <v>265</v>
      </c>
      <c r="K41" s="18"/>
    </row>
    <row r="42" spans="2:11" s="19" customFormat="1" ht="57">
      <c r="B42" s="17"/>
      <c r="C42" s="24" t="s">
        <v>266</v>
      </c>
      <c r="D42" s="23" t="s">
        <v>262</v>
      </c>
      <c r="E42" s="231" t="s">
        <v>48</v>
      </c>
      <c r="F42" s="31" t="s">
        <v>267</v>
      </c>
      <c r="G42" s="24" t="s">
        <v>268</v>
      </c>
      <c r="H42" s="20" t="s">
        <v>224</v>
      </c>
      <c r="I42" s="224">
        <v>1</v>
      </c>
      <c r="J42" s="31" t="s">
        <v>269</v>
      </c>
      <c r="K42" s="18"/>
    </row>
    <row r="43" spans="2:11" s="19" customFormat="1" ht="39" customHeight="1">
      <c r="B43" s="17"/>
      <c r="C43" s="24" t="s">
        <v>270</v>
      </c>
      <c r="D43" s="20" t="s">
        <v>262</v>
      </c>
      <c r="E43" s="232">
        <v>1</v>
      </c>
      <c r="F43" s="31" t="s">
        <v>271</v>
      </c>
      <c r="G43" s="24" t="s">
        <v>272</v>
      </c>
      <c r="H43" s="23" t="s">
        <v>257</v>
      </c>
      <c r="I43" s="231">
        <v>1</v>
      </c>
      <c r="J43" s="31" t="s">
        <v>273</v>
      </c>
      <c r="K43" s="18"/>
    </row>
    <row r="44" spans="2:11" s="19" customFormat="1" ht="28.5">
      <c r="B44" s="17"/>
      <c r="C44" s="174" t="s">
        <v>274</v>
      </c>
      <c r="D44" s="23" t="s">
        <v>224</v>
      </c>
      <c r="E44" s="231" t="s">
        <v>48</v>
      </c>
      <c r="F44" s="31" t="s">
        <v>275</v>
      </c>
      <c r="G44" s="24" t="s">
        <v>276</v>
      </c>
      <c r="H44" s="23" t="s">
        <v>257</v>
      </c>
      <c r="I44" s="231">
        <v>1</v>
      </c>
      <c r="J44" s="31" t="s">
        <v>277</v>
      </c>
      <c r="K44" s="18"/>
    </row>
    <row r="45" spans="2:11" s="19" customFormat="1" ht="42.75">
      <c r="B45" s="17"/>
      <c r="C45" s="174" t="s">
        <v>278</v>
      </c>
      <c r="D45" s="23" t="s">
        <v>279</v>
      </c>
      <c r="E45" s="231">
        <v>1</v>
      </c>
      <c r="F45" s="31" t="s">
        <v>280</v>
      </c>
      <c r="G45" s="24" t="s">
        <v>281</v>
      </c>
      <c r="H45" s="23" t="s">
        <v>279</v>
      </c>
      <c r="I45" s="231">
        <v>1</v>
      </c>
      <c r="J45" s="31" t="s">
        <v>282</v>
      </c>
      <c r="K45" s="18"/>
    </row>
    <row r="46" spans="2:11" s="19" customFormat="1" ht="57">
      <c r="B46" s="17"/>
      <c r="C46" s="174" t="s">
        <v>283</v>
      </c>
      <c r="D46" s="23" t="s">
        <v>279</v>
      </c>
      <c r="E46" s="231">
        <v>1</v>
      </c>
      <c r="F46" s="31" t="s">
        <v>284</v>
      </c>
      <c r="G46" s="24" t="s">
        <v>285</v>
      </c>
      <c r="H46" s="20" t="s">
        <v>224</v>
      </c>
      <c r="I46" s="224">
        <v>0</v>
      </c>
      <c r="J46" s="31" t="s">
        <v>286</v>
      </c>
      <c r="K46" s="18"/>
    </row>
    <row r="47" spans="2:11" s="19" customFormat="1" ht="29.25" thickBot="1">
      <c r="B47" s="17"/>
      <c r="C47" s="148" t="s">
        <v>287</v>
      </c>
      <c r="D47" s="26" t="s">
        <v>262</v>
      </c>
      <c r="E47" s="233">
        <v>1</v>
      </c>
      <c r="F47" s="149" t="s">
        <v>288</v>
      </c>
      <c r="G47" s="25" t="s">
        <v>289</v>
      </c>
      <c r="H47" s="26" t="s">
        <v>279</v>
      </c>
      <c r="I47" s="233">
        <v>1</v>
      </c>
      <c r="J47" s="149" t="s">
        <v>290</v>
      </c>
      <c r="K47" s="18"/>
    </row>
    <row r="48" spans="2:11" s="19" customFormat="1" ht="27.75" customHeight="1" thickBot="1">
      <c r="B48" s="17"/>
      <c r="C48" s="611" t="str">
        <f>C21</f>
        <v>PEOPLE + PROCESS</v>
      </c>
      <c r="D48" s="612"/>
      <c r="E48" s="612"/>
      <c r="F48" s="612"/>
      <c r="G48" s="612"/>
      <c r="H48" s="612"/>
      <c r="I48" s="612"/>
      <c r="J48" s="613"/>
      <c r="K48" s="18"/>
    </row>
    <row r="49" spans="2:11" ht="24.6" customHeight="1" thickBot="1">
      <c r="B49" s="12"/>
      <c r="C49" s="131" t="s">
        <v>219</v>
      </c>
      <c r="D49" s="132" t="s">
        <v>220</v>
      </c>
      <c r="E49" s="215" t="s">
        <v>221</v>
      </c>
      <c r="F49" s="133" t="s">
        <v>222</v>
      </c>
      <c r="G49" s="131" t="s">
        <v>219</v>
      </c>
      <c r="H49" s="132" t="s">
        <v>220</v>
      </c>
      <c r="I49" s="215" t="s">
        <v>221</v>
      </c>
      <c r="J49" s="133" t="s">
        <v>222</v>
      </c>
      <c r="K49" s="13"/>
    </row>
    <row r="50" spans="2:11" s="19" customFormat="1" ht="42.75">
      <c r="B50" s="17"/>
      <c r="C50" s="189" t="s">
        <v>291</v>
      </c>
      <c r="D50" s="146" t="s">
        <v>224</v>
      </c>
      <c r="E50" s="230">
        <v>0.75</v>
      </c>
      <c r="F50" s="147" t="s">
        <v>292</v>
      </c>
      <c r="G50" s="137" t="s">
        <v>293</v>
      </c>
      <c r="H50" s="146" t="s">
        <v>224</v>
      </c>
      <c r="I50" s="230">
        <v>1</v>
      </c>
      <c r="J50" s="147" t="s">
        <v>294</v>
      </c>
      <c r="K50" s="18"/>
    </row>
    <row r="51" spans="2:11" s="19" customFormat="1" ht="28.5">
      <c r="B51" s="17"/>
      <c r="C51" s="190" t="s">
        <v>295</v>
      </c>
      <c r="D51" s="162" t="s">
        <v>224</v>
      </c>
      <c r="E51" s="234">
        <v>1</v>
      </c>
      <c r="F51" s="31" t="s">
        <v>296</v>
      </c>
      <c r="G51" s="24" t="s">
        <v>297</v>
      </c>
      <c r="H51" s="23" t="s">
        <v>262</v>
      </c>
      <c r="I51" s="231">
        <v>1</v>
      </c>
      <c r="J51" s="31" t="s">
        <v>298</v>
      </c>
      <c r="K51" s="18"/>
    </row>
    <row r="52" spans="2:11" s="19" customFormat="1" ht="28.5">
      <c r="B52" s="17"/>
      <c r="C52" s="174" t="s">
        <v>299</v>
      </c>
      <c r="D52" s="23" t="s">
        <v>224</v>
      </c>
      <c r="E52" s="231" t="s">
        <v>48</v>
      </c>
      <c r="F52" s="31" t="s">
        <v>300</v>
      </c>
      <c r="G52" s="24" t="s">
        <v>301</v>
      </c>
      <c r="H52" s="23" t="s">
        <v>224</v>
      </c>
      <c r="I52" s="231">
        <v>0.25</v>
      </c>
      <c r="J52" s="31" t="s">
        <v>302</v>
      </c>
      <c r="K52" s="18"/>
    </row>
    <row r="53" spans="2:11" s="19" customFormat="1" ht="43.5" thickBot="1">
      <c r="B53" s="17"/>
      <c r="C53" s="148" t="s">
        <v>303</v>
      </c>
      <c r="D53" s="163" t="s">
        <v>279</v>
      </c>
      <c r="E53" s="235">
        <v>1</v>
      </c>
      <c r="F53" s="191" t="s">
        <v>304</v>
      </c>
      <c r="G53" s="25" t="s">
        <v>26</v>
      </c>
      <c r="H53" s="173" t="s">
        <v>26</v>
      </c>
      <c r="I53" s="236" t="s">
        <v>26</v>
      </c>
      <c r="J53" s="188" t="s">
        <v>26</v>
      </c>
      <c r="K53" s="18"/>
    </row>
    <row r="54" spans="2:11" s="16" customFormat="1" ht="22.7" customHeight="1" thickBot="1">
      <c r="B54" s="14"/>
      <c r="C54" s="594" t="s">
        <v>250</v>
      </c>
      <c r="D54" s="595"/>
      <c r="E54" s="595"/>
      <c r="F54" s="595"/>
      <c r="G54" s="595"/>
      <c r="H54" s="595"/>
      <c r="I54" s="595"/>
      <c r="J54" s="596"/>
      <c r="K54" s="15"/>
    </row>
    <row r="55" spans="2:11" ht="22.7" customHeight="1" thickBot="1">
      <c r="B55" s="12"/>
      <c r="C55" s="614" t="s">
        <v>305</v>
      </c>
      <c r="D55" s="615"/>
      <c r="E55" s="615"/>
      <c r="F55" s="615"/>
      <c r="G55" s="615"/>
      <c r="H55" s="615"/>
      <c r="I55" s="615"/>
      <c r="J55" s="616"/>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9" t="s">
        <v>306</v>
      </c>
      <c r="D59" s="570"/>
      <c r="E59" s="570"/>
      <c r="F59" s="570"/>
      <c r="G59" s="570"/>
      <c r="H59" s="570"/>
      <c r="I59" s="570"/>
      <c r="J59" s="571"/>
      <c r="K59" s="13"/>
    </row>
    <row r="60" spans="2:11" ht="20.85" customHeight="1" thickBot="1">
      <c r="B60" s="12"/>
      <c r="C60" s="633" t="s">
        <v>262</v>
      </c>
      <c r="D60" s="634"/>
      <c r="E60" s="635"/>
      <c r="F60" s="636"/>
      <c r="G60" s="633" t="s">
        <v>279</v>
      </c>
      <c r="H60" s="634"/>
      <c r="I60" s="635"/>
      <c r="J60" s="636"/>
      <c r="K60" s="13"/>
    </row>
    <row r="61" spans="2:11" ht="25.7" customHeight="1" thickBot="1">
      <c r="B61" s="12"/>
      <c r="C61" s="617" t="s">
        <v>307</v>
      </c>
      <c r="D61" s="618"/>
      <c r="E61" s="618"/>
      <c r="F61" s="619"/>
      <c r="G61" s="620" t="s">
        <v>308</v>
      </c>
      <c r="H61" s="618"/>
      <c r="I61" s="618"/>
      <c r="J61" s="621"/>
      <c r="K61" s="13"/>
    </row>
    <row r="62" spans="2:11" ht="15.95" customHeight="1">
      <c r="B62" s="12"/>
      <c r="C62" s="10"/>
      <c r="D62" s="138"/>
      <c r="E62" s="138"/>
      <c r="F62" s="138"/>
      <c r="G62" s="138"/>
      <c r="H62" s="138"/>
      <c r="I62" s="138"/>
      <c r="J62" s="11"/>
      <c r="K62" s="13"/>
    </row>
    <row r="63" spans="2:11">
      <c r="B63" s="12"/>
      <c r="C63" s="12"/>
      <c r="J63" s="13"/>
      <c r="K63" s="13"/>
    </row>
    <row r="64" spans="2:11" ht="15" thickBot="1">
      <c r="B64" s="12"/>
      <c r="C64" s="27"/>
      <c r="D64" s="28"/>
      <c r="E64" s="28"/>
      <c r="F64" s="28"/>
      <c r="G64" s="28"/>
      <c r="H64" s="28"/>
      <c r="I64" s="28"/>
      <c r="J64" s="29"/>
      <c r="K64" s="13"/>
    </row>
    <row r="65" spans="2:11" ht="18.75" thickBot="1">
      <c r="B65" s="12"/>
      <c r="C65" s="569" t="s">
        <v>309</v>
      </c>
      <c r="D65" s="570"/>
      <c r="E65" s="570"/>
      <c r="F65" s="570"/>
      <c r="G65" s="637"/>
      <c r="H65" s="570"/>
      <c r="I65" s="570"/>
      <c r="J65" s="571"/>
      <c r="K65" s="13"/>
    </row>
    <row r="66" spans="2:11" s="16" customFormat="1" ht="13.35" customHeight="1">
      <c r="B66" s="14"/>
      <c r="C66" s="650" t="s">
        <v>310</v>
      </c>
      <c r="D66" s="651"/>
      <c r="E66" s="652"/>
      <c r="F66" s="216" t="s">
        <v>311</v>
      </c>
      <c r="G66" s="150" t="s">
        <v>107</v>
      </c>
      <c r="H66" s="638" t="s">
        <v>312</v>
      </c>
      <c r="I66" s="638"/>
      <c r="J66" s="639"/>
      <c r="K66" s="15"/>
    </row>
    <row r="67" spans="2:11" ht="14.45" customHeight="1">
      <c r="B67" s="12"/>
      <c r="C67" s="190" t="s">
        <v>53</v>
      </c>
      <c r="D67" s="609" t="s">
        <v>313</v>
      </c>
      <c r="E67" s="610"/>
      <c r="F67" s="219">
        <f>'Initial Risk'!F4</f>
        <v>5</v>
      </c>
      <c r="G67" s="155">
        <f>'Initial Risk'!G4</f>
        <v>5</v>
      </c>
      <c r="H67" s="640">
        <f>F67*G67</f>
        <v>25</v>
      </c>
      <c r="I67" s="640"/>
      <c r="J67" s="641"/>
      <c r="K67" s="13"/>
    </row>
    <row r="68" spans="2:11" ht="14.45" customHeight="1">
      <c r="B68" s="12"/>
      <c r="C68" s="190" t="s">
        <v>54</v>
      </c>
      <c r="D68" s="609" t="s">
        <v>313</v>
      </c>
      <c r="E68" s="610"/>
      <c r="F68" s="220" t="s">
        <v>314</v>
      </c>
      <c r="G68" s="155" t="s">
        <v>315</v>
      </c>
      <c r="H68" s="642" t="s">
        <v>316</v>
      </c>
      <c r="I68" s="642"/>
      <c r="J68" s="643"/>
      <c r="K68" s="13"/>
    </row>
    <row r="69" spans="2:11" ht="16.5" customHeight="1">
      <c r="B69" s="12"/>
      <c r="C69" s="190" t="s">
        <v>317</v>
      </c>
      <c r="D69" s="609" t="s">
        <v>313</v>
      </c>
      <c r="E69" s="610"/>
      <c r="F69" s="221" t="s">
        <v>318</v>
      </c>
      <c r="G69" s="151" t="s">
        <v>319</v>
      </c>
      <c r="H69" s="644" t="s">
        <v>320</v>
      </c>
      <c r="I69" s="644"/>
      <c r="J69" s="645"/>
      <c r="K69" s="13"/>
    </row>
    <row r="70" spans="2:11" ht="15.95" customHeight="1">
      <c r="B70" s="12"/>
      <c r="C70" s="190" t="s">
        <v>321</v>
      </c>
      <c r="D70" s="609" t="s">
        <v>313</v>
      </c>
      <c r="E70" s="610"/>
      <c r="F70" s="219">
        <v>4</v>
      </c>
      <c r="G70" s="155">
        <v>3</v>
      </c>
      <c r="H70" s="646">
        <f>F70*G70</f>
        <v>12</v>
      </c>
      <c r="I70" s="646"/>
      <c r="J70" s="647"/>
      <c r="K70" s="13"/>
    </row>
    <row r="71" spans="2:11" ht="14.45" customHeight="1" thickBot="1">
      <c r="B71" s="12"/>
      <c r="C71" s="222" t="s">
        <v>58</v>
      </c>
      <c r="D71" s="622" t="s">
        <v>313</v>
      </c>
      <c r="E71" s="623"/>
      <c r="F71" s="217" t="s">
        <v>322</v>
      </c>
      <c r="G71" s="155" t="s">
        <v>323</v>
      </c>
      <c r="H71" s="648" t="s">
        <v>324</v>
      </c>
      <c r="I71" s="648"/>
      <c r="J71" s="649"/>
      <c r="K71" s="13"/>
    </row>
    <row r="72" spans="2:11" ht="23.1" customHeight="1" thickBot="1">
      <c r="B72" s="12"/>
      <c r="C72" s="629" t="s">
        <v>325</v>
      </c>
      <c r="D72" s="630"/>
      <c r="E72" s="630"/>
      <c r="F72" s="631"/>
      <c r="G72" s="631"/>
      <c r="H72" s="631"/>
      <c r="I72" s="631"/>
      <c r="J72" s="632"/>
      <c r="K72" s="13"/>
    </row>
    <row r="73" spans="2:11" ht="17.850000000000001" customHeight="1">
      <c r="B73" s="12"/>
      <c r="C73" s="179" t="s">
        <v>326</v>
      </c>
      <c r="D73" s="157"/>
      <c r="E73" s="157"/>
      <c r="F73" s="157"/>
      <c r="G73" s="157"/>
      <c r="H73" s="157"/>
      <c r="I73" s="157"/>
      <c r="J73" s="180"/>
      <c r="K73" s="13"/>
    </row>
    <row r="74" spans="2:11" ht="18.600000000000001" customHeight="1">
      <c r="B74" s="12"/>
      <c r="C74" s="181" t="s">
        <v>327</v>
      </c>
      <c r="D74" s="177"/>
      <c r="E74" s="177"/>
      <c r="F74" s="177"/>
      <c r="G74" s="178"/>
      <c r="H74" s="178"/>
      <c r="I74" s="178"/>
      <c r="J74" s="182"/>
      <c r="K74" s="13"/>
    </row>
    <row r="75" spans="2:11" ht="14.85" customHeight="1">
      <c r="B75" s="12"/>
      <c r="C75" s="181" t="s">
        <v>328</v>
      </c>
      <c r="D75" s="177"/>
      <c r="E75" s="177"/>
      <c r="F75" s="177"/>
      <c r="G75" s="175"/>
      <c r="H75" s="175"/>
      <c r="I75" s="175"/>
      <c r="J75" s="183"/>
      <c r="K75" s="13"/>
    </row>
    <row r="76" spans="2:11" ht="17.100000000000001" customHeight="1">
      <c r="B76" s="12"/>
      <c r="C76" s="158" t="s">
        <v>329</v>
      </c>
      <c r="D76" s="177"/>
      <c r="E76" s="177"/>
      <c r="F76" s="177"/>
      <c r="G76" s="176"/>
      <c r="H76" s="176"/>
      <c r="I76" s="176"/>
      <c r="J76" s="184"/>
      <c r="K76" s="13"/>
    </row>
    <row r="77" spans="2:11" ht="14.45" customHeight="1" thickBot="1">
      <c r="B77" s="12"/>
      <c r="C77" s="185"/>
      <c r="D77" s="186"/>
      <c r="E77" s="186"/>
      <c r="F77" s="186"/>
      <c r="G77" s="186"/>
      <c r="H77" s="186"/>
      <c r="I77" s="186"/>
      <c r="J77" s="187"/>
      <c r="K77" s="13"/>
    </row>
    <row r="78" spans="2:11" ht="15" customHeight="1" thickBot="1">
      <c r="B78" s="12"/>
      <c r="C78" s="624" t="s">
        <v>330</v>
      </c>
      <c r="D78" s="625"/>
      <c r="E78" s="625"/>
      <c r="F78" s="626"/>
      <c r="G78" s="626"/>
      <c r="H78" s="626"/>
      <c r="I78" s="627"/>
      <c r="J78" s="628"/>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thickBot="1">
      <c r="B114" s="12"/>
      <c r="C114" s="143"/>
      <c r="D114" s="144"/>
      <c r="E114" s="144"/>
      <c r="F114" s="144"/>
      <c r="G114" s="28"/>
      <c r="H114" s="144"/>
      <c r="I114" s="144"/>
      <c r="J114" s="29"/>
      <c r="K114" s="13"/>
    </row>
    <row r="115" spans="2:11">
      <c r="B115" s="12"/>
      <c r="K115" s="13"/>
    </row>
    <row r="116" spans="2:11" ht="15" thickBot="1">
      <c r="B116" s="27"/>
      <c r="C116" s="28"/>
      <c r="D116" s="28"/>
      <c r="E116" s="28"/>
      <c r="F116" s="28"/>
      <c r="G116" s="28"/>
      <c r="H116" s="28"/>
      <c r="I116" s="28"/>
      <c r="J116" s="28"/>
      <c r="K116" s="29"/>
    </row>
  </sheetData>
  <mergeCells count="42">
    <mergeCell ref="D70:E70"/>
    <mergeCell ref="D71:E71"/>
    <mergeCell ref="C78:J78"/>
    <mergeCell ref="C72:J72"/>
    <mergeCell ref="C59:J59"/>
    <mergeCell ref="C60:F60"/>
    <mergeCell ref="G60:J60"/>
    <mergeCell ref="C65:J65"/>
    <mergeCell ref="H66:J66"/>
    <mergeCell ref="H67:J67"/>
    <mergeCell ref="H68:J68"/>
    <mergeCell ref="H69:J69"/>
    <mergeCell ref="H70:J70"/>
    <mergeCell ref="H71:J71"/>
    <mergeCell ref="C66:E66"/>
    <mergeCell ref="D67:E67"/>
    <mergeCell ref="C37:F37"/>
    <mergeCell ref="G37:J37"/>
    <mergeCell ref="D68:E68"/>
    <mergeCell ref="D69:E69"/>
    <mergeCell ref="C48:J48"/>
    <mergeCell ref="C55:J55"/>
    <mergeCell ref="C61:F61"/>
    <mergeCell ref="G61:J61"/>
    <mergeCell ref="C54:J54"/>
    <mergeCell ref="C38:J38"/>
    <mergeCell ref="C2:J3"/>
    <mergeCell ref="C35:J35"/>
    <mergeCell ref="C4:J4"/>
    <mergeCell ref="C5:J5"/>
    <mergeCell ref="H6:J6"/>
    <mergeCell ref="C7:F12"/>
    <mergeCell ref="H7:J7"/>
    <mergeCell ref="G9:G12"/>
    <mergeCell ref="H9:J12"/>
    <mergeCell ref="C28:J28"/>
    <mergeCell ref="C29:J29"/>
    <mergeCell ref="C13:F13"/>
    <mergeCell ref="G13:J13"/>
    <mergeCell ref="C33:J33"/>
    <mergeCell ref="C14:J14"/>
    <mergeCell ref="C21:J21"/>
  </mergeCells>
  <conditionalFormatting sqref="H67:J67 H70:J70">
    <cfRule type="cellIs" dxfId="623" priority="16" operator="between">
      <formula>1</formula>
      <formula>3</formula>
    </cfRule>
    <cfRule type="cellIs" dxfId="622" priority="17" operator="equal">
      <formula>4</formula>
    </cfRule>
    <cfRule type="cellIs" dxfId="621" priority="18" operator="between">
      <formula>5</formula>
      <formula>8</formula>
    </cfRule>
    <cfRule type="cellIs" dxfId="620" priority="19" operator="between">
      <formula>10</formula>
      <formula>12</formula>
    </cfRule>
    <cfRule type="cellIs" dxfId="619" priority="20" operator="between">
      <formula>15</formula>
      <formula>25</formula>
    </cfRule>
  </conditionalFormatting>
  <pageMargins left="0.7" right="0.7" top="0.75" bottom="0.75" header="0.3" footer="0.3"/>
  <pageSetup scale="40" orientation="portrait" horizontalDpi="4294967294" r:id="rId1"/>
  <ignoredErrors>
    <ignoredError sqref="H70" unlockedFormula="1"/>
    <ignoredError sqref="C74:C75" numberStoredAsText="1"/>
  </ignoredErrors>
  <drawing r:id="rId2"/>
  <extLst>
    <ext xmlns:x14="http://schemas.microsoft.com/office/spreadsheetml/2009/9/main" uri="{78C0D931-6437-407d-A8EE-F0AAD7539E65}">
      <x14:conditionalFormattings>
        <x14:conditionalFormatting xmlns:xm="http://schemas.microsoft.com/office/excel/2006/main">
          <x14:cfRule type="cellIs" priority="1" operator="equal" id="{3475C5DE-6D00-4161-9112-5671965C298D}">
            <xm:f>'Data Vald.'!$A$9</xm:f>
            <x14:dxf>
              <fill>
                <patternFill>
                  <bgColor rgb="FF00B050"/>
                </patternFill>
              </fill>
            </x14:dxf>
          </x14:cfRule>
          <x14:cfRule type="cellIs" priority="2" operator="equal" id="{1013B413-F3F6-4689-98AD-E0E6CB9F420B}">
            <xm:f>'Data Vald.'!$A$8</xm:f>
            <x14:dxf>
              <fill>
                <patternFill>
                  <bgColor rgb="FFFFFF00"/>
                </patternFill>
              </fill>
            </x14:dxf>
          </x14:cfRule>
          <x14:cfRule type="cellIs" priority="3" operator="equal" id="{61ACE91E-CCF1-488C-9AEF-A238827B5D38}">
            <xm:f>'Data Vald.'!$A$7</xm:f>
            <x14:dxf>
              <fill>
                <patternFill>
                  <bgColor rgb="FFFFC000"/>
                </patternFill>
              </fill>
            </x14:dxf>
          </x14:cfRule>
          <x14:cfRule type="cellIs" priority="4" operator="equal" id="{62611C51-55FC-4C4A-B672-7E2058E87D62}">
            <xm:f>'Data Vald.'!$A$6</xm:f>
            <x14:dxf>
              <fill>
                <patternFill>
                  <bgColor rgb="FFFF0000"/>
                </patternFill>
              </fill>
            </x14:dxf>
          </x14:cfRule>
          <x14:cfRule type="cellIs" priority="5" operator="equal" id="{38958E0D-7D1E-440E-84C3-7AC955114EF2}">
            <xm:f>'Data Vald.'!$A$5</xm:f>
            <x14:dxf>
              <font>
                <color theme="0"/>
              </font>
              <fill>
                <patternFill>
                  <bgColor theme="1"/>
                </patternFill>
              </fill>
            </x14:dxf>
          </x14:cfRule>
          <x14:cfRule type="cellIs" priority="6" operator="equal" id="{D0FDC8D9-DC4B-4BDE-B48B-30BA487C08AA}">
            <xm:f>'Data Vald.'!$A$4</xm:f>
            <x14:dxf/>
          </x14:cfRule>
          <x14:cfRule type="cellIs" priority="7" operator="equal" id="{632D1750-9174-4D0B-B629-A18353E008C2}">
            <xm:f>'Data Vald.'!$A$3</xm:f>
            <x14:dxf/>
          </x14:cfRule>
          <xm:sqref>E16:E20 I16:I20 E23:E27 I23:I27 E40:E47 I40:I47 E50:E53 I50:I53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94B8B32-3989-4609-A42B-D678E18C61E1}">
          <x14:formula1>
            <xm:f>'Data Vald.'!$A$3:$A$9</xm:f>
          </x14:formula1>
          <xm:sqref>E16:E20 I16:I20 E23:E27 I23:I27 E40:E47 I40:I47 E50:E53 I50:I53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33068-F5BC-414E-962F-A2A3A30A10AE}">
  <sheetPr codeName="Sheet6">
    <tabColor theme="7" tint="0.79998168889431442"/>
    <pageSetUpPr fitToPage="1"/>
  </sheetPr>
  <dimension ref="B1:K114"/>
  <sheetViews>
    <sheetView showGridLines="0" topLeftCell="A21" zoomScale="85" zoomScaleNormal="85" workbookViewId="0">
      <selection activeCell="I41" sqref="I41"/>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331</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14.25" customHeight="1" thickBot="1">
      <c r="B7" s="12"/>
      <c r="C7" s="578" t="s">
        <v>210</v>
      </c>
      <c r="D7" s="579"/>
      <c r="E7" s="579"/>
      <c r="F7" s="580"/>
      <c r="G7" s="167" t="s">
        <v>332</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333</v>
      </c>
      <c r="I9" s="588"/>
      <c r="J9" s="589"/>
      <c r="K9" s="13"/>
    </row>
    <row r="10" spans="2:11" ht="15.75" customHeight="1">
      <c r="B10" s="12"/>
      <c r="C10" s="578"/>
      <c r="D10" s="579"/>
      <c r="E10" s="579"/>
      <c r="F10" s="580"/>
      <c r="G10" s="585"/>
      <c r="H10" s="590"/>
      <c r="I10" s="588"/>
      <c r="J10" s="589"/>
      <c r="K10" s="13"/>
    </row>
    <row r="11" spans="2:11" ht="15.75" customHeight="1">
      <c r="B11" s="12"/>
      <c r="C11" s="578"/>
      <c r="D11" s="579"/>
      <c r="E11" s="579"/>
      <c r="F11" s="580"/>
      <c r="G11" s="585"/>
      <c r="H11" s="590"/>
      <c r="I11" s="588"/>
      <c r="J11" s="589"/>
      <c r="K11" s="13"/>
    </row>
    <row r="12" spans="2:11" ht="140.25"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223</v>
      </c>
      <c r="D16" s="130" t="s">
        <v>224</v>
      </c>
      <c r="E16" s="223">
        <v>1</v>
      </c>
      <c r="F16" s="164" t="s">
        <v>225</v>
      </c>
      <c r="G16" s="134" t="s">
        <v>226</v>
      </c>
      <c r="H16" s="130" t="s">
        <v>224</v>
      </c>
      <c r="I16" s="223">
        <v>1</v>
      </c>
      <c r="J16" s="168" t="s">
        <v>334</v>
      </c>
      <c r="K16" s="13"/>
    </row>
    <row r="17" spans="2:11" ht="45" customHeight="1">
      <c r="B17" s="12"/>
      <c r="C17" s="121" t="s">
        <v>228</v>
      </c>
      <c r="D17" s="20" t="s">
        <v>224</v>
      </c>
      <c r="E17" s="223">
        <v>1</v>
      </c>
      <c r="F17" s="164" t="s">
        <v>229</v>
      </c>
      <c r="G17" s="124" t="s">
        <v>26</v>
      </c>
      <c r="H17" s="30" t="s">
        <v>26</v>
      </c>
      <c r="I17" s="226" t="s">
        <v>26</v>
      </c>
      <c r="J17" s="125" t="s">
        <v>26</v>
      </c>
      <c r="K17" s="13"/>
    </row>
    <row r="18" spans="2:11" ht="47.25" customHeight="1" thickBot="1">
      <c r="B18" s="12"/>
      <c r="C18" s="121" t="s">
        <v>335</v>
      </c>
      <c r="D18" s="20" t="s">
        <v>224</v>
      </c>
      <c r="E18" s="224" t="s">
        <v>48</v>
      </c>
      <c r="F18" s="165" t="s">
        <v>336</v>
      </c>
      <c r="G18" s="124" t="s">
        <v>26</v>
      </c>
      <c r="H18" s="30" t="s">
        <v>26</v>
      </c>
      <c r="I18" s="226" t="s">
        <v>26</v>
      </c>
      <c r="J18" s="125" t="s">
        <v>26</v>
      </c>
      <c r="K18" s="13"/>
    </row>
    <row r="19" spans="2:11" ht="27" customHeight="1" thickBot="1">
      <c r="B19" s="12"/>
      <c r="C19" s="606" t="s">
        <v>236</v>
      </c>
      <c r="D19" s="607"/>
      <c r="E19" s="607"/>
      <c r="F19" s="607"/>
      <c r="G19" s="607"/>
      <c r="H19" s="607"/>
      <c r="I19" s="607"/>
      <c r="J19" s="608"/>
      <c r="K19" s="13"/>
    </row>
    <row r="20" spans="2:11" ht="27" customHeight="1" thickBot="1">
      <c r="B20" s="12"/>
      <c r="C20" s="160" t="s">
        <v>219</v>
      </c>
      <c r="D20" s="132" t="s">
        <v>220</v>
      </c>
      <c r="E20" s="215" t="s">
        <v>221</v>
      </c>
      <c r="F20" s="133" t="s">
        <v>222</v>
      </c>
      <c r="G20" s="160" t="s">
        <v>219</v>
      </c>
      <c r="H20" s="132" t="s">
        <v>220</v>
      </c>
      <c r="I20" s="215" t="s">
        <v>221</v>
      </c>
      <c r="J20" s="133" t="s">
        <v>222</v>
      </c>
      <c r="K20" s="13"/>
    </row>
    <row r="21" spans="2:11" ht="42.75">
      <c r="B21" s="12"/>
      <c r="C21" s="135" t="s">
        <v>237</v>
      </c>
      <c r="D21" s="136" t="s">
        <v>224</v>
      </c>
      <c r="E21" s="228">
        <v>1</v>
      </c>
      <c r="F21" s="169" t="s">
        <v>238</v>
      </c>
      <c r="G21" s="137" t="s">
        <v>239</v>
      </c>
      <c r="H21" s="136" t="s">
        <v>224</v>
      </c>
      <c r="I21" s="228">
        <v>0.25</v>
      </c>
      <c r="J21" s="147" t="s">
        <v>240</v>
      </c>
      <c r="K21" s="13"/>
    </row>
    <row r="22" spans="2:11" ht="42.75">
      <c r="B22" s="12"/>
      <c r="C22" s="24" t="s">
        <v>241</v>
      </c>
      <c r="D22" s="20" t="s">
        <v>224</v>
      </c>
      <c r="E22" s="224">
        <v>1</v>
      </c>
      <c r="F22" s="171" t="s">
        <v>242</v>
      </c>
      <c r="G22" s="24" t="s">
        <v>243</v>
      </c>
      <c r="H22" s="20" t="s">
        <v>224</v>
      </c>
      <c r="I22" s="224">
        <v>1</v>
      </c>
      <c r="J22" s="31" t="s">
        <v>244</v>
      </c>
      <c r="K22" s="13"/>
    </row>
    <row r="23" spans="2:11" ht="42.75">
      <c r="B23" s="12"/>
      <c r="C23" s="24" t="s">
        <v>337</v>
      </c>
      <c r="D23" s="20" t="s">
        <v>224</v>
      </c>
      <c r="E23" s="237">
        <v>0.5</v>
      </c>
      <c r="F23" s="170" t="s">
        <v>338</v>
      </c>
      <c r="G23" s="21" t="s">
        <v>339</v>
      </c>
      <c r="H23" s="20" t="s">
        <v>262</v>
      </c>
      <c r="I23" s="238" t="s">
        <v>48</v>
      </c>
      <c r="J23" s="32" t="s">
        <v>340</v>
      </c>
      <c r="K23" s="13"/>
    </row>
    <row r="24" spans="2:11" ht="28.5">
      <c r="B24" s="12"/>
      <c r="C24" s="24" t="s">
        <v>247</v>
      </c>
      <c r="D24" s="20" t="s">
        <v>224</v>
      </c>
      <c r="E24" s="224" t="s">
        <v>48</v>
      </c>
      <c r="F24" s="171" t="s">
        <v>341</v>
      </c>
      <c r="G24" s="124" t="s">
        <v>26</v>
      </c>
      <c r="H24" s="30" t="s">
        <v>26</v>
      </c>
      <c r="I24" s="226" t="s">
        <v>26</v>
      </c>
      <c r="J24" s="125" t="s">
        <v>26</v>
      </c>
      <c r="K24" s="13"/>
    </row>
    <row r="25" spans="2:11" ht="21.95" customHeight="1" thickBot="1">
      <c r="B25" s="12"/>
      <c r="C25" s="25" t="s">
        <v>249</v>
      </c>
      <c r="D25" s="123" t="s">
        <v>224</v>
      </c>
      <c r="E25" s="225">
        <v>1</v>
      </c>
      <c r="F25" s="172" t="s">
        <v>249</v>
      </c>
      <c r="G25" s="126" t="s">
        <v>26</v>
      </c>
      <c r="H25" s="127" t="s">
        <v>26</v>
      </c>
      <c r="I25" s="227" t="s">
        <v>26</v>
      </c>
      <c r="J25" s="128" t="s">
        <v>26</v>
      </c>
      <c r="K25" s="13"/>
    </row>
    <row r="26" spans="2:11" ht="21" customHeight="1" thickBot="1">
      <c r="B26" s="12"/>
      <c r="C26" s="594" t="s">
        <v>250</v>
      </c>
      <c r="D26" s="595"/>
      <c r="E26" s="595"/>
      <c r="F26" s="595"/>
      <c r="G26" s="595"/>
      <c r="H26" s="595"/>
      <c r="I26" s="595"/>
      <c r="J26" s="596"/>
      <c r="K26" s="13"/>
    </row>
    <row r="27" spans="2:11" ht="23.45" customHeight="1" thickBot="1">
      <c r="B27" s="12"/>
      <c r="C27" s="597" t="s">
        <v>251</v>
      </c>
      <c r="D27" s="598"/>
      <c r="E27" s="598"/>
      <c r="F27" s="598"/>
      <c r="G27" s="598"/>
      <c r="H27" s="598"/>
      <c r="I27" s="598"/>
      <c r="J27" s="599"/>
      <c r="K27" s="13"/>
    </row>
    <row r="28" spans="2:11">
      <c r="B28" s="12"/>
      <c r="C28" s="10"/>
      <c r="D28" s="138"/>
      <c r="E28" s="138"/>
      <c r="F28" s="138"/>
      <c r="G28" s="138"/>
      <c r="H28" s="138"/>
      <c r="I28" s="138"/>
      <c r="J28" s="11"/>
      <c r="K28" s="13"/>
    </row>
    <row r="29" spans="2:11">
      <c r="B29" s="12"/>
      <c r="C29" s="12"/>
      <c r="J29" s="13"/>
      <c r="K29" s="13"/>
    </row>
    <row r="30" spans="2:11" ht="15" thickBot="1">
      <c r="B30" s="12"/>
      <c r="C30" s="27"/>
      <c r="D30" s="28"/>
      <c r="E30" s="28"/>
      <c r="F30" s="28"/>
      <c r="G30" s="28"/>
      <c r="H30" s="28"/>
      <c r="I30" s="28"/>
      <c r="J30" s="29"/>
      <c r="K30" s="13"/>
    </row>
    <row r="31" spans="2:11" ht="18.75" thickBot="1">
      <c r="B31" s="12"/>
      <c r="C31" s="569" t="s">
        <v>252</v>
      </c>
      <c r="D31" s="570"/>
      <c r="E31" s="570"/>
      <c r="F31" s="570"/>
      <c r="G31" s="570"/>
      <c r="H31" s="570"/>
      <c r="I31" s="570"/>
      <c r="J31" s="571"/>
      <c r="K31" s="13"/>
    </row>
    <row r="32" spans="2:11" ht="15" customHeight="1">
      <c r="B32" s="12"/>
      <c r="C32" s="140"/>
      <c r="D32" s="141"/>
      <c r="E32" s="141"/>
      <c r="F32" s="141"/>
      <c r="G32" s="141"/>
      <c r="H32" s="141"/>
      <c r="I32" s="141"/>
      <c r="J32" s="142"/>
      <c r="K32" s="13"/>
    </row>
    <row r="33" spans="2:11" ht="15" customHeight="1">
      <c r="B33" s="12"/>
      <c r="C33" s="566" t="s">
        <v>253</v>
      </c>
      <c r="D33" s="567"/>
      <c r="E33" s="567"/>
      <c r="F33" s="567"/>
      <c r="G33" s="567"/>
      <c r="H33" s="567"/>
      <c r="I33" s="567"/>
      <c r="J33" s="568"/>
      <c r="K33" s="13"/>
    </row>
    <row r="34" spans="2:11" ht="15" customHeight="1" thickBot="1">
      <c r="B34" s="12"/>
      <c r="C34" s="143"/>
      <c r="D34" s="144"/>
      <c r="E34" s="144"/>
      <c r="F34" s="144"/>
      <c r="G34" s="144"/>
      <c r="H34" s="144"/>
      <c r="I34" s="144"/>
      <c r="J34" s="145"/>
      <c r="K34" s="13"/>
    </row>
    <row r="35" spans="2:11" s="16" customFormat="1" ht="26.85" customHeight="1" thickBot="1">
      <c r="B35" s="14"/>
      <c r="C35" s="600" t="s">
        <v>254</v>
      </c>
      <c r="D35" s="601"/>
      <c r="E35" s="601"/>
      <c r="F35" s="602"/>
      <c r="G35" s="600" t="s">
        <v>255</v>
      </c>
      <c r="H35" s="601"/>
      <c r="I35" s="601"/>
      <c r="J35" s="602"/>
      <c r="K35" s="15"/>
    </row>
    <row r="36" spans="2:11" ht="27.75" customHeight="1" thickBot="1">
      <c r="B36" s="12"/>
      <c r="C36" s="603" t="str">
        <f>C14</f>
        <v>HARDWARE (PLANT)</v>
      </c>
      <c r="D36" s="604"/>
      <c r="E36" s="604"/>
      <c r="F36" s="604"/>
      <c r="G36" s="604"/>
      <c r="H36" s="604"/>
      <c r="I36" s="604"/>
      <c r="J36" s="605"/>
      <c r="K36" s="13"/>
    </row>
    <row r="37" spans="2:11" ht="21.2" customHeight="1" thickBot="1">
      <c r="B37" s="12"/>
      <c r="C37" s="131" t="s">
        <v>219</v>
      </c>
      <c r="D37" s="132" t="s">
        <v>220</v>
      </c>
      <c r="E37" s="215" t="s">
        <v>221</v>
      </c>
      <c r="F37" s="133" t="s">
        <v>222</v>
      </c>
      <c r="G37" s="131" t="s">
        <v>219</v>
      </c>
      <c r="H37" s="132" t="s">
        <v>220</v>
      </c>
      <c r="I37" s="215" t="s">
        <v>221</v>
      </c>
      <c r="J37" s="133" t="s">
        <v>222</v>
      </c>
      <c r="K37" s="13"/>
    </row>
    <row r="38" spans="2:11" s="19" customFormat="1" ht="54.95" customHeight="1">
      <c r="B38" s="17"/>
      <c r="C38" s="137" t="s">
        <v>256</v>
      </c>
      <c r="D38" s="146" t="s">
        <v>257</v>
      </c>
      <c r="E38" s="230">
        <v>1</v>
      </c>
      <c r="F38" s="147" t="s">
        <v>258</v>
      </c>
      <c r="G38" s="137" t="s">
        <v>259</v>
      </c>
      <c r="H38" s="136" t="s">
        <v>224</v>
      </c>
      <c r="I38" s="228">
        <v>0.5</v>
      </c>
      <c r="J38" s="147" t="s">
        <v>260</v>
      </c>
      <c r="K38" s="18"/>
    </row>
    <row r="39" spans="2:11" s="19" customFormat="1" ht="52.5" customHeight="1">
      <c r="B39" s="17"/>
      <c r="C39" s="24" t="s">
        <v>261</v>
      </c>
      <c r="D39" s="20" t="s">
        <v>262</v>
      </c>
      <c r="E39" s="224">
        <v>1</v>
      </c>
      <c r="F39" s="31" t="s">
        <v>263</v>
      </c>
      <c r="G39" s="24" t="s">
        <v>264</v>
      </c>
      <c r="H39" s="20" t="s">
        <v>224</v>
      </c>
      <c r="I39" s="224">
        <v>0.5</v>
      </c>
      <c r="J39" s="31" t="s">
        <v>265</v>
      </c>
      <c r="K39" s="18"/>
    </row>
    <row r="40" spans="2:11" s="19" customFormat="1" ht="57">
      <c r="B40" s="17"/>
      <c r="C40" s="24" t="s">
        <v>266</v>
      </c>
      <c r="D40" s="23" t="s">
        <v>262</v>
      </c>
      <c r="E40" s="231" t="s">
        <v>48</v>
      </c>
      <c r="F40" s="31" t="s">
        <v>267</v>
      </c>
      <c r="G40" s="24" t="s">
        <v>268</v>
      </c>
      <c r="H40" s="20" t="s">
        <v>224</v>
      </c>
      <c r="I40" s="224">
        <v>1</v>
      </c>
      <c r="J40" s="31" t="s">
        <v>269</v>
      </c>
      <c r="K40" s="18"/>
    </row>
    <row r="41" spans="2:11" s="19" customFormat="1" ht="39" customHeight="1">
      <c r="B41" s="17"/>
      <c r="C41" s="24" t="s">
        <v>270</v>
      </c>
      <c r="D41" s="20" t="s">
        <v>262</v>
      </c>
      <c r="E41" s="232">
        <v>1</v>
      </c>
      <c r="F41" s="31" t="s">
        <v>271</v>
      </c>
      <c r="G41" s="24" t="s">
        <v>272</v>
      </c>
      <c r="H41" s="23" t="s">
        <v>257</v>
      </c>
      <c r="I41" s="231">
        <v>1</v>
      </c>
      <c r="J41" s="31" t="s">
        <v>273</v>
      </c>
      <c r="K41" s="18"/>
    </row>
    <row r="42" spans="2:11" s="19" customFormat="1" ht="28.5">
      <c r="B42" s="17"/>
      <c r="C42" s="174" t="s">
        <v>274</v>
      </c>
      <c r="D42" s="23" t="s">
        <v>224</v>
      </c>
      <c r="E42" s="231" t="s">
        <v>48</v>
      </c>
      <c r="F42" s="31" t="s">
        <v>275</v>
      </c>
      <c r="G42" s="24" t="s">
        <v>276</v>
      </c>
      <c r="H42" s="23" t="s">
        <v>257</v>
      </c>
      <c r="I42" s="231">
        <v>1</v>
      </c>
      <c r="J42" s="31" t="s">
        <v>277</v>
      </c>
      <c r="K42" s="18"/>
    </row>
    <row r="43" spans="2:11" s="19" customFormat="1" ht="42.75">
      <c r="B43" s="17"/>
      <c r="C43" s="174" t="s">
        <v>278</v>
      </c>
      <c r="D43" s="23" t="s">
        <v>279</v>
      </c>
      <c r="E43" s="231">
        <v>1</v>
      </c>
      <c r="F43" s="31" t="s">
        <v>280</v>
      </c>
      <c r="G43" s="24" t="s">
        <v>281</v>
      </c>
      <c r="H43" s="23" t="s">
        <v>279</v>
      </c>
      <c r="I43" s="231">
        <v>1</v>
      </c>
      <c r="J43" s="31" t="s">
        <v>282</v>
      </c>
      <c r="K43" s="18"/>
    </row>
    <row r="44" spans="2:11" s="19" customFormat="1" ht="57">
      <c r="B44" s="17"/>
      <c r="C44" s="174" t="s">
        <v>283</v>
      </c>
      <c r="D44" s="23" t="s">
        <v>279</v>
      </c>
      <c r="E44" s="231">
        <v>1</v>
      </c>
      <c r="F44" s="31" t="s">
        <v>284</v>
      </c>
      <c r="G44" s="24" t="s">
        <v>285</v>
      </c>
      <c r="H44" s="20" t="s">
        <v>224</v>
      </c>
      <c r="I44" s="224">
        <v>0</v>
      </c>
      <c r="J44" s="31" t="s">
        <v>286</v>
      </c>
      <c r="K44" s="18"/>
    </row>
    <row r="45" spans="2:11" s="19" customFormat="1" ht="29.25" thickBot="1">
      <c r="B45" s="17"/>
      <c r="C45" s="148" t="s">
        <v>287</v>
      </c>
      <c r="D45" s="26" t="s">
        <v>262</v>
      </c>
      <c r="E45" s="233">
        <v>1</v>
      </c>
      <c r="F45" s="149" t="s">
        <v>288</v>
      </c>
      <c r="G45" s="25" t="s">
        <v>289</v>
      </c>
      <c r="H45" s="26" t="s">
        <v>279</v>
      </c>
      <c r="I45" s="233">
        <v>1</v>
      </c>
      <c r="J45" s="149" t="s">
        <v>290</v>
      </c>
      <c r="K45" s="18"/>
    </row>
    <row r="46" spans="2:11" s="19" customFormat="1" ht="27.75" customHeight="1" thickBot="1">
      <c r="B46" s="17"/>
      <c r="C46" s="611" t="str">
        <f>C19</f>
        <v>PEOPLE + PROCESS</v>
      </c>
      <c r="D46" s="612"/>
      <c r="E46" s="612"/>
      <c r="F46" s="612"/>
      <c r="G46" s="612"/>
      <c r="H46" s="612"/>
      <c r="I46" s="612"/>
      <c r="J46" s="613"/>
      <c r="K46" s="18"/>
    </row>
    <row r="47" spans="2:11" ht="24.6" customHeight="1" thickBot="1">
      <c r="B47" s="12"/>
      <c r="C47" s="131" t="s">
        <v>219</v>
      </c>
      <c r="D47" s="132" t="s">
        <v>220</v>
      </c>
      <c r="E47" s="215" t="s">
        <v>221</v>
      </c>
      <c r="F47" s="133" t="s">
        <v>222</v>
      </c>
      <c r="G47" s="131" t="s">
        <v>219</v>
      </c>
      <c r="H47" s="132" t="s">
        <v>220</v>
      </c>
      <c r="I47" s="215" t="s">
        <v>221</v>
      </c>
      <c r="J47" s="133" t="s">
        <v>222</v>
      </c>
      <c r="K47" s="13"/>
    </row>
    <row r="48" spans="2:11" s="19" customFormat="1" ht="42.75">
      <c r="B48" s="17"/>
      <c r="C48" s="189" t="s">
        <v>291</v>
      </c>
      <c r="D48" s="146" t="s">
        <v>224</v>
      </c>
      <c r="E48" s="230">
        <v>0.75</v>
      </c>
      <c r="F48" s="147" t="s">
        <v>292</v>
      </c>
      <c r="G48" s="137" t="s">
        <v>293</v>
      </c>
      <c r="H48" s="146" t="s">
        <v>224</v>
      </c>
      <c r="I48" s="230">
        <v>1</v>
      </c>
      <c r="J48" s="147" t="s">
        <v>294</v>
      </c>
      <c r="K48" s="18"/>
    </row>
    <row r="49" spans="2:11" s="19" customFormat="1" ht="28.5">
      <c r="B49" s="17"/>
      <c r="C49" s="190" t="s">
        <v>295</v>
      </c>
      <c r="D49" s="162" t="s">
        <v>224</v>
      </c>
      <c r="E49" s="234">
        <v>1</v>
      </c>
      <c r="F49" s="31" t="s">
        <v>296</v>
      </c>
      <c r="G49" s="24" t="s">
        <v>297</v>
      </c>
      <c r="H49" s="23" t="s">
        <v>262</v>
      </c>
      <c r="I49" s="231">
        <v>1</v>
      </c>
      <c r="J49" s="31" t="s">
        <v>298</v>
      </c>
      <c r="K49" s="18"/>
    </row>
    <row r="50" spans="2:11" s="19" customFormat="1" ht="28.5">
      <c r="B50" s="17"/>
      <c r="C50" s="174" t="s">
        <v>299</v>
      </c>
      <c r="D50" s="23" t="s">
        <v>224</v>
      </c>
      <c r="E50" s="231">
        <v>0.25</v>
      </c>
      <c r="F50" s="31" t="s">
        <v>342</v>
      </c>
      <c r="G50" s="24" t="s">
        <v>301</v>
      </c>
      <c r="H50" s="23" t="s">
        <v>224</v>
      </c>
      <c r="I50" s="231" t="s">
        <v>48</v>
      </c>
      <c r="J50" s="31" t="s">
        <v>302</v>
      </c>
      <c r="K50" s="18"/>
    </row>
    <row r="51" spans="2:11" s="19" customFormat="1" ht="43.5" thickBot="1">
      <c r="B51" s="17"/>
      <c r="C51" s="148" t="s">
        <v>303</v>
      </c>
      <c r="D51" s="163" t="s">
        <v>279</v>
      </c>
      <c r="E51" s="235">
        <v>1</v>
      </c>
      <c r="F51" s="191" t="s">
        <v>304</v>
      </c>
      <c r="G51" s="25" t="s">
        <v>26</v>
      </c>
      <c r="H51" s="173" t="s">
        <v>26</v>
      </c>
      <c r="I51" s="236" t="s">
        <v>26</v>
      </c>
      <c r="J51" s="188" t="s">
        <v>26</v>
      </c>
      <c r="K51" s="18"/>
    </row>
    <row r="52" spans="2:11" s="16" customFormat="1" ht="22.7" customHeight="1" thickBot="1">
      <c r="B52" s="14"/>
      <c r="C52" s="594" t="s">
        <v>250</v>
      </c>
      <c r="D52" s="595"/>
      <c r="E52" s="595"/>
      <c r="F52" s="595"/>
      <c r="G52" s="595"/>
      <c r="H52" s="595"/>
      <c r="I52" s="595"/>
      <c r="J52" s="596"/>
      <c r="K52" s="15"/>
    </row>
    <row r="53" spans="2:11" ht="22.7" customHeight="1" thickBot="1">
      <c r="B53" s="12"/>
      <c r="C53" s="614" t="s">
        <v>305</v>
      </c>
      <c r="D53" s="615"/>
      <c r="E53" s="615"/>
      <c r="F53" s="615"/>
      <c r="G53" s="615"/>
      <c r="H53" s="615"/>
      <c r="I53" s="615"/>
      <c r="J53" s="616"/>
      <c r="K53" s="13"/>
    </row>
    <row r="54" spans="2:11" ht="15.95" customHeight="1">
      <c r="B54" s="12"/>
      <c r="C54" s="10"/>
      <c r="D54" s="138"/>
      <c r="E54" s="138"/>
      <c r="F54" s="138"/>
      <c r="G54" s="138"/>
      <c r="H54" s="138"/>
      <c r="I54" s="138"/>
      <c r="J54" s="11"/>
      <c r="K54" s="13"/>
    </row>
    <row r="55" spans="2:11" ht="15.95" customHeight="1">
      <c r="B55" s="12"/>
      <c r="C55" s="12"/>
      <c r="J55" s="13"/>
      <c r="K55" s="13"/>
    </row>
    <row r="56" spans="2:11" ht="15.95" customHeight="1" thickBot="1">
      <c r="B56" s="12"/>
      <c r="C56" s="27"/>
      <c r="D56" s="28"/>
      <c r="E56" s="28"/>
      <c r="F56" s="28"/>
      <c r="G56" s="28"/>
      <c r="H56" s="28"/>
      <c r="I56" s="28"/>
      <c r="J56" s="29"/>
      <c r="K56" s="13"/>
    </row>
    <row r="57" spans="2:11" ht="15.95" customHeight="1" thickBot="1">
      <c r="B57" s="12"/>
      <c r="C57" s="569" t="s">
        <v>306</v>
      </c>
      <c r="D57" s="570"/>
      <c r="E57" s="570"/>
      <c r="F57" s="570"/>
      <c r="G57" s="570"/>
      <c r="H57" s="570"/>
      <c r="I57" s="570"/>
      <c r="J57" s="571"/>
      <c r="K57" s="13"/>
    </row>
    <row r="58" spans="2:11" ht="20.85" customHeight="1" thickBot="1">
      <c r="B58" s="12"/>
      <c r="C58" s="633" t="s">
        <v>262</v>
      </c>
      <c r="D58" s="634"/>
      <c r="E58" s="635"/>
      <c r="F58" s="636"/>
      <c r="G58" s="633" t="s">
        <v>279</v>
      </c>
      <c r="H58" s="634"/>
      <c r="I58" s="635"/>
      <c r="J58" s="636"/>
      <c r="K58" s="13"/>
    </row>
    <row r="59" spans="2:11" ht="25.7" customHeight="1" thickBot="1">
      <c r="B59" s="12"/>
      <c r="C59" s="617" t="s">
        <v>307</v>
      </c>
      <c r="D59" s="618"/>
      <c r="E59" s="618"/>
      <c r="F59" s="619"/>
      <c r="G59" s="620" t="s">
        <v>308</v>
      </c>
      <c r="H59" s="618"/>
      <c r="I59" s="618"/>
      <c r="J59" s="621"/>
      <c r="K59" s="13"/>
    </row>
    <row r="60" spans="2:11" ht="15.95" customHeight="1">
      <c r="B60" s="12"/>
      <c r="C60" s="10"/>
      <c r="D60" s="138"/>
      <c r="E60" s="138"/>
      <c r="F60" s="138"/>
      <c r="G60" s="138"/>
      <c r="H60" s="138"/>
      <c r="I60" s="138"/>
      <c r="J60" s="11"/>
      <c r="K60" s="13"/>
    </row>
    <row r="61" spans="2:11">
      <c r="B61" s="12"/>
      <c r="C61" s="12"/>
      <c r="J61" s="13"/>
      <c r="K61" s="13"/>
    </row>
    <row r="62" spans="2:11" ht="15" thickBot="1">
      <c r="B62" s="12"/>
      <c r="C62" s="27"/>
      <c r="D62" s="28"/>
      <c r="E62" s="28"/>
      <c r="F62" s="28"/>
      <c r="G62" s="28"/>
      <c r="H62" s="28"/>
      <c r="I62" s="28"/>
      <c r="J62" s="29"/>
      <c r="K62" s="13"/>
    </row>
    <row r="63" spans="2:11" ht="18.75" thickBot="1">
      <c r="B63" s="12"/>
      <c r="C63" s="569" t="s">
        <v>309</v>
      </c>
      <c r="D63" s="570"/>
      <c r="E63" s="570"/>
      <c r="F63" s="570"/>
      <c r="G63" s="637"/>
      <c r="H63" s="570"/>
      <c r="I63" s="570"/>
      <c r="J63" s="571"/>
      <c r="K63" s="13"/>
    </row>
    <row r="64" spans="2:11" s="16" customFormat="1" ht="13.35" customHeight="1">
      <c r="B64" s="14"/>
      <c r="C64" s="650" t="s">
        <v>310</v>
      </c>
      <c r="D64" s="651"/>
      <c r="E64" s="652"/>
      <c r="F64" s="161" t="s">
        <v>311</v>
      </c>
      <c r="G64" s="150" t="s">
        <v>107</v>
      </c>
      <c r="H64" s="638" t="s">
        <v>312</v>
      </c>
      <c r="I64" s="638"/>
      <c r="J64" s="639"/>
      <c r="K64" s="15"/>
    </row>
    <row r="65" spans="2:11" ht="14.45" customHeight="1">
      <c r="B65" s="12"/>
      <c r="C65" s="190" t="s">
        <v>53</v>
      </c>
      <c r="D65" s="609" t="s">
        <v>313</v>
      </c>
      <c r="E65" s="610"/>
      <c r="F65" s="152">
        <f>'Initial Risk'!F5</f>
        <v>5</v>
      </c>
      <c r="G65" s="155">
        <f>'Initial Risk'!G5</f>
        <v>3</v>
      </c>
      <c r="H65" s="640">
        <f>F65*G65</f>
        <v>15</v>
      </c>
      <c r="I65" s="640"/>
      <c r="J65" s="641"/>
      <c r="K65" s="13"/>
    </row>
    <row r="66" spans="2:11" ht="14.45" customHeight="1">
      <c r="B66" s="12"/>
      <c r="C66" s="190" t="s">
        <v>54</v>
      </c>
      <c r="D66" s="609" t="s">
        <v>313</v>
      </c>
      <c r="E66" s="610"/>
      <c r="F66" s="153" t="s">
        <v>314</v>
      </c>
      <c r="G66" s="155" t="s">
        <v>343</v>
      </c>
      <c r="H66" s="642" t="s">
        <v>316</v>
      </c>
      <c r="I66" s="642"/>
      <c r="J66" s="643"/>
      <c r="K66" s="13"/>
    </row>
    <row r="67" spans="2:11" ht="16.5" customHeight="1">
      <c r="B67" s="12"/>
      <c r="C67" s="190" t="s">
        <v>317</v>
      </c>
      <c r="D67" s="609" t="s">
        <v>313</v>
      </c>
      <c r="E67" s="610"/>
      <c r="F67" s="154" t="s">
        <v>318</v>
      </c>
      <c r="G67" s="151" t="s">
        <v>319</v>
      </c>
      <c r="H67" s="644" t="s">
        <v>320</v>
      </c>
      <c r="I67" s="644"/>
      <c r="J67" s="645"/>
      <c r="K67" s="13"/>
    </row>
    <row r="68" spans="2:11" ht="15.95" customHeight="1">
      <c r="B68" s="12"/>
      <c r="C68" s="190" t="s">
        <v>321</v>
      </c>
      <c r="D68" s="609" t="s">
        <v>313</v>
      </c>
      <c r="E68" s="610"/>
      <c r="F68" s="152">
        <v>4</v>
      </c>
      <c r="G68" s="155">
        <v>2</v>
      </c>
      <c r="H68" s="646">
        <f>F68*G68</f>
        <v>8</v>
      </c>
      <c r="I68" s="646"/>
      <c r="J68" s="647"/>
      <c r="K68" s="13"/>
    </row>
    <row r="69" spans="2:11" ht="14.45" customHeight="1" thickBot="1">
      <c r="B69" s="12"/>
      <c r="C69" s="222" t="s">
        <v>58</v>
      </c>
      <c r="D69" s="622" t="s">
        <v>313</v>
      </c>
      <c r="E69" s="623"/>
      <c r="F69" s="217" t="s">
        <v>322</v>
      </c>
      <c r="G69" s="155" t="s">
        <v>344</v>
      </c>
      <c r="H69" s="648" t="s">
        <v>324</v>
      </c>
      <c r="I69" s="648"/>
      <c r="J69" s="649"/>
      <c r="K69" s="13"/>
    </row>
    <row r="70" spans="2:11" ht="23.1" customHeight="1" thickBot="1">
      <c r="B70" s="12"/>
      <c r="C70" s="653" t="s">
        <v>325</v>
      </c>
      <c r="D70" s="631"/>
      <c r="E70" s="631"/>
      <c r="F70" s="631"/>
      <c r="G70" s="631"/>
      <c r="H70" s="631"/>
      <c r="I70" s="631"/>
      <c r="J70" s="632"/>
      <c r="K70" s="13"/>
    </row>
    <row r="71" spans="2:11" ht="17.850000000000001" customHeight="1">
      <c r="B71" s="12"/>
      <c r="C71" s="179" t="s">
        <v>326</v>
      </c>
      <c r="D71" s="157"/>
      <c r="E71" s="157"/>
      <c r="F71" s="157"/>
      <c r="G71" s="157"/>
      <c r="H71" s="157"/>
      <c r="I71" s="157"/>
      <c r="J71" s="180"/>
      <c r="K71" s="13"/>
    </row>
    <row r="72" spans="2:11" ht="18.600000000000001" customHeight="1">
      <c r="B72" s="12"/>
      <c r="C72" s="181" t="s">
        <v>327</v>
      </c>
      <c r="D72" s="177"/>
      <c r="E72" s="177"/>
      <c r="F72" s="177"/>
      <c r="G72" s="178"/>
      <c r="H72" s="178"/>
      <c r="I72" s="178"/>
      <c r="J72" s="182"/>
      <c r="K72" s="13"/>
    </row>
    <row r="73" spans="2:11" ht="14.85" customHeight="1">
      <c r="B73" s="12"/>
      <c r="C73" s="181" t="s">
        <v>328</v>
      </c>
      <c r="D73" s="177"/>
      <c r="E73" s="177"/>
      <c r="F73" s="177"/>
      <c r="G73" s="175"/>
      <c r="H73" s="175"/>
      <c r="I73" s="175"/>
      <c r="J73" s="183"/>
      <c r="K73" s="13"/>
    </row>
    <row r="74" spans="2:11" ht="17.100000000000001" customHeight="1">
      <c r="B74" s="12"/>
      <c r="C74" s="158" t="s">
        <v>329</v>
      </c>
      <c r="D74" s="177"/>
      <c r="E74" s="177"/>
      <c r="F74" s="177"/>
      <c r="G74" s="176"/>
      <c r="H74" s="176"/>
      <c r="I74" s="176"/>
      <c r="J74" s="184"/>
      <c r="K74" s="13"/>
    </row>
    <row r="75" spans="2:11" ht="14.45" customHeight="1" thickBot="1">
      <c r="B75" s="12"/>
      <c r="C75" s="185"/>
      <c r="D75" s="186"/>
      <c r="E75" s="186"/>
      <c r="F75" s="186"/>
      <c r="G75" s="186"/>
      <c r="H75" s="186"/>
      <c r="I75" s="186"/>
      <c r="J75" s="187"/>
      <c r="K75" s="13"/>
    </row>
    <row r="76" spans="2:11" ht="15" customHeight="1" thickBot="1">
      <c r="B76" s="12"/>
      <c r="C76" s="624" t="s">
        <v>330</v>
      </c>
      <c r="D76" s="625"/>
      <c r="E76" s="625"/>
      <c r="F76" s="626"/>
      <c r="G76" s="626"/>
      <c r="H76" s="626"/>
      <c r="I76" s="627"/>
      <c r="J76" s="628"/>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thickBot="1">
      <c r="B112" s="12"/>
      <c r="C112" s="143"/>
      <c r="D112" s="144"/>
      <c r="E112" s="144"/>
      <c r="F112" s="144"/>
      <c r="G112" s="28"/>
      <c r="H112" s="144"/>
      <c r="I112" s="144"/>
      <c r="J112" s="29"/>
      <c r="K112" s="13"/>
    </row>
    <row r="113" spans="2:11">
      <c r="B113" s="12"/>
      <c r="K113" s="13"/>
    </row>
    <row r="114" spans="2:11" ht="15" thickBot="1">
      <c r="B114" s="27"/>
      <c r="C114" s="28"/>
      <c r="D114" s="28"/>
      <c r="E114" s="28"/>
      <c r="F114" s="28"/>
      <c r="G114" s="28"/>
      <c r="H114" s="28"/>
      <c r="I114" s="28"/>
      <c r="J114" s="28"/>
      <c r="K114" s="29"/>
    </row>
  </sheetData>
  <mergeCells count="42">
    <mergeCell ref="D67:E67"/>
    <mergeCell ref="D68:E68"/>
    <mergeCell ref="D69:E69"/>
    <mergeCell ref="C2:J3"/>
    <mergeCell ref="C4:J4"/>
    <mergeCell ref="C5:J5"/>
    <mergeCell ref="H6:J6"/>
    <mergeCell ref="C7:F12"/>
    <mergeCell ref="H7:J7"/>
    <mergeCell ref="G9:G12"/>
    <mergeCell ref="H9:J12"/>
    <mergeCell ref="C46:J46"/>
    <mergeCell ref="C13:F13"/>
    <mergeCell ref="G13:J13"/>
    <mergeCell ref="C14:J14"/>
    <mergeCell ref="C19:J19"/>
    <mergeCell ref="H66:J66"/>
    <mergeCell ref="C64:E64"/>
    <mergeCell ref="D65:E65"/>
    <mergeCell ref="D66:E66"/>
    <mergeCell ref="C26:J26"/>
    <mergeCell ref="C27:J27"/>
    <mergeCell ref="C31:J31"/>
    <mergeCell ref="C33:J33"/>
    <mergeCell ref="C35:F35"/>
    <mergeCell ref="G35:J35"/>
    <mergeCell ref="H68:J68"/>
    <mergeCell ref="H69:J69"/>
    <mergeCell ref="C70:J70"/>
    <mergeCell ref="C76:J76"/>
    <mergeCell ref="C36:J36"/>
    <mergeCell ref="H67:J67"/>
    <mergeCell ref="C52:J52"/>
    <mergeCell ref="C53:J53"/>
    <mergeCell ref="C57:J57"/>
    <mergeCell ref="C58:F58"/>
    <mergeCell ref="G58:J58"/>
    <mergeCell ref="C59:F59"/>
    <mergeCell ref="G59:J59"/>
    <mergeCell ref="C63:J63"/>
    <mergeCell ref="H64:J64"/>
    <mergeCell ref="H65:J65"/>
  </mergeCells>
  <conditionalFormatting sqref="H65:J65 H68:J68">
    <cfRule type="cellIs" dxfId="613" priority="15" operator="between">
      <formula>1</formula>
      <formula>3</formula>
    </cfRule>
    <cfRule type="cellIs" dxfId="612" priority="16" operator="equal">
      <formula>4</formula>
    </cfRule>
    <cfRule type="cellIs" dxfId="611" priority="17" operator="between">
      <formula>5</formula>
      <formula>8</formula>
    </cfRule>
    <cfRule type="cellIs" dxfId="610" priority="18" operator="between">
      <formula>10</formula>
      <formula>12</formula>
    </cfRule>
    <cfRule type="cellIs" dxfId="609" priority="19" operator="between">
      <formula>15</formula>
      <formula>25</formula>
    </cfRule>
  </conditionalFormatting>
  <pageMargins left="0.7" right="0.7" top="0.75" bottom="0.75" header="0.3" footer="0.3"/>
  <pageSetup scale="40" orientation="portrait" horizontalDpi="4294967294" r:id="rId1"/>
  <ignoredErrors>
    <ignoredError sqref="C72:C73" numberStoredAsText="1"/>
  </ignoredErrors>
  <drawing r:id="rId2"/>
  <extLst>
    <ext xmlns:x14="http://schemas.microsoft.com/office/spreadsheetml/2009/9/main" uri="{78C0D931-6437-407d-A8EE-F0AAD7539E65}">
      <x14:conditionalFormattings>
        <x14:conditionalFormatting xmlns:xm="http://schemas.microsoft.com/office/excel/2006/main">
          <x14:cfRule type="cellIs" priority="1" operator="equal" id="{2CC5DB6B-5BBA-4495-9EE2-89CF4F9EA047}">
            <xm:f>'Data Vald.'!$A$9</xm:f>
            <x14:dxf>
              <fill>
                <patternFill>
                  <bgColor rgb="FF00B050"/>
                </patternFill>
              </fill>
            </x14:dxf>
          </x14:cfRule>
          <x14:cfRule type="cellIs" priority="2" operator="equal" id="{CE580FCB-10F4-4DB3-91DA-1A544B1B1FDA}">
            <xm:f>'Data Vald.'!$A$8</xm:f>
            <x14:dxf>
              <fill>
                <patternFill>
                  <bgColor rgb="FFFFFF00"/>
                </patternFill>
              </fill>
            </x14:dxf>
          </x14:cfRule>
          <x14:cfRule type="cellIs" priority="3" operator="equal" id="{4E42AB90-7BA5-43C3-A0D0-2F18D24C5293}">
            <xm:f>'Data Vald.'!$A$7</xm:f>
            <x14:dxf>
              <fill>
                <patternFill>
                  <bgColor rgb="FFFFC000"/>
                </patternFill>
              </fill>
            </x14:dxf>
          </x14:cfRule>
          <x14:cfRule type="cellIs" priority="4" operator="equal" id="{B8D110D9-4A36-460F-A68E-AD0A9D67DA39}">
            <xm:f>'Data Vald.'!$A$6</xm:f>
            <x14:dxf>
              <fill>
                <patternFill>
                  <bgColor rgb="FFFF0000"/>
                </patternFill>
              </fill>
            </x14:dxf>
          </x14:cfRule>
          <x14:cfRule type="cellIs" priority="5" operator="equal" id="{F74D4CB3-52C8-4F16-B67D-76DF3511E72A}">
            <xm:f>'Data Vald.'!$A$5</xm:f>
            <x14:dxf>
              <font>
                <color theme="0"/>
              </font>
              <fill>
                <patternFill>
                  <bgColor theme="1"/>
                </patternFill>
              </fill>
            </x14:dxf>
          </x14:cfRule>
          <x14:cfRule type="cellIs" priority="6" operator="equal" id="{839CC2C2-B0EB-4052-953F-3E3A26B6EB64}">
            <xm:f>'Data Vald.'!$A$4</xm:f>
            <x14:dxf/>
          </x14:cfRule>
          <x14:cfRule type="cellIs" priority="7" operator="equal" id="{A2E3F6D7-FFA0-432B-AB4E-8E6B60478AE0}">
            <xm:f>'Data Vald.'!$A$3</xm:f>
            <x14:dxf/>
          </x14:cfRule>
          <xm:sqref>E16:E18 I16:I18 E21:E25 I21:I25 E38:E45 I38:I45 E48:E51 I48:I51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7CE558B-72C1-4302-A44C-2AFADA9F346D}">
          <x14:formula1>
            <xm:f>'Data Vald.'!$A$3:$A$9</xm:f>
          </x14:formula1>
          <xm:sqref>E16:E18 E21:E25 I16:I18 I21:I25 E38:E45 I38:I45 E48:E51 I48:I51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F060-7429-4F45-8839-3AF1CBB2FB66}">
  <sheetPr codeName="Sheet7">
    <tabColor theme="7" tint="0.79998168889431442"/>
    <pageSetUpPr fitToPage="1"/>
  </sheetPr>
  <dimension ref="B1:K115"/>
  <sheetViews>
    <sheetView showGridLines="0" zoomScale="85" zoomScaleNormal="85" workbookViewId="0">
      <selection activeCell="I42" sqref="I42"/>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345</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14.25" customHeight="1" thickBot="1">
      <c r="B7" s="12"/>
      <c r="C7" s="578" t="s">
        <v>210</v>
      </c>
      <c r="D7" s="579"/>
      <c r="E7" s="579"/>
      <c r="F7" s="580"/>
      <c r="G7" s="167" t="s">
        <v>346</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347</v>
      </c>
      <c r="I9" s="588"/>
      <c r="J9" s="589"/>
      <c r="K9" s="13"/>
    </row>
    <row r="10" spans="2:11" ht="15.7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08"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42.75">
      <c r="B16" s="12"/>
      <c r="C16" s="129" t="s">
        <v>223</v>
      </c>
      <c r="D16" s="130" t="s">
        <v>224</v>
      </c>
      <c r="E16" s="223">
        <v>1</v>
      </c>
      <c r="F16" s="164" t="s">
        <v>348</v>
      </c>
      <c r="G16" s="134" t="s">
        <v>226</v>
      </c>
      <c r="H16" s="130" t="s">
        <v>224</v>
      </c>
      <c r="I16" s="223">
        <v>1</v>
      </c>
      <c r="J16" s="168" t="s">
        <v>349</v>
      </c>
      <c r="K16" s="13"/>
    </row>
    <row r="17" spans="2:11" ht="45" customHeight="1">
      <c r="B17" s="12"/>
      <c r="C17" s="121" t="s">
        <v>228</v>
      </c>
      <c r="D17" s="20" t="s">
        <v>224</v>
      </c>
      <c r="E17" s="223">
        <v>1</v>
      </c>
      <c r="F17" s="164" t="s">
        <v>348</v>
      </c>
      <c r="G17" s="174" t="s">
        <v>350</v>
      </c>
      <c r="H17" s="113" t="s">
        <v>224</v>
      </c>
      <c r="I17" s="239">
        <v>1</v>
      </c>
      <c r="J17" s="192" t="s">
        <v>351</v>
      </c>
      <c r="K17" s="13"/>
    </row>
    <row r="18" spans="2:11" ht="38.450000000000003" customHeight="1">
      <c r="B18" s="12"/>
      <c r="C18" s="174" t="s">
        <v>26</v>
      </c>
      <c r="D18" s="30" t="s">
        <v>26</v>
      </c>
      <c r="E18" s="226" t="s">
        <v>26</v>
      </c>
      <c r="F18" s="194" t="s">
        <v>26</v>
      </c>
      <c r="G18" s="174" t="s">
        <v>352</v>
      </c>
      <c r="H18" s="113" t="s">
        <v>224</v>
      </c>
      <c r="I18" s="239" t="s">
        <v>48</v>
      </c>
      <c r="J18" s="192" t="s">
        <v>353</v>
      </c>
      <c r="K18" s="13"/>
    </row>
    <row r="19" spans="2:11" ht="38.450000000000003" customHeight="1" thickBot="1">
      <c r="B19" s="12"/>
      <c r="C19" s="174" t="s">
        <v>26</v>
      </c>
      <c r="D19" s="30" t="s">
        <v>26</v>
      </c>
      <c r="E19" s="226" t="s">
        <v>26</v>
      </c>
      <c r="F19" s="194" t="s">
        <v>26</v>
      </c>
      <c r="G19" s="174" t="s">
        <v>354</v>
      </c>
      <c r="H19" s="113" t="s">
        <v>262</v>
      </c>
      <c r="I19" s="239" t="s">
        <v>48</v>
      </c>
      <c r="J19" s="192" t="s">
        <v>355</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42.75">
      <c r="B22" s="12"/>
      <c r="C22" s="135" t="s">
        <v>237</v>
      </c>
      <c r="D22" s="136" t="s">
        <v>224</v>
      </c>
      <c r="E22" s="228">
        <v>1</v>
      </c>
      <c r="F22" s="169" t="s">
        <v>356</v>
      </c>
      <c r="G22" s="137" t="s">
        <v>239</v>
      </c>
      <c r="H22" s="136" t="s">
        <v>224</v>
      </c>
      <c r="I22" s="228">
        <v>0.25</v>
      </c>
      <c r="J22" s="147" t="s">
        <v>357</v>
      </c>
      <c r="K22" s="13"/>
    </row>
    <row r="23" spans="2:11" ht="42.75">
      <c r="B23" s="12"/>
      <c r="C23" s="24" t="s">
        <v>241</v>
      </c>
      <c r="D23" s="20" t="s">
        <v>224</v>
      </c>
      <c r="E23" s="224">
        <v>1</v>
      </c>
      <c r="F23" s="171" t="s">
        <v>358</v>
      </c>
      <c r="G23" s="24" t="s">
        <v>243</v>
      </c>
      <c r="H23" s="20" t="s">
        <v>224</v>
      </c>
      <c r="I23" s="224">
        <v>1</v>
      </c>
      <c r="J23" s="31" t="s">
        <v>244</v>
      </c>
      <c r="K23" s="13"/>
    </row>
    <row r="24" spans="2:11" ht="28.5">
      <c r="B24" s="12"/>
      <c r="C24" s="24" t="s">
        <v>359</v>
      </c>
      <c r="D24" s="20" t="s">
        <v>224</v>
      </c>
      <c r="E24" s="237">
        <v>1</v>
      </c>
      <c r="F24" s="170" t="s">
        <v>360</v>
      </c>
      <c r="G24" s="24" t="s">
        <v>26</v>
      </c>
      <c r="H24" s="114" t="s">
        <v>26</v>
      </c>
      <c r="I24" s="229" t="s">
        <v>26</v>
      </c>
      <c r="J24" s="125" t="s">
        <v>26</v>
      </c>
      <c r="K24" s="13"/>
    </row>
    <row r="25" spans="2:11" ht="28.5">
      <c r="B25" s="12"/>
      <c r="C25" s="24" t="s">
        <v>247</v>
      </c>
      <c r="D25" s="20" t="s">
        <v>224</v>
      </c>
      <c r="E25" s="224" t="s">
        <v>48</v>
      </c>
      <c r="F25" s="171" t="s">
        <v>248</v>
      </c>
      <c r="G25" s="124" t="s">
        <v>26</v>
      </c>
      <c r="H25" s="30" t="s">
        <v>26</v>
      </c>
      <c r="I25" s="226" t="s">
        <v>26</v>
      </c>
      <c r="J25" s="125" t="s">
        <v>26</v>
      </c>
      <c r="K25" s="13"/>
    </row>
    <row r="26" spans="2:11" ht="21.95" customHeight="1" thickBot="1">
      <c r="B26" s="12"/>
      <c r="C26" s="25" t="s">
        <v>249</v>
      </c>
      <c r="D26" s="123" t="s">
        <v>224</v>
      </c>
      <c r="E26" s="225">
        <v>1</v>
      </c>
      <c r="F26" s="172" t="s">
        <v>249</v>
      </c>
      <c r="G26" s="126" t="s">
        <v>26</v>
      </c>
      <c r="H26" s="127" t="s">
        <v>26</v>
      </c>
      <c r="I26" s="227" t="s">
        <v>26</v>
      </c>
      <c r="J26" s="128" t="s">
        <v>26</v>
      </c>
      <c r="K26" s="13"/>
    </row>
    <row r="27" spans="2:11" ht="21" customHeight="1" thickBot="1">
      <c r="B27" s="12"/>
      <c r="C27" s="594" t="s">
        <v>250</v>
      </c>
      <c r="D27" s="595"/>
      <c r="E27" s="595"/>
      <c r="F27" s="595"/>
      <c r="G27" s="595"/>
      <c r="H27" s="595"/>
      <c r="I27" s="595"/>
      <c r="J27" s="596"/>
      <c r="K27" s="13"/>
    </row>
    <row r="28" spans="2:11" ht="23.45" customHeight="1" thickBot="1">
      <c r="B28" s="12"/>
      <c r="C28" s="597" t="s">
        <v>251</v>
      </c>
      <c r="D28" s="598"/>
      <c r="E28" s="598"/>
      <c r="F28" s="598"/>
      <c r="G28" s="598"/>
      <c r="H28" s="598"/>
      <c r="I28" s="598"/>
      <c r="J28" s="599"/>
      <c r="K28" s="13"/>
    </row>
    <row r="29" spans="2:11">
      <c r="B29" s="12"/>
      <c r="C29" s="10"/>
      <c r="D29" s="138"/>
      <c r="E29" s="138"/>
      <c r="F29" s="138"/>
      <c r="G29" s="138"/>
      <c r="H29" s="138"/>
      <c r="I29" s="138"/>
      <c r="J29" s="11"/>
      <c r="K29" s="13"/>
    </row>
    <row r="30" spans="2:11">
      <c r="B30" s="12"/>
      <c r="C30" s="12"/>
      <c r="J30" s="13"/>
      <c r="K30" s="13"/>
    </row>
    <row r="31" spans="2:11" ht="15" thickBot="1">
      <c r="B31" s="12"/>
      <c r="C31" s="27"/>
      <c r="D31" s="28"/>
      <c r="E31" s="28"/>
      <c r="F31" s="28"/>
      <c r="G31" s="28"/>
      <c r="H31" s="28"/>
      <c r="I31" s="28"/>
      <c r="J31" s="29"/>
      <c r="K31" s="13"/>
    </row>
    <row r="32" spans="2:11" ht="18.75" thickBot="1">
      <c r="B32" s="12"/>
      <c r="C32" s="569" t="s">
        <v>252</v>
      </c>
      <c r="D32" s="570"/>
      <c r="E32" s="570"/>
      <c r="F32" s="570"/>
      <c r="G32" s="570"/>
      <c r="H32" s="570"/>
      <c r="I32" s="570"/>
      <c r="J32" s="571"/>
      <c r="K32" s="13"/>
    </row>
    <row r="33" spans="2:11" ht="15" customHeight="1">
      <c r="B33" s="12"/>
      <c r="C33" s="140"/>
      <c r="D33" s="141"/>
      <c r="E33" s="141"/>
      <c r="F33" s="141"/>
      <c r="G33" s="141"/>
      <c r="H33" s="141"/>
      <c r="I33" s="141"/>
      <c r="J33" s="142"/>
      <c r="K33" s="13"/>
    </row>
    <row r="34" spans="2:11" ht="15" customHeight="1">
      <c r="B34" s="12"/>
      <c r="C34" s="566" t="s">
        <v>253</v>
      </c>
      <c r="D34" s="567"/>
      <c r="E34" s="567"/>
      <c r="F34" s="567"/>
      <c r="G34" s="567"/>
      <c r="H34" s="567"/>
      <c r="I34" s="567"/>
      <c r="J34" s="568"/>
      <c r="K34" s="13"/>
    </row>
    <row r="35" spans="2:11" ht="15" customHeight="1" thickBot="1">
      <c r="B35" s="12"/>
      <c r="C35" s="143"/>
      <c r="D35" s="144"/>
      <c r="E35" s="144"/>
      <c r="F35" s="144"/>
      <c r="G35" s="144"/>
      <c r="H35" s="144"/>
      <c r="I35" s="144"/>
      <c r="J35" s="145"/>
      <c r="K35" s="13"/>
    </row>
    <row r="36" spans="2:11" s="16" customFormat="1" ht="26.85" customHeight="1" thickBot="1">
      <c r="B36" s="14"/>
      <c r="C36" s="600" t="s">
        <v>254</v>
      </c>
      <c r="D36" s="601"/>
      <c r="E36" s="601"/>
      <c r="F36" s="602"/>
      <c r="G36" s="600" t="s">
        <v>255</v>
      </c>
      <c r="H36" s="601"/>
      <c r="I36" s="601"/>
      <c r="J36" s="602"/>
      <c r="K36" s="15"/>
    </row>
    <row r="37" spans="2:11" ht="27.75" customHeight="1" thickBot="1">
      <c r="B37" s="12"/>
      <c r="C37" s="603" t="str">
        <f>C14</f>
        <v>HARDWARE (PLANT)</v>
      </c>
      <c r="D37" s="604"/>
      <c r="E37" s="604"/>
      <c r="F37" s="604"/>
      <c r="G37" s="604"/>
      <c r="H37" s="604"/>
      <c r="I37" s="604"/>
      <c r="J37" s="605"/>
      <c r="K37" s="13"/>
    </row>
    <row r="38" spans="2:11" ht="21.2" customHeight="1" thickBot="1">
      <c r="B38" s="12"/>
      <c r="C38" s="131" t="s">
        <v>219</v>
      </c>
      <c r="D38" s="132" t="s">
        <v>220</v>
      </c>
      <c r="E38" s="215" t="s">
        <v>221</v>
      </c>
      <c r="F38" s="133" t="s">
        <v>222</v>
      </c>
      <c r="G38" s="131" t="s">
        <v>219</v>
      </c>
      <c r="H38" s="132" t="s">
        <v>220</v>
      </c>
      <c r="I38" s="215" t="s">
        <v>221</v>
      </c>
      <c r="J38" s="133" t="s">
        <v>222</v>
      </c>
      <c r="K38" s="13"/>
    </row>
    <row r="39" spans="2:11" s="19" customFormat="1" ht="54.95" customHeight="1">
      <c r="B39" s="17"/>
      <c r="C39" s="137" t="s">
        <v>256</v>
      </c>
      <c r="D39" s="146" t="s">
        <v>257</v>
      </c>
      <c r="E39" s="230">
        <v>1</v>
      </c>
      <c r="F39" s="147" t="s">
        <v>258</v>
      </c>
      <c r="G39" s="137" t="s">
        <v>259</v>
      </c>
      <c r="H39" s="136" t="s">
        <v>224</v>
      </c>
      <c r="I39" s="228">
        <v>0.5</v>
      </c>
      <c r="J39" s="147" t="s">
        <v>260</v>
      </c>
      <c r="K39" s="18"/>
    </row>
    <row r="40" spans="2:11" s="19" customFormat="1" ht="52.5" customHeight="1">
      <c r="B40" s="17"/>
      <c r="C40" s="24" t="s">
        <v>261</v>
      </c>
      <c r="D40" s="20" t="s">
        <v>262</v>
      </c>
      <c r="E40" s="224">
        <v>1</v>
      </c>
      <c r="F40" s="31" t="s">
        <v>263</v>
      </c>
      <c r="G40" s="24" t="s">
        <v>264</v>
      </c>
      <c r="H40" s="20" t="s">
        <v>224</v>
      </c>
      <c r="I40" s="224">
        <v>0.5</v>
      </c>
      <c r="J40" s="31" t="s">
        <v>265</v>
      </c>
      <c r="K40" s="18"/>
    </row>
    <row r="41" spans="2:11" s="19" customFormat="1" ht="57">
      <c r="B41" s="17"/>
      <c r="C41" s="24" t="s">
        <v>266</v>
      </c>
      <c r="D41" s="23" t="s">
        <v>262</v>
      </c>
      <c r="E41" s="231" t="s">
        <v>48</v>
      </c>
      <c r="F41" s="31" t="s">
        <v>267</v>
      </c>
      <c r="G41" s="24" t="s">
        <v>268</v>
      </c>
      <c r="H41" s="20" t="s">
        <v>224</v>
      </c>
      <c r="I41" s="224">
        <v>1</v>
      </c>
      <c r="J41" s="31" t="s">
        <v>269</v>
      </c>
      <c r="K41" s="18"/>
    </row>
    <row r="42" spans="2:11" s="19" customFormat="1" ht="39" customHeight="1">
      <c r="B42" s="17"/>
      <c r="C42" s="24" t="s">
        <v>270</v>
      </c>
      <c r="D42" s="20" t="s">
        <v>262</v>
      </c>
      <c r="E42" s="232">
        <v>1</v>
      </c>
      <c r="F42" s="31" t="s">
        <v>271</v>
      </c>
      <c r="G42" s="24" t="s">
        <v>272</v>
      </c>
      <c r="H42" s="23" t="s">
        <v>257</v>
      </c>
      <c r="I42" s="231">
        <v>1</v>
      </c>
      <c r="J42" s="31" t="s">
        <v>273</v>
      </c>
      <c r="K42" s="18"/>
    </row>
    <row r="43" spans="2:11" s="19" customFormat="1" ht="28.5">
      <c r="B43" s="17"/>
      <c r="C43" s="174" t="s">
        <v>274</v>
      </c>
      <c r="D43" s="23" t="s">
        <v>224</v>
      </c>
      <c r="E43" s="231" t="s">
        <v>48</v>
      </c>
      <c r="F43" s="31" t="s">
        <v>275</v>
      </c>
      <c r="G43" s="24" t="s">
        <v>276</v>
      </c>
      <c r="H43" s="23" t="s">
        <v>257</v>
      </c>
      <c r="I43" s="231">
        <v>1</v>
      </c>
      <c r="J43" s="31" t="s">
        <v>277</v>
      </c>
      <c r="K43" s="18"/>
    </row>
    <row r="44" spans="2:11" s="19" customFormat="1" ht="42.75">
      <c r="B44" s="17"/>
      <c r="C44" s="174" t="s">
        <v>278</v>
      </c>
      <c r="D44" s="23" t="s">
        <v>279</v>
      </c>
      <c r="E44" s="231">
        <v>1</v>
      </c>
      <c r="F44" s="31" t="s">
        <v>280</v>
      </c>
      <c r="G44" s="24" t="s">
        <v>281</v>
      </c>
      <c r="H44" s="23" t="s">
        <v>279</v>
      </c>
      <c r="I44" s="231">
        <v>1</v>
      </c>
      <c r="J44" s="31" t="s">
        <v>282</v>
      </c>
      <c r="K44" s="18"/>
    </row>
    <row r="45" spans="2:11" s="19" customFormat="1" ht="57">
      <c r="B45" s="17"/>
      <c r="C45" s="174" t="s">
        <v>283</v>
      </c>
      <c r="D45" s="23" t="s">
        <v>279</v>
      </c>
      <c r="E45" s="231">
        <v>1</v>
      </c>
      <c r="F45" s="31" t="s">
        <v>284</v>
      </c>
      <c r="G45" s="24" t="s">
        <v>285</v>
      </c>
      <c r="H45" s="20" t="s">
        <v>224</v>
      </c>
      <c r="I45" s="224" t="s">
        <v>48</v>
      </c>
      <c r="J45" s="31" t="s">
        <v>286</v>
      </c>
      <c r="K45" s="18"/>
    </row>
    <row r="46" spans="2:11" s="19" customFormat="1" ht="29.25" thickBot="1">
      <c r="B46" s="17"/>
      <c r="C46" s="148" t="s">
        <v>287</v>
      </c>
      <c r="D46" s="26" t="s">
        <v>262</v>
      </c>
      <c r="E46" s="233">
        <v>1</v>
      </c>
      <c r="F46" s="149" t="s">
        <v>288</v>
      </c>
      <c r="G46" s="25" t="s">
        <v>289</v>
      </c>
      <c r="H46" s="26" t="s">
        <v>279</v>
      </c>
      <c r="I46" s="233">
        <v>1</v>
      </c>
      <c r="J46" s="149" t="s">
        <v>290</v>
      </c>
      <c r="K46" s="18"/>
    </row>
    <row r="47" spans="2:11" s="19" customFormat="1" ht="27.75" customHeight="1" thickBot="1">
      <c r="B47" s="17"/>
      <c r="C47" s="611" t="str">
        <f>C20</f>
        <v>PEOPLE + PROCESS</v>
      </c>
      <c r="D47" s="612"/>
      <c r="E47" s="612"/>
      <c r="F47" s="612"/>
      <c r="G47" s="612"/>
      <c r="H47" s="612"/>
      <c r="I47" s="612"/>
      <c r="J47" s="613"/>
      <c r="K47" s="18"/>
    </row>
    <row r="48" spans="2:11" ht="24.6" customHeight="1" thickBot="1">
      <c r="B48" s="12"/>
      <c r="C48" s="131" t="s">
        <v>219</v>
      </c>
      <c r="D48" s="132" t="s">
        <v>220</v>
      </c>
      <c r="E48" s="215" t="s">
        <v>221</v>
      </c>
      <c r="F48" s="133" t="s">
        <v>222</v>
      </c>
      <c r="G48" s="131" t="s">
        <v>219</v>
      </c>
      <c r="H48" s="132" t="s">
        <v>220</v>
      </c>
      <c r="I48" s="215" t="s">
        <v>221</v>
      </c>
      <c r="J48" s="133" t="s">
        <v>222</v>
      </c>
      <c r="K48" s="13"/>
    </row>
    <row r="49" spans="2:11" s="19" customFormat="1" ht="42.75">
      <c r="B49" s="17"/>
      <c r="C49" s="189" t="s">
        <v>291</v>
      </c>
      <c r="D49" s="146" t="s">
        <v>224</v>
      </c>
      <c r="E49" s="230">
        <v>0.75</v>
      </c>
      <c r="F49" s="147" t="s">
        <v>292</v>
      </c>
      <c r="G49" s="137" t="s">
        <v>293</v>
      </c>
      <c r="H49" s="146" t="s">
        <v>224</v>
      </c>
      <c r="I49" s="230">
        <v>1</v>
      </c>
      <c r="J49" s="147" t="s">
        <v>294</v>
      </c>
      <c r="K49" s="18"/>
    </row>
    <row r="50" spans="2:11" s="19" customFormat="1" ht="28.5">
      <c r="B50" s="17"/>
      <c r="C50" s="190" t="s">
        <v>295</v>
      </c>
      <c r="D50" s="162" t="s">
        <v>224</v>
      </c>
      <c r="E50" s="234">
        <v>1</v>
      </c>
      <c r="F50" s="31" t="s">
        <v>296</v>
      </c>
      <c r="G50" s="24" t="s">
        <v>297</v>
      </c>
      <c r="H50" s="23" t="s">
        <v>262</v>
      </c>
      <c r="I50" s="231">
        <v>1</v>
      </c>
      <c r="J50" s="31" t="s">
        <v>298</v>
      </c>
      <c r="K50" s="18"/>
    </row>
    <row r="51" spans="2:11" s="19" customFormat="1" ht="28.5">
      <c r="B51" s="17"/>
      <c r="C51" s="174" t="s">
        <v>299</v>
      </c>
      <c r="D51" s="23" t="s">
        <v>224</v>
      </c>
      <c r="E51" s="231" t="s">
        <v>48</v>
      </c>
      <c r="F51" s="31" t="s">
        <v>300</v>
      </c>
      <c r="G51" s="24" t="s">
        <v>301</v>
      </c>
      <c r="H51" s="23" t="s">
        <v>224</v>
      </c>
      <c r="I51" s="231" t="s">
        <v>48</v>
      </c>
      <c r="J51" s="31" t="s">
        <v>302</v>
      </c>
      <c r="K51" s="18"/>
    </row>
    <row r="52" spans="2:11" s="19" customFormat="1" ht="43.5" thickBot="1">
      <c r="B52" s="17"/>
      <c r="C52" s="148" t="s">
        <v>303</v>
      </c>
      <c r="D52" s="163" t="s">
        <v>279</v>
      </c>
      <c r="E52" s="235">
        <v>0.75</v>
      </c>
      <c r="F52" s="191" t="s">
        <v>304</v>
      </c>
      <c r="G52" s="25" t="s">
        <v>26</v>
      </c>
      <c r="H52" s="173" t="s">
        <v>26</v>
      </c>
      <c r="I52" s="236" t="s">
        <v>26</v>
      </c>
      <c r="J52" s="188" t="s">
        <v>26</v>
      </c>
      <c r="K52" s="18"/>
    </row>
    <row r="53" spans="2:11" s="16" customFormat="1" ht="22.7" customHeight="1" thickBot="1">
      <c r="B53" s="14"/>
      <c r="C53" s="594" t="s">
        <v>250</v>
      </c>
      <c r="D53" s="595"/>
      <c r="E53" s="595"/>
      <c r="F53" s="595"/>
      <c r="G53" s="595"/>
      <c r="H53" s="595"/>
      <c r="I53" s="595"/>
      <c r="J53" s="596"/>
      <c r="K53" s="15"/>
    </row>
    <row r="54" spans="2:11" ht="22.7" customHeight="1" thickBot="1">
      <c r="B54" s="12"/>
      <c r="C54" s="614" t="s">
        <v>305</v>
      </c>
      <c r="D54" s="615"/>
      <c r="E54" s="615"/>
      <c r="F54" s="615"/>
      <c r="G54" s="615"/>
      <c r="H54" s="615"/>
      <c r="I54" s="615"/>
      <c r="J54" s="616"/>
      <c r="K54" s="13"/>
    </row>
    <row r="55" spans="2:11" ht="15.95" customHeight="1">
      <c r="B55" s="12"/>
      <c r="C55" s="10"/>
      <c r="D55" s="138"/>
      <c r="E55" s="138"/>
      <c r="F55" s="138"/>
      <c r="G55" s="138"/>
      <c r="H55" s="138"/>
      <c r="I55" s="138"/>
      <c r="J55" s="11"/>
      <c r="K55" s="13"/>
    </row>
    <row r="56" spans="2:11" ht="15.95" customHeight="1">
      <c r="B56" s="12"/>
      <c r="C56" s="12"/>
      <c r="J56" s="13"/>
      <c r="K56" s="13"/>
    </row>
    <row r="57" spans="2:11" ht="15.95" customHeight="1" thickBot="1">
      <c r="B57" s="12"/>
      <c r="C57" s="27"/>
      <c r="D57" s="28"/>
      <c r="E57" s="28"/>
      <c r="F57" s="28"/>
      <c r="G57" s="28"/>
      <c r="H57" s="28"/>
      <c r="I57" s="28"/>
      <c r="J57" s="29"/>
      <c r="K57" s="13"/>
    </row>
    <row r="58" spans="2:11" ht="15.95" customHeight="1" thickBot="1">
      <c r="B58" s="12"/>
      <c r="C58" s="569" t="s">
        <v>306</v>
      </c>
      <c r="D58" s="570"/>
      <c r="E58" s="570"/>
      <c r="F58" s="570"/>
      <c r="G58" s="570"/>
      <c r="H58" s="570"/>
      <c r="I58" s="570"/>
      <c r="J58" s="571"/>
      <c r="K58" s="13"/>
    </row>
    <row r="59" spans="2:11" ht="20.85" customHeight="1" thickBot="1">
      <c r="B59" s="12"/>
      <c r="C59" s="633" t="s">
        <v>262</v>
      </c>
      <c r="D59" s="634"/>
      <c r="E59" s="635"/>
      <c r="F59" s="636"/>
      <c r="G59" s="633" t="s">
        <v>279</v>
      </c>
      <c r="H59" s="634"/>
      <c r="I59" s="635"/>
      <c r="J59" s="636"/>
      <c r="K59" s="13"/>
    </row>
    <row r="60" spans="2:11" ht="25.7" customHeight="1" thickBot="1">
      <c r="B60" s="12"/>
      <c r="C60" s="617" t="s">
        <v>307</v>
      </c>
      <c r="D60" s="618"/>
      <c r="E60" s="618"/>
      <c r="F60" s="619"/>
      <c r="G60" s="620" t="s">
        <v>308</v>
      </c>
      <c r="H60" s="618"/>
      <c r="I60" s="618"/>
      <c r="J60" s="621"/>
      <c r="K60" s="13"/>
    </row>
    <row r="61" spans="2:11" ht="15.95" customHeight="1">
      <c r="B61" s="12"/>
      <c r="C61" s="10"/>
      <c r="D61" s="138"/>
      <c r="E61" s="138"/>
      <c r="F61" s="138"/>
      <c r="G61" s="138"/>
      <c r="H61" s="138"/>
      <c r="I61" s="138"/>
      <c r="J61" s="11"/>
      <c r="K61" s="13"/>
    </row>
    <row r="62" spans="2:11">
      <c r="B62" s="12"/>
      <c r="C62" s="12"/>
      <c r="J62" s="13"/>
      <c r="K62" s="13"/>
    </row>
    <row r="63" spans="2:11" ht="15" thickBot="1">
      <c r="B63" s="12"/>
      <c r="C63" s="27"/>
      <c r="D63" s="28"/>
      <c r="E63" s="28"/>
      <c r="F63" s="28"/>
      <c r="G63" s="28"/>
      <c r="H63" s="28"/>
      <c r="I63" s="28"/>
      <c r="J63" s="29"/>
      <c r="K63" s="13"/>
    </row>
    <row r="64" spans="2:11" ht="18.75" thickBot="1">
      <c r="B64" s="12"/>
      <c r="C64" s="569" t="s">
        <v>309</v>
      </c>
      <c r="D64" s="570"/>
      <c r="E64" s="570"/>
      <c r="F64" s="570"/>
      <c r="G64" s="637"/>
      <c r="H64" s="570"/>
      <c r="I64" s="570"/>
      <c r="J64" s="571"/>
      <c r="K64" s="13"/>
    </row>
    <row r="65" spans="2:11" s="16" customFormat="1" ht="13.35" customHeight="1">
      <c r="B65" s="14"/>
      <c r="C65" s="650" t="s">
        <v>310</v>
      </c>
      <c r="D65" s="651"/>
      <c r="E65" s="652"/>
      <c r="F65" s="161" t="s">
        <v>311</v>
      </c>
      <c r="G65" s="150" t="s">
        <v>107</v>
      </c>
      <c r="H65" s="638" t="s">
        <v>312</v>
      </c>
      <c r="I65" s="638"/>
      <c r="J65" s="639"/>
      <c r="K65" s="15"/>
    </row>
    <row r="66" spans="2:11" ht="14.45" customHeight="1">
      <c r="B66" s="12"/>
      <c r="C66" s="190" t="s">
        <v>53</v>
      </c>
      <c r="D66" s="609" t="s">
        <v>313</v>
      </c>
      <c r="E66" s="610"/>
      <c r="F66" s="152">
        <f>'Initial Risk'!F6</f>
        <v>5</v>
      </c>
      <c r="G66" s="155">
        <f>'Initial Risk'!G6</f>
        <v>3</v>
      </c>
      <c r="H66" s="640">
        <f>F66*G66</f>
        <v>15</v>
      </c>
      <c r="I66" s="640"/>
      <c r="J66" s="641"/>
      <c r="K66" s="13"/>
    </row>
    <row r="67" spans="2:11" ht="14.45" customHeight="1">
      <c r="B67" s="12"/>
      <c r="C67" s="190" t="s">
        <v>54</v>
      </c>
      <c r="D67" s="609" t="s">
        <v>313</v>
      </c>
      <c r="E67" s="610"/>
      <c r="F67" s="153" t="s">
        <v>314</v>
      </c>
      <c r="G67" s="155" t="s">
        <v>343</v>
      </c>
      <c r="H67" s="642" t="s">
        <v>316</v>
      </c>
      <c r="I67" s="642"/>
      <c r="J67" s="643"/>
      <c r="K67" s="13"/>
    </row>
    <row r="68" spans="2:11" ht="16.5" customHeight="1">
      <c r="B68" s="12"/>
      <c r="C68" s="190" t="s">
        <v>317</v>
      </c>
      <c r="D68" s="609" t="s">
        <v>313</v>
      </c>
      <c r="E68" s="610"/>
      <c r="F68" s="154" t="s">
        <v>318</v>
      </c>
      <c r="G68" s="151" t="s">
        <v>319</v>
      </c>
      <c r="H68" s="644" t="s">
        <v>320</v>
      </c>
      <c r="I68" s="644"/>
      <c r="J68" s="645"/>
      <c r="K68" s="13"/>
    </row>
    <row r="69" spans="2:11" ht="15.95" customHeight="1">
      <c r="B69" s="12"/>
      <c r="C69" s="190" t="s">
        <v>321</v>
      </c>
      <c r="D69" s="609" t="s">
        <v>313</v>
      </c>
      <c r="E69" s="610"/>
      <c r="F69" s="152">
        <v>2</v>
      </c>
      <c r="G69" s="155">
        <v>1</v>
      </c>
      <c r="H69" s="646">
        <f>F69*G69</f>
        <v>2</v>
      </c>
      <c r="I69" s="646"/>
      <c r="J69" s="647"/>
      <c r="K69" s="13"/>
    </row>
    <row r="70" spans="2:11" ht="14.45" customHeight="1" thickBot="1">
      <c r="B70" s="12"/>
      <c r="C70" s="222" t="s">
        <v>58</v>
      </c>
      <c r="D70" s="622" t="s">
        <v>313</v>
      </c>
      <c r="E70" s="623"/>
      <c r="F70" s="156" t="s">
        <v>361</v>
      </c>
      <c r="G70" s="155" t="s">
        <v>362</v>
      </c>
      <c r="H70" s="648" t="s">
        <v>324</v>
      </c>
      <c r="I70" s="648"/>
      <c r="J70" s="649"/>
      <c r="K70" s="13"/>
    </row>
    <row r="71" spans="2:11" ht="23.1" customHeight="1" thickBot="1">
      <c r="B71" s="12"/>
      <c r="C71" s="653" t="s">
        <v>325</v>
      </c>
      <c r="D71" s="631"/>
      <c r="E71" s="631"/>
      <c r="F71" s="631"/>
      <c r="G71" s="631"/>
      <c r="H71" s="631"/>
      <c r="I71" s="631"/>
      <c r="J71" s="632"/>
      <c r="K71" s="13"/>
    </row>
    <row r="72" spans="2:11" ht="17.850000000000001" customHeight="1">
      <c r="B72" s="12"/>
      <c r="C72" s="179" t="s">
        <v>326</v>
      </c>
      <c r="D72" s="157"/>
      <c r="E72" s="157"/>
      <c r="F72" s="157"/>
      <c r="G72" s="157"/>
      <c r="H72" s="157"/>
      <c r="I72" s="157"/>
      <c r="J72" s="180"/>
      <c r="K72" s="13"/>
    </row>
    <row r="73" spans="2:11" ht="18.600000000000001" customHeight="1">
      <c r="B73" s="12"/>
      <c r="C73" s="181" t="s">
        <v>327</v>
      </c>
      <c r="D73" s="177"/>
      <c r="E73" s="177"/>
      <c r="F73" s="177"/>
      <c r="G73" s="178"/>
      <c r="H73" s="178"/>
      <c r="I73" s="178"/>
      <c r="J73" s="182"/>
      <c r="K73" s="13"/>
    </row>
    <row r="74" spans="2:11" ht="14.85" customHeight="1">
      <c r="B74" s="12"/>
      <c r="C74" s="181" t="s">
        <v>328</v>
      </c>
      <c r="D74" s="177"/>
      <c r="E74" s="177"/>
      <c r="F74" s="177"/>
      <c r="G74" s="175"/>
      <c r="H74" s="175"/>
      <c r="I74" s="175"/>
      <c r="J74" s="183"/>
      <c r="K74" s="13"/>
    </row>
    <row r="75" spans="2:11" ht="17.100000000000001" customHeight="1">
      <c r="B75" s="12"/>
      <c r="C75" s="158" t="s">
        <v>329</v>
      </c>
      <c r="D75" s="177"/>
      <c r="E75" s="177"/>
      <c r="F75" s="177"/>
      <c r="G75" s="176"/>
      <c r="H75" s="176"/>
      <c r="I75" s="176"/>
      <c r="J75" s="184"/>
      <c r="K75" s="13"/>
    </row>
    <row r="76" spans="2:11" ht="14.45" customHeight="1" thickBot="1">
      <c r="B76" s="12"/>
      <c r="C76" s="185"/>
      <c r="D76" s="186"/>
      <c r="E76" s="186"/>
      <c r="F76" s="186"/>
      <c r="G76" s="186"/>
      <c r="H76" s="186"/>
      <c r="I76" s="186"/>
      <c r="J76" s="187"/>
      <c r="K76" s="13"/>
    </row>
    <row r="77" spans="2:11" ht="15" customHeight="1" thickBot="1">
      <c r="B77" s="12"/>
      <c r="C77" s="624" t="s">
        <v>330</v>
      </c>
      <c r="D77" s="625"/>
      <c r="E77" s="625"/>
      <c r="F77" s="626"/>
      <c r="G77" s="626"/>
      <c r="H77" s="626"/>
      <c r="I77" s="627"/>
      <c r="J77" s="628"/>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thickBot="1">
      <c r="B113" s="12"/>
      <c r="C113" s="143"/>
      <c r="D113" s="144"/>
      <c r="E113" s="144"/>
      <c r="F113" s="144"/>
      <c r="G113" s="28"/>
      <c r="H113" s="144"/>
      <c r="I113" s="144"/>
      <c r="J113" s="29"/>
      <c r="K113" s="13"/>
    </row>
    <row r="114" spans="2:11">
      <c r="B114" s="12"/>
      <c r="K114" s="13"/>
    </row>
    <row r="115" spans="2:11" ht="15" thickBot="1">
      <c r="B115" s="27"/>
      <c r="C115" s="28"/>
      <c r="D115" s="28"/>
      <c r="E115" s="28"/>
      <c r="F115" s="28"/>
      <c r="G115" s="28"/>
      <c r="H115" s="28"/>
      <c r="I115" s="28"/>
      <c r="J115" s="28"/>
      <c r="K115" s="29"/>
    </row>
  </sheetData>
  <mergeCells count="42">
    <mergeCell ref="D68:E68"/>
    <mergeCell ref="D69:E69"/>
    <mergeCell ref="D70:E70"/>
    <mergeCell ref="C2:J3"/>
    <mergeCell ref="C4:J4"/>
    <mergeCell ref="C5:J5"/>
    <mergeCell ref="H6:J6"/>
    <mergeCell ref="C7:F12"/>
    <mergeCell ref="H7:J7"/>
    <mergeCell ref="G9:G12"/>
    <mergeCell ref="H9:J12"/>
    <mergeCell ref="C47:J47"/>
    <mergeCell ref="C13:F13"/>
    <mergeCell ref="G13:J13"/>
    <mergeCell ref="C14:J14"/>
    <mergeCell ref="C20:J20"/>
    <mergeCell ref="H67:J67"/>
    <mergeCell ref="C65:E65"/>
    <mergeCell ref="D66:E66"/>
    <mergeCell ref="D67:E67"/>
    <mergeCell ref="C27:J27"/>
    <mergeCell ref="C28:J28"/>
    <mergeCell ref="C32:J32"/>
    <mergeCell ref="C34:J34"/>
    <mergeCell ref="C36:F36"/>
    <mergeCell ref="G36:J36"/>
    <mergeCell ref="H69:J69"/>
    <mergeCell ref="H70:J70"/>
    <mergeCell ref="C71:J71"/>
    <mergeCell ref="C77:J77"/>
    <mergeCell ref="C37:J37"/>
    <mergeCell ref="H68:J68"/>
    <mergeCell ref="C53:J53"/>
    <mergeCell ref="C54:J54"/>
    <mergeCell ref="C58:J58"/>
    <mergeCell ref="C59:F59"/>
    <mergeCell ref="G59:J59"/>
    <mergeCell ref="C60:F60"/>
    <mergeCell ref="G60:J60"/>
    <mergeCell ref="C64:J64"/>
    <mergeCell ref="H65:J65"/>
    <mergeCell ref="H66:J66"/>
  </mergeCells>
  <conditionalFormatting sqref="H66:J66 H69:J69">
    <cfRule type="cellIs" dxfId="603" priority="15" operator="between">
      <formula>1</formula>
      <formula>3</formula>
    </cfRule>
    <cfRule type="cellIs" dxfId="602" priority="16" operator="equal">
      <formula>4</formula>
    </cfRule>
    <cfRule type="cellIs" dxfId="601" priority="17" operator="between">
      <formula>5</formula>
      <formula>8</formula>
    </cfRule>
    <cfRule type="cellIs" dxfId="600" priority="18" operator="between">
      <formula>10</formula>
      <formula>12</formula>
    </cfRule>
    <cfRule type="cellIs" dxfId="599" priority="19"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DF893E37-0C5F-43A6-B6FF-AEDBA21060A1}">
            <xm:f>'Data Vald.'!$A$9</xm:f>
            <x14:dxf>
              <fill>
                <patternFill>
                  <bgColor rgb="FF00B050"/>
                </patternFill>
              </fill>
            </x14:dxf>
          </x14:cfRule>
          <x14:cfRule type="cellIs" priority="2" operator="equal" id="{4366AAF7-9031-473B-A8A9-2AA9F07D3148}">
            <xm:f>'Data Vald.'!$A$8</xm:f>
            <x14:dxf>
              <fill>
                <patternFill>
                  <bgColor rgb="FFFFFF00"/>
                </patternFill>
              </fill>
            </x14:dxf>
          </x14:cfRule>
          <x14:cfRule type="cellIs" priority="3" operator="equal" id="{84D11AE2-4EC8-41D2-849C-7688559E3A58}">
            <xm:f>'Data Vald.'!$A$7</xm:f>
            <x14:dxf>
              <fill>
                <patternFill>
                  <bgColor rgb="FFFFC000"/>
                </patternFill>
              </fill>
            </x14:dxf>
          </x14:cfRule>
          <x14:cfRule type="cellIs" priority="4" operator="equal" id="{48A35DE5-8FF7-4AB2-AD38-78413374FC68}">
            <xm:f>'Data Vald.'!$A$6</xm:f>
            <x14:dxf>
              <fill>
                <patternFill>
                  <bgColor rgb="FFFF0000"/>
                </patternFill>
              </fill>
            </x14:dxf>
          </x14:cfRule>
          <x14:cfRule type="cellIs" priority="5" operator="equal" id="{76AFCF33-4659-4B54-AC0C-C0C208600F56}">
            <xm:f>'Data Vald.'!$A$5</xm:f>
            <x14:dxf>
              <font>
                <color theme="0"/>
              </font>
              <fill>
                <patternFill>
                  <bgColor theme="1"/>
                </patternFill>
              </fill>
            </x14:dxf>
          </x14:cfRule>
          <x14:cfRule type="cellIs" priority="6" operator="equal" id="{609C3E8B-8FFB-45E2-8153-99F1039976D8}">
            <xm:f>'Data Vald.'!$A$4</xm:f>
            <x14:dxf/>
          </x14:cfRule>
          <x14:cfRule type="cellIs" priority="7" operator="equal" id="{081353BE-CAEA-45D6-B469-F33E043A3F3C}">
            <xm:f>'Data Vald.'!$A$3</xm:f>
            <x14:dxf/>
          </x14:cfRule>
          <xm:sqref>E16:E19 I16:I19 E22:E26 I22:I26 E39:E46 I39:I46 E49:E52 I49:I52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B4531EA-6EBF-4292-8E99-D751F311C34D}">
          <x14:formula1>
            <xm:f>'Data Vald.'!$A$3:$A$9</xm:f>
          </x14:formula1>
          <xm:sqref>E16:E19 I16:I19 E22:E26 I22:I26 E39:E46 I39:I46 E49:E52 I49:I52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2F02-3928-4C35-AD67-5DDE2F762428}">
  <sheetPr codeName="Sheet8">
    <tabColor theme="7" tint="0.79998168889431442"/>
    <pageSetUpPr fitToPage="1"/>
  </sheetPr>
  <dimension ref="B1:K113"/>
  <sheetViews>
    <sheetView showGridLines="0" topLeftCell="A54" zoomScale="85" zoomScaleNormal="85" workbookViewId="0">
      <selection activeCell="E20" sqref="E20"/>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363</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14.25" customHeight="1" thickBot="1">
      <c r="B7" s="12"/>
      <c r="C7" s="578" t="s">
        <v>210</v>
      </c>
      <c r="D7" s="579"/>
      <c r="E7" s="579"/>
      <c r="F7" s="580"/>
      <c r="G7" s="167" t="s">
        <v>364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365</v>
      </c>
      <c r="I9" s="588"/>
      <c r="J9" s="589"/>
      <c r="K9" s="13"/>
    </row>
    <row r="10" spans="2:11" ht="15.7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8.600000000000001"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7" customHeight="1">
      <c r="B16" s="12"/>
      <c r="C16" s="196" t="s">
        <v>26</v>
      </c>
      <c r="D16" s="197" t="s">
        <v>26</v>
      </c>
      <c r="E16" s="240" t="s">
        <v>26</v>
      </c>
      <c r="F16" s="198" t="s">
        <v>26</v>
      </c>
      <c r="G16" s="134" t="s">
        <v>226</v>
      </c>
      <c r="H16" s="130" t="s">
        <v>224</v>
      </c>
      <c r="I16" s="223">
        <v>1</v>
      </c>
      <c r="J16" s="168" t="s">
        <v>366</v>
      </c>
      <c r="K16" s="13"/>
    </row>
    <row r="17" spans="2:11" ht="38.450000000000003" customHeight="1" thickBot="1">
      <c r="B17" s="12"/>
      <c r="C17" s="174" t="s">
        <v>26</v>
      </c>
      <c r="D17" s="30" t="s">
        <v>26</v>
      </c>
      <c r="E17" s="226" t="s">
        <v>26</v>
      </c>
      <c r="F17" s="194" t="s">
        <v>26</v>
      </c>
      <c r="G17" s="174" t="s">
        <v>26</v>
      </c>
      <c r="H17" s="113" t="s">
        <v>26</v>
      </c>
      <c r="I17" s="239" t="s">
        <v>26</v>
      </c>
      <c r="J17" s="193" t="s">
        <v>26</v>
      </c>
      <c r="K17" s="13"/>
    </row>
    <row r="18" spans="2:11" ht="27" customHeight="1" thickBot="1">
      <c r="B18" s="12"/>
      <c r="C18" s="606" t="s">
        <v>236</v>
      </c>
      <c r="D18" s="607"/>
      <c r="E18" s="607"/>
      <c r="F18" s="607"/>
      <c r="G18" s="607"/>
      <c r="H18" s="607"/>
      <c r="I18" s="607"/>
      <c r="J18" s="608"/>
      <c r="K18" s="13"/>
    </row>
    <row r="19" spans="2:11" ht="27" customHeight="1" thickBot="1">
      <c r="B19" s="12"/>
      <c r="C19" s="160" t="s">
        <v>219</v>
      </c>
      <c r="D19" s="132" t="s">
        <v>220</v>
      </c>
      <c r="E19" s="215" t="s">
        <v>221</v>
      </c>
      <c r="F19" s="133" t="s">
        <v>222</v>
      </c>
      <c r="G19" s="160" t="s">
        <v>219</v>
      </c>
      <c r="H19" s="132" t="s">
        <v>220</v>
      </c>
      <c r="I19" s="215" t="s">
        <v>221</v>
      </c>
      <c r="J19" s="133" t="s">
        <v>222</v>
      </c>
      <c r="K19" s="13"/>
    </row>
    <row r="20" spans="2:11" ht="28.5">
      <c r="B20" s="12"/>
      <c r="C20" s="135" t="s">
        <v>367</v>
      </c>
      <c r="D20" s="136" t="s">
        <v>224</v>
      </c>
      <c r="E20" s="228">
        <v>1</v>
      </c>
      <c r="F20" s="169" t="s">
        <v>368</v>
      </c>
      <c r="G20" s="137" t="s">
        <v>243</v>
      </c>
      <c r="H20" s="136" t="s">
        <v>224</v>
      </c>
      <c r="I20" s="228">
        <v>1</v>
      </c>
      <c r="J20" s="147" t="s">
        <v>369</v>
      </c>
      <c r="K20" s="13"/>
    </row>
    <row r="21" spans="2:11" ht="28.5">
      <c r="B21" s="12"/>
      <c r="C21" s="24" t="s">
        <v>370</v>
      </c>
      <c r="D21" s="20" t="s">
        <v>224</v>
      </c>
      <c r="E21" s="224">
        <v>1</v>
      </c>
      <c r="F21" s="171" t="s">
        <v>371</v>
      </c>
      <c r="G21" s="24" t="s">
        <v>26</v>
      </c>
      <c r="H21" s="114" t="s">
        <v>26</v>
      </c>
      <c r="I21" s="229" t="s">
        <v>26</v>
      </c>
      <c r="J21" s="125" t="s">
        <v>26</v>
      </c>
      <c r="K21" s="13"/>
    </row>
    <row r="22" spans="2:11" ht="28.5">
      <c r="B22" s="12"/>
      <c r="C22" s="24" t="s">
        <v>372</v>
      </c>
      <c r="D22" s="20" t="s">
        <v>224</v>
      </c>
      <c r="E22" s="237">
        <v>1</v>
      </c>
      <c r="F22" s="170" t="s">
        <v>373</v>
      </c>
      <c r="G22" s="24" t="s">
        <v>26</v>
      </c>
      <c r="H22" s="114" t="s">
        <v>26</v>
      </c>
      <c r="I22" s="229" t="s">
        <v>26</v>
      </c>
      <c r="J22" s="125" t="s">
        <v>26</v>
      </c>
      <c r="K22" s="13"/>
    </row>
    <row r="23" spans="2:11" ht="42.75">
      <c r="B23" s="12"/>
      <c r="C23" s="24" t="s">
        <v>374</v>
      </c>
      <c r="D23" s="20" t="s">
        <v>224</v>
      </c>
      <c r="E23" s="224">
        <v>1</v>
      </c>
      <c r="F23" s="171" t="s">
        <v>375</v>
      </c>
      <c r="G23" s="124" t="s">
        <v>26</v>
      </c>
      <c r="H23" s="30" t="s">
        <v>26</v>
      </c>
      <c r="I23" s="226" t="s">
        <v>26</v>
      </c>
      <c r="J23" s="125" t="s">
        <v>26</v>
      </c>
      <c r="K23" s="13"/>
    </row>
    <row r="24" spans="2:11" ht="43.5" thickBot="1">
      <c r="B24" s="12"/>
      <c r="C24" s="25" t="s">
        <v>376</v>
      </c>
      <c r="D24" s="123" t="s">
        <v>224</v>
      </c>
      <c r="E24" s="225">
        <v>0.25</v>
      </c>
      <c r="F24" s="172" t="s">
        <v>377</v>
      </c>
      <c r="G24" s="126" t="s">
        <v>26</v>
      </c>
      <c r="H24" s="127" t="s">
        <v>26</v>
      </c>
      <c r="I24" s="227" t="s">
        <v>26</v>
      </c>
      <c r="J24" s="128" t="s">
        <v>26</v>
      </c>
      <c r="K24" s="13"/>
    </row>
    <row r="25" spans="2:11" ht="21" customHeight="1" thickBot="1">
      <c r="B25" s="12"/>
      <c r="C25" s="594" t="s">
        <v>250</v>
      </c>
      <c r="D25" s="595"/>
      <c r="E25" s="595"/>
      <c r="F25" s="595"/>
      <c r="G25" s="595"/>
      <c r="H25" s="595"/>
      <c r="I25" s="595"/>
      <c r="J25" s="596"/>
      <c r="K25" s="13"/>
    </row>
    <row r="26" spans="2:11" ht="23.45" customHeight="1" thickBot="1">
      <c r="B26" s="12"/>
      <c r="C26" s="597" t="s">
        <v>251</v>
      </c>
      <c r="D26" s="598"/>
      <c r="E26" s="598"/>
      <c r="F26" s="598"/>
      <c r="G26" s="598"/>
      <c r="H26" s="598"/>
      <c r="I26" s="598"/>
      <c r="J26" s="599"/>
      <c r="K26" s="13"/>
    </row>
    <row r="27" spans="2:11">
      <c r="B27" s="12"/>
      <c r="C27" s="10"/>
      <c r="D27" s="138"/>
      <c r="E27" s="138"/>
      <c r="F27" s="138"/>
      <c r="G27" s="138"/>
      <c r="H27" s="138"/>
      <c r="I27" s="138"/>
      <c r="J27" s="11"/>
      <c r="K27" s="13"/>
    </row>
    <row r="28" spans="2:11">
      <c r="B28" s="12"/>
      <c r="C28" s="12"/>
      <c r="J28" s="13"/>
      <c r="K28" s="13"/>
    </row>
    <row r="29" spans="2:11" ht="15" thickBot="1">
      <c r="B29" s="12"/>
      <c r="C29" s="27"/>
      <c r="D29" s="28"/>
      <c r="E29" s="28"/>
      <c r="F29" s="28"/>
      <c r="G29" s="28"/>
      <c r="H29" s="28"/>
      <c r="I29" s="28"/>
      <c r="J29" s="29"/>
      <c r="K29" s="13"/>
    </row>
    <row r="30" spans="2:11" ht="18.75" thickBot="1">
      <c r="B30" s="12"/>
      <c r="C30" s="569" t="s">
        <v>252</v>
      </c>
      <c r="D30" s="570"/>
      <c r="E30" s="570"/>
      <c r="F30" s="570"/>
      <c r="G30" s="570"/>
      <c r="H30" s="570"/>
      <c r="I30" s="570"/>
      <c r="J30" s="571"/>
      <c r="K30" s="13"/>
    </row>
    <row r="31" spans="2:11" ht="15" customHeight="1">
      <c r="B31" s="12"/>
      <c r="C31" s="140"/>
      <c r="D31" s="141"/>
      <c r="E31" s="141"/>
      <c r="F31" s="141"/>
      <c r="G31" s="141"/>
      <c r="H31" s="141"/>
      <c r="I31" s="141"/>
      <c r="J31" s="142"/>
      <c r="K31" s="13"/>
    </row>
    <row r="32" spans="2:11" ht="15" customHeight="1">
      <c r="B32" s="12"/>
      <c r="C32" s="566" t="s">
        <v>253</v>
      </c>
      <c r="D32" s="567"/>
      <c r="E32" s="567"/>
      <c r="F32" s="567"/>
      <c r="G32" s="567"/>
      <c r="H32" s="567"/>
      <c r="I32" s="567"/>
      <c r="J32" s="568"/>
      <c r="K32" s="13"/>
    </row>
    <row r="33" spans="2:11" ht="15" customHeight="1" thickBot="1">
      <c r="B33" s="12"/>
      <c r="C33" s="143"/>
      <c r="D33" s="144"/>
      <c r="E33" s="144"/>
      <c r="F33" s="144"/>
      <c r="G33" s="144"/>
      <c r="H33" s="144"/>
      <c r="I33" s="144"/>
      <c r="J33" s="145"/>
      <c r="K33" s="13"/>
    </row>
    <row r="34" spans="2:11" s="16" customFormat="1" ht="26.85" customHeight="1" thickBot="1">
      <c r="B34" s="14"/>
      <c r="C34" s="600" t="s">
        <v>254</v>
      </c>
      <c r="D34" s="601"/>
      <c r="E34" s="601"/>
      <c r="F34" s="602"/>
      <c r="G34" s="600" t="s">
        <v>255</v>
      </c>
      <c r="H34" s="601"/>
      <c r="I34" s="601"/>
      <c r="J34" s="602"/>
      <c r="K34" s="15"/>
    </row>
    <row r="35" spans="2:11" ht="27.75" customHeight="1" thickBot="1">
      <c r="B35" s="12"/>
      <c r="C35" s="603" t="str">
        <f>C14</f>
        <v>HARDWARE (PLANT)</v>
      </c>
      <c r="D35" s="604"/>
      <c r="E35" s="604"/>
      <c r="F35" s="604"/>
      <c r="G35" s="604"/>
      <c r="H35" s="604"/>
      <c r="I35" s="604"/>
      <c r="J35" s="605"/>
      <c r="K35" s="13"/>
    </row>
    <row r="36" spans="2:11" ht="21.2" customHeight="1" thickBot="1">
      <c r="B36" s="12"/>
      <c r="C36" s="131" t="s">
        <v>219</v>
      </c>
      <c r="D36" s="132" t="s">
        <v>220</v>
      </c>
      <c r="E36" s="215" t="s">
        <v>221</v>
      </c>
      <c r="F36" s="133" t="s">
        <v>222</v>
      </c>
      <c r="G36" s="131" t="s">
        <v>219</v>
      </c>
      <c r="H36" s="132" t="s">
        <v>220</v>
      </c>
      <c r="I36" s="215" t="s">
        <v>221</v>
      </c>
      <c r="J36" s="133" t="s">
        <v>222</v>
      </c>
      <c r="K36" s="13"/>
    </row>
    <row r="37" spans="2:11" s="19" customFormat="1" ht="54.95" customHeight="1">
      <c r="B37" s="17"/>
      <c r="C37" s="137" t="s">
        <v>256</v>
      </c>
      <c r="D37" s="146" t="s">
        <v>257</v>
      </c>
      <c r="E37" s="230">
        <v>1</v>
      </c>
      <c r="F37" s="147" t="s">
        <v>258</v>
      </c>
      <c r="G37" s="137" t="s">
        <v>259</v>
      </c>
      <c r="H37" s="136" t="s">
        <v>224</v>
      </c>
      <c r="I37" s="228">
        <v>0.5</v>
      </c>
      <c r="J37" s="147" t="s">
        <v>260</v>
      </c>
      <c r="K37" s="18"/>
    </row>
    <row r="38" spans="2:11" s="19" customFormat="1" ht="52.5" customHeight="1">
      <c r="B38" s="17"/>
      <c r="C38" s="24" t="s">
        <v>261</v>
      </c>
      <c r="D38" s="20" t="s">
        <v>262</v>
      </c>
      <c r="E38" s="224">
        <v>1</v>
      </c>
      <c r="F38" s="31" t="s">
        <v>263</v>
      </c>
      <c r="G38" s="24" t="s">
        <v>264</v>
      </c>
      <c r="H38" s="20" t="s">
        <v>224</v>
      </c>
      <c r="I38" s="224">
        <v>0.5</v>
      </c>
      <c r="J38" s="31" t="s">
        <v>265</v>
      </c>
      <c r="K38" s="18"/>
    </row>
    <row r="39" spans="2:11" s="19" customFormat="1" ht="57">
      <c r="B39" s="17"/>
      <c r="C39" s="24" t="s">
        <v>266</v>
      </c>
      <c r="D39" s="23" t="s">
        <v>262</v>
      </c>
      <c r="E39" s="231" t="s">
        <v>48</v>
      </c>
      <c r="F39" s="31" t="s">
        <v>267</v>
      </c>
      <c r="G39" s="24" t="s">
        <v>268</v>
      </c>
      <c r="H39" s="20" t="s">
        <v>224</v>
      </c>
      <c r="I39" s="224">
        <v>1</v>
      </c>
      <c r="J39" s="31" t="s">
        <v>269</v>
      </c>
      <c r="K39" s="18"/>
    </row>
    <row r="40" spans="2:11" s="19" customFormat="1" ht="39" customHeight="1">
      <c r="B40" s="17"/>
      <c r="C40" s="24" t="s">
        <v>270</v>
      </c>
      <c r="D40" s="20" t="s">
        <v>262</v>
      </c>
      <c r="E40" s="232">
        <v>1</v>
      </c>
      <c r="F40" s="31" t="s">
        <v>271</v>
      </c>
      <c r="G40" s="24" t="s">
        <v>272</v>
      </c>
      <c r="H40" s="23" t="s">
        <v>257</v>
      </c>
      <c r="I40" s="231">
        <v>1</v>
      </c>
      <c r="J40" s="31" t="s">
        <v>273</v>
      </c>
      <c r="K40" s="18"/>
    </row>
    <row r="41" spans="2:11" s="19" customFormat="1" ht="28.5">
      <c r="B41" s="17"/>
      <c r="C41" s="174" t="s">
        <v>274</v>
      </c>
      <c r="D41" s="23" t="s">
        <v>224</v>
      </c>
      <c r="E41" s="231" t="s">
        <v>48</v>
      </c>
      <c r="F41" s="31" t="s">
        <v>275</v>
      </c>
      <c r="G41" s="24" t="s">
        <v>276</v>
      </c>
      <c r="H41" s="23" t="s">
        <v>257</v>
      </c>
      <c r="I41" s="231">
        <v>1</v>
      </c>
      <c r="J41" s="31" t="s">
        <v>277</v>
      </c>
      <c r="K41" s="18"/>
    </row>
    <row r="42" spans="2:11" s="19" customFormat="1" ht="42.75">
      <c r="B42" s="17"/>
      <c r="C42" s="174" t="s">
        <v>278</v>
      </c>
      <c r="D42" s="23" t="s">
        <v>279</v>
      </c>
      <c r="E42" s="231">
        <v>1</v>
      </c>
      <c r="F42" s="31" t="s">
        <v>280</v>
      </c>
      <c r="G42" s="24" t="s">
        <v>281</v>
      </c>
      <c r="H42" s="23" t="s">
        <v>279</v>
      </c>
      <c r="I42" s="231">
        <v>1</v>
      </c>
      <c r="J42" s="31" t="s">
        <v>282</v>
      </c>
      <c r="K42" s="18"/>
    </row>
    <row r="43" spans="2:11" s="19" customFormat="1" ht="57">
      <c r="B43" s="17"/>
      <c r="C43" s="174" t="s">
        <v>283</v>
      </c>
      <c r="D43" s="23" t="s">
        <v>279</v>
      </c>
      <c r="E43" s="231">
        <v>1</v>
      </c>
      <c r="F43" s="31" t="s">
        <v>284</v>
      </c>
      <c r="G43" s="24" t="s">
        <v>285</v>
      </c>
      <c r="H43" s="20" t="s">
        <v>224</v>
      </c>
      <c r="I43" s="224">
        <v>0</v>
      </c>
      <c r="J43" s="31" t="s">
        <v>286</v>
      </c>
      <c r="K43" s="18"/>
    </row>
    <row r="44" spans="2:11" s="19" customFormat="1" ht="29.25" thickBot="1">
      <c r="B44" s="17"/>
      <c r="C44" s="148" t="s">
        <v>287</v>
      </c>
      <c r="D44" s="26" t="s">
        <v>262</v>
      </c>
      <c r="E44" s="233">
        <v>1</v>
      </c>
      <c r="F44" s="149" t="s">
        <v>288</v>
      </c>
      <c r="G44" s="25" t="s">
        <v>289</v>
      </c>
      <c r="H44" s="26" t="s">
        <v>279</v>
      </c>
      <c r="I44" s="233">
        <v>1</v>
      </c>
      <c r="J44" s="149" t="s">
        <v>290</v>
      </c>
      <c r="K44" s="18"/>
    </row>
    <row r="45" spans="2:11" s="19" customFormat="1" ht="27.75" customHeight="1" thickBot="1">
      <c r="B45" s="17"/>
      <c r="C45" s="611" t="str">
        <f>C18</f>
        <v>PEOPLE + PROCESS</v>
      </c>
      <c r="D45" s="612"/>
      <c r="E45" s="612"/>
      <c r="F45" s="612"/>
      <c r="G45" s="612"/>
      <c r="H45" s="612"/>
      <c r="I45" s="612"/>
      <c r="J45" s="613"/>
      <c r="K45" s="18"/>
    </row>
    <row r="46" spans="2:11" ht="24.6" customHeight="1" thickBot="1">
      <c r="B46" s="12"/>
      <c r="C46" s="131" t="s">
        <v>219</v>
      </c>
      <c r="D46" s="132" t="s">
        <v>220</v>
      </c>
      <c r="E46" s="215" t="s">
        <v>221</v>
      </c>
      <c r="F46" s="133" t="s">
        <v>222</v>
      </c>
      <c r="G46" s="131" t="s">
        <v>219</v>
      </c>
      <c r="H46" s="132" t="s">
        <v>220</v>
      </c>
      <c r="I46" s="215" t="s">
        <v>221</v>
      </c>
      <c r="J46" s="133" t="s">
        <v>222</v>
      </c>
      <c r="K46" s="13"/>
    </row>
    <row r="47" spans="2:11" s="19" customFormat="1" ht="42.75">
      <c r="B47" s="17"/>
      <c r="C47" s="189" t="s">
        <v>291</v>
      </c>
      <c r="D47" s="146" t="s">
        <v>224</v>
      </c>
      <c r="E47" s="230">
        <v>0.75</v>
      </c>
      <c r="F47" s="147" t="s">
        <v>292</v>
      </c>
      <c r="G47" s="137" t="s">
        <v>293</v>
      </c>
      <c r="H47" s="146" t="s">
        <v>224</v>
      </c>
      <c r="I47" s="230">
        <v>1</v>
      </c>
      <c r="J47" s="147" t="s">
        <v>294</v>
      </c>
      <c r="K47" s="18"/>
    </row>
    <row r="48" spans="2:11" s="19" customFormat="1" ht="28.5">
      <c r="B48" s="17"/>
      <c r="C48" s="190" t="s">
        <v>295</v>
      </c>
      <c r="D48" s="162" t="s">
        <v>224</v>
      </c>
      <c r="E48" s="234">
        <v>1</v>
      </c>
      <c r="F48" s="31" t="s">
        <v>296</v>
      </c>
      <c r="G48" s="24" t="s">
        <v>297</v>
      </c>
      <c r="H48" s="23" t="s">
        <v>262</v>
      </c>
      <c r="I48" s="231">
        <v>1</v>
      </c>
      <c r="J48" s="31" t="s">
        <v>298</v>
      </c>
      <c r="K48" s="18"/>
    </row>
    <row r="49" spans="2:11" s="19" customFormat="1" ht="28.5">
      <c r="B49" s="17"/>
      <c r="C49" s="174" t="s">
        <v>299</v>
      </c>
      <c r="D49" s="23" t="s">
        <v>224</v>
      </c>
      <c r="E49" s="231" t="s">
        <v>48</v>
      </c>
      <c r="F49" s="31" t="s">
        <v>300</v>
      </c>
      <c r="G49" s="24" t="s">
        <v>301</v>
      </c>
      <c r="H49" s="23" t="s">
        <v>224</v>
      </c>
      <c r="I49" s="231" t="s">
        <v>48</v>
      </c>
      <c r="J49" s="31" t="s">
        <v>302</v>
      </c>
      <c r="K49" s="18"/>
    </row>
    <row r="50" spans="2:11" s="19" customFormat="1" ht="43.5" thickBot="1">
      <c r="B50" s="17"/>
      <c r="C50" s="148" t="s">
        <v>303</v>
      </c>
      <c r="D50" s="163" t="s">
        <v>279</v>
      </c>
      <c r="E50" s="235">
        <v>0.75</v>
      </c>
      <c r="F50" s="191" t="s">
        <v>304</v>
      </c>
      <c r="G50" s="25" t="s">
        <v>26</v>
      </c>
      <c r="H50" s="173" t="s">
        <v>26</v>
      </c>
      <c r="I50" s="236" t="s">
        <v>26</v>
      </c>
      <c r="J50" s="188" t="s">
        <v>26</v>
      </c>
      <c r="K50" s="18"/>
    </row>
    <row r="51" spans="2:11" s="16" customFormat="1" ht="22.7" customHeight="1" thickBot="1">
      <c r="B51" s="14"/>
      <c r="C51" s="594" t="s">
        <v>250</v>
      </c>
      <c r="D51" s="595"/>
      <c r="E51" s="595"/>
      <c r="F51" s="595"/>
      <c r="G51" s="595"/>
      <c r="H51" s="595"/>
      <c r="I51" s="595"/>
      <c r="J51" s="596"/>
      <c r="K51" s="15"/>
    </row>
    <row r="52" spans="2:11" ht="22.7" customHeight="1" thickBot="1">
      <c r="B52" s="12"/>
      <c r="C52" s="614" t="s">
        <v>305</v>
      </c>
      <c r="D52" s="615"/>
      <c r="E52" s="615"/>
      <c r="F52" s="615"/>
      <c r="G52" s="615"/>
      <c r="H52" s="615"/>
      <c r="I52" s="615"/>
      <c r="J52" s="616"/>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9" t="s">
        <v>306</v>
      </c>
      <c r="D56" s="570"/>
      <c r="E56" s="570"/>
      <c r="F56" s="570"/>
      <c r="G56" s="570"/>
      <c r="H56" s="570"/>
      <c r="I56" s="570"/>
      <c r="J56" s="571"/>
      <c r="K56" s="13"/>
    </row>
    <row r="57" spans="2:11" ht="20.85" customHeight="1" thickBot="1">
      <c r="B57" s="12"/>
      <c r="C57" s="633" t="s">
        <v>262</v>
      </c>
      <c r="D57" s="634"/>
      <c r="E57" s="635"/>
      <c r="F57" s="636"/>
      <c r="G57" s="633" t="s">
        <v>279</v>
      </c>
      <c r="H57" s="634"/>
      <c r="I57" s="635"/>
      <c r="J57" s="636"/>
      <c r="K57" s="13"/>
    </row>
    <row r="58" spans="2:11" ht="25.7" customHeight="1" thickBot="1">
      <c r="B58" s="12"/>
      <c r="C58" s="617" t="s">
        <v>307</v>
      </c>
      <c r="D58" s="618"/>
      <c r="E58" s="618"/>
      <c r="F58" s="619"/>
      <c r="G58" s="620" t="s">
        <v>308</v>
      </c>
      <c r="H58" s="618"/>
      <c r="I58" s="618"/>
      <c r="J58" s="621"/>
      <c r="K58" s="13"/>
    </row>
    <row r="59" spans="2:11" ht="15.95" customHeight="1">
      <c r="B59" s="12"/>
      <c r="C59" s="10"/>
      <c r="D59" s="138"/>
      <c r="E59" s="138"/>
      <c r="F59" s="138"/>
      <c r="G59" s="138"/>
      <c r="H59" s="138"/>
      <c r="I59" s="138"/>
      <c r="J59" s="11"/>
      <c r="K59" s="13"/>
    </row>
    <row r="60" spans="2:11">
      <c r="B60" s="12"/>
      <c r="C60" s="12"/>
      <c r="J60" s="13"/>
      <c r="K60" s="13"/>
    </row>
    <row r="61" spans="2:11" ht="15" thickBot="1">
      <c r="B61" s="12"/>
      <c r="C61" s="27"/>
      <c r="D61" s="28"/>
      <c r="E61" s="28"/>
      <c r="F61" s="28"/>
      <c r="G61" s="28"/>
      <c r="H61" s="28"/>
      <c r="I61" s="28"/>
      <c r="J61" s="29"/>
      <c r="K61" s="13"/>
    </row>
    <row r="62" spans="2:11" ht="18.75" thickBot="1">
      <c r="B62" s="12"/>
      <c r="C62" s="569" t="s">
        <v>309</v>
      </c>
      <c r="D62" s="570"/>
      <c r="E62" s="570"/>
      <c r="F62" s="570"/>
      <c r="G62" s="637"/>
      <c r="H62" s="570"/>
      <c r="I62" s="570"/>
      <c r="J62" s="571"/>
      <c r="K62" s="13"/>
    </row>
    <row r="63" spans="2:11" s="16" customFormat="1" ht="13.35" customHeight="1">
      <c r="B63" s="14"/>
      <c r="C63" s="650" t="s">
        <v>310</v>
      </c>
      <c r="D63" s="651"/>
      <c r="E63" s="652"/>
      <c r="F63" s="161" t="s">
        <v>311</v>
      </c>
      <c r="G63" s="150" t="s">
        <v>107</v>
      </c>
      <c r="H63" s="638" t="s">
        <v>312</v>
      </c>
      <c r="I63" s="638"/>
      <c r="J63" s="639"/>
      <c r="K63" s="15"/>
    </row>
    <row r="64" spans="2:11" ht="14.45" customHeight="1">
      <c r="B64" s="12"/>
      <c r="C64" s="190" t="s">
        <v>53</v>
      </c>
      <c r="D64" s="609" t="s">
        <v>313</v>
      </c>
      <c r="E64" s="610"/>
      <c r="F64" s="152">
        <f>'Initial Risk'!F7</f>
        <v>5</v>
      </c>
      <c r="G64" s="155">
        <f>'Initial Risk'!G7</f>
        <v>3</v>
      </c>
      <c r="H64" s="640">
        <f>F64*G64</f>
        <v>15</v>
      </c>
      <c r="I64" s="640"/>
      <c r="J64" s="641"/>
      <c r="K64" s="13"/>
    </row>
    <row r="65" spans="2:11" ht="14.45" customHeight="1">
      <c r="B65" s="12"/>
      <c r="C65" s="190" t="s">
        <v>54</v>
      </c>
      <c r="D65" s="609" t="s">
        <v>313</v>
      </c>
      <c r="E65" s="610"/>
      <c r="F65" s="153" t="s">
        <v>314</v>
      </c>
      <c r="G65" s="155" t="s">
        <v>343</v>
      </c>
      <c r="H65" s="642" t="s">
        <v>316</v>
      </c>
      <c r="I65" s="642"/>
      <c r="J65" s="643"/>
      <c r="K65" s="13"/>
    </row>
    <row r="66" spans="2:11" ht="16.5" customHeight="1">
      <c r="B66" s="12"/>
      <c r="C66" s="190" t="s">
        <v>317</v>
      </c>
      <c r="D66" s="609" t="s">
        <v>313</v>
      </c>
      <c r="E66" s="610"/>
      <c r="F66" s="154" t="s">
        <v>318</v>
      </c>
      <c r="G66" s="151" t="s">
        <v>319</v>
      </c>
      <c r="H66" s="644" t="s">
        <v>320</v>
      </c>
      <c r="I66" s="644"/>
      <c r="J66" s="645"/>
      <c r="K66" s="13"/>
    </row>
    <row r="67" spans="2:11" ht="15.95" customHeight="1">
      <c r="B67" s="12"/>
      <c r="C67" s="190" t="s">
        <v>321</v>
      </c>
      <c r="D67" s="609" t="s">
        <v>313</v>
      </c>
      <c r="E67" s="610"/>
      <c r="F67" s="152">
        <v>4</v>
      </c>
      <c r="G67" s="155">
        <v>2</v>
      </c>
      <c r="H67" s="646">
        <f>F67*G67</f>
        <v>8</v>
      </c>
      <c r="I67" s="646"/>
      <c r="J67" s="647"/>
      <c r="K67" s="13"/>
    </row>
    <row r="68" spans="2:11" ht="14.45" customHeight="1" thickBot="1">
      <c r="B68" s="12"/>
      <c r="C68" s="222" t="s">
        <v>58</v>
      </c>
      <c r="D68" s="622" t="s">
        <v>313</v>
      </c>
      <c r="E68" s="623"/>
      <c r="F68" s="217" t="s">
        <v>322</v>
      </c>
      <c r="G68" s="155" t="s">
        <v>344</v>
      </c>
      <c r="H68" s="648" t="s">
        <v>324</v>
      </c>
      <c r="I68" s="648"/>
      <c r="J68" s="649"/>
      <c r="K68" s="13"/>
    </row>
    <row r="69" spans="2:11" ht="23.1" customHeight="1" thickBot="1">
      <c r="B69" s="12"/>
      <c r="C69" s="653" t="s">
        <v>325</v>
      </c>
      <c r="D69" s="631"/>
      <c r="E69" s="631"/>
      <c r="F69" s="631"/>
      <c r="G69" s="631"/>
      <c r="H69" s="631"/>
      <c r="I69" s="631"/>
      <c r="J69" s="632"/>
      <c r="K69" s="13"/>
    </row>
    <row r="70" spans="2:11" ht="17.850000000000001" customHeight="1">
      <c r="B70" s="12"/>
      <c r="C70" s="179" t="s">
        <v>326</v>
      </c>
      <c r="D70" s="157"/>
      <c r="E70" s="157"/>
      <c r="F70" s="157"/>
      <c r="G70" s="157"/>
      <c r="H70" s="157"/>
      <c r="I70" s="157"/>
      <c r="J70" s="180"/>
      <c r="K70" s="13"/>
    </row>
    <row r="71" spans="2:11" ht="18.600000000000001" customHeight="1">
      <c r="B71" s="12"/>
      <c r="C71" s="181" t="s">
        <v>327</v>
      </c>
      <c r="D71" s="177"/>
      <c r="E71" s="177"/>
      <c r="F71" s="177"/>
      <c r="G71" s="178"/>
      <c r="H71" s="178"/>
      <c r="I71" s="178"/>
      <c r="J71" s="182"/>
      <c r="K71" s="13"/>
    </row>
    <row r="72" spans="2:11" ht="14.85" customHeight="1">
      <c r="B72" s="12"/>
      <c r="C72" s="181" t="s">
        <v>328</v>
      </c>
      <c r="D72" s="177"/>
      <c r="E72" s="177"/>
      <c r="F72" s="177"/>
      <c r="G72" s="175"/>
      <c r="H72" s="175"/>
      <c r="I72" s="175"/>
      <c r="J72" s="183"/>
      <c r="K72" s="13"/>
    </row>
    <row r="73" spans="2:11" ht="17.100000000000001" customHeight="1">
      <c r="B73" s="12"/>
      <c r="C73" s="158" t="s">
        <v>329</v>
      </c>
      <c r="D73" s="177"/>
      <c r="E73" s="177"/>
      <c r="F73" s="177"/>
      <c r="G73" s="176"/>
      <c r="H73" s="176"/>
      <c r="I73" s="176"/>
      <c r="J73" s="184"/>
      <c r="K73" s="13"/>
    </row>
    <row r="74" spans="2:11" ht="14.45" customHeight="1" thickBot="1">
      <c r="B74" s="12"/>
      <c r="C74" s="185"/>
      <c r="D74" s="186"/>
      <c r="E74" s="186"/>
      <c r="F74" s="186"/>
      <c r="G74" s="186"/>
      <c r="H74" s="186"/>
      <c r="I74" s="186"/>
      <c r="J74" s="187"/>
      <c r="K74" s="13"/>
    </row>
    <row r="75" spans="2:11" ht="15" customHeight="1" thickBot="1">
      <c r="B75" s="12"/>
      <c r="C75" s="624" t="s">
        <v>330</v>
      </c>
      <c r="D75" s="625"/>
      <c r="E75" s="625"/>
      <c r="F75" s="626"/>
      <c r="G75" s="626"/>
      <c r="H75" s="626"/>
      <c r="I75" s="627"/>
      <c r="J75" s="628"/>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thickBot="1">
      <c r="B111" s="12"/>
      <c r="C111" s="143"/>
      <c r="D111" s="144"/>
      <c r="E111" s="144"/>
      <c r="F111" s="144"/>
      <c r="G111" s="28"/>
      <c r="H111" s="144"/>
      <c r="I111" s="144"/>
      <c r="J111" s="29"/>
      <c r="K111" s="13"/>
    </row>
    <row r="112" spans="2:11">
      <c r="B112" s="12"/>
      <c r="K112" s="13"/>
    </row>
    <row r="113" spans="2:11" ht="1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18:J18"/>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593" priority="15" operator="between">
      <formula>1</formula>
      <formula>3</formula>
    </cfRule>
    <cfRule type="cellIs" dxfId="592" priority="16" operator="equal">
      <formula>4</formula>
    </cfRule>
    <cfRule type="cellIs" dxfId="591" priority="17" operator="between">
      <formula>5</formula>
      <formula>8</formula>
    </cfRule>
    <cfRule type="cellIs" dxfId="590" priority="18" operator="between">
      <formula>10</formula>
      <formula>12</formula>
    </cfRule>
    <cfRule type="cellIs" dxfId="589" priority="19"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1451E5A4-B981-4FC7-AAAE-FB33D6941ECD}">
            <xm:f>'Data Vald.'!$A$9</xm:f>
            <x14:dxf>
              <fill>
                <patternFill>
                  <bgColor rgb="FF00B050"/>
                </patternFill>
              </fill>
            </x14:dxf>
          </x14:cfRule>
          <x14:cfRule type="cellIs" priority="2" operator="equal" id="{AC8D94A5-45E6-46AB-B0BE-10BB8CCB928D}">
            <xm:f>'Data Vald.'!$A$8</xm:f>
            <x14:dxf>
              <fill>
                <patternFill>
                  <bgColor rgb="FFFFFF00"/>
                </patternFill>
              </fill>
            </x14:dxf>
          </x14:cfRule>
          <x14:cfRule type="cellIs" priority="3" operator="equal" id="{A95BFE48-D8CD-4A23-BA80-B8BC2075C91C}">
            <xm:f>'Data Vald.'!$A$7</xm:f>
            <x14:dxf>
              <fill>
                <patternFill>
                  <bgColor rgb="FFFFC000"/>
                </patternFill>
              </fill>
            </x14:dxf>
          </x14:cfRule>
          <x14:cfRule type="cellIs" priority="4" operator="equal" id="{9306CB31-9180-44F3-B41D-F227B2AB6B1A}">
            <xm:f>'Data Vald.'!$A$6</xm:f>
            <x14:dxf>
              <fill>
                <patternFill>
                  <bgColor rgb="FFFF0000"/>
                </patternFill>
              </fill>
            </x14:dxf>
          </x14:cfRule>
          <x14:cfRule type="cellIs" priority="5" operator="equal" id="{ECA9A357-FBDA-41F7-B75E-8A608B4FC053}">
            <xm:f>'Data Vald.'!$A$5</xm:f>
            <x14:dxf>
              <font>
                <color theme="0"/>
              </font>
              <fill>
                <patternFill>
                  <bgColor theme="1"/>
                </patternFill>
              </fill>
            </x14:dxf>
          </x14:cfRule>
          <x14:cfRule type="cellIs" priority="6" operator="equal" id="{83F2D73F-7017-4EBA-B91A-498125A55BFA}">
            <xm:f>'Data Vald.'!$A$4</xm:f>
            <x14:dxf/>
          </x14:cfRule>
          <x14:cfRule type="cellIs" priority="7" operator="equal" id="{26B2B43A-4A5B-4C02-8DCA-51FCA970201F}">
            <xm:f>'Data Vald.'!$A$3</xm:f>
            <x14:dxf/>
          </x14:cfRule>
          <xm:sqref>E16:E17 I16:I17 E20:E24 I20:I24 E37:E44 I37:I44 E47:E50 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61A21D0-FB21-4713-B7C1-257B6154E72C}">
          <x14:formula1>
            <xm:f>'Data Vald.'!$A$3:$A$9</xm:f>
          </x14:formula1>
          <xm:sqref>E16:E17 E20:E24 I16:I17 I20:I24 E37:E44 E47:E50 I37:I44 I47:I50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57692-C931-4CC1-AC64-F2CEF24A62DC}">
  <sheetPr codeName="Sheet9">
    <tabColor theme="7" tint="0.79998168889431442"/>
    <pageSetUpPr fitToPage="1"/>
  </sheetPr>
  <dimension ref="B1:K119"/>
  <sheetViews>
    <sheetView showGridLines="0" topLeftCell="A93" zoomScaleNormal="100" workbookViewId="0">
      <selection activeCell="E23" sqref="E23"/>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378</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14.25" customHeight="1" thickBot="1">
      <c r="B7" s="12"/>
      <c r="C7" s="578" t="s">
        <v>210</v>
      </c>
      <c r="D7" s="579"/>
      <c r="E7" s="579"/>
      <c r="F7" s="580"/>
      <c r="G7" s="167" t="s">
        <v>379</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380</v>
      </c>
      <c r="I9" s="588"/>
      <c r="J9" s="589"/>
      <c r="K9" s="13"/>
    </row>
    <row r="10" spans="2:11" ht="15.7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06.5"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96" t="s">
        <v>381</v>
      </c>
      <c r="D16" s="195" t="s">
        <v>224</v>
      </c>
      <c r="E16" s="241">
        <v>1</v>
      </c>
      <c r="F16" s="168" t="s">
        <v>382</v>
      </c>
      <c r="G16" s="134" t="s">
        <v>226</v>
      </c>
      <c r="H16" s="130" t="s">
        <v>224</v>
      </c>
      <c r="I16" s="223">
        <v>1</v>
      </c>
      <c r="J16" s="168" t="s">
        <v>383</v>
      </c>
      <c r="K16" s="13"/>
    </row>
    <row r="17" spans="2:11" ht="38.450000000000003" customHeight="1">
      <c r="B17" s="12"/>
      <c r="C17" s="174" t="s">
        <v>384</v>
      </c>
      <c r="D17" s="113" t="s">
        <v>224</v>
      </c>
      <c r="E17" s="239">
        <v>0.75</v>
      </c>
      <c r="F17" s="31" t="s">
        <v>385</v>
      </c>
      <c r="G17" s="174" t="s">
        <v>26</v>
      </c>
      <c r="H17" s="113" t="s">
        <v>26</v>
      </c>
      <c r="I17" s="239" t="s">
        <v>26</v>
      </c>
      <c r="J17" s="193" t="s">
        <v>26</v>
      </c>
      <c r="K17" s="13"/>
    </row>
    <row r="18" spans="2:11" ht="38.450000000000003" customHeight="1">
      <c r="B18" s="12"/>
      <c r="C18" s="174" t="s">
        <v>386</v>
      </c>
      <c r="D18" s="113" t="s">
        <v>224</v>
      </c>
      <c r="E18" s="239">
        <v>0.5</v>
      </c>
      <c r="F18" s="192" t="s">
        <v>387</v>
      </c>
      <c r="G18" s="174" t="s">
        <v>26</v>
      </c>
      <c r="H18" s="113" t="s">
        <v>26</v>
      </c>
      <c r="I18" s="239" t="s">
        <v>26</v>
      </c>
      <c r="J18" s="193" t="s">
        <v>26</v>
      </c>
      <c r="K18" s="13"/>
    </row>
    <row r="19" spans="2:11" ht="38.450000000000003" customHeight="1">
      <c r="B19" s="12"/>
      <c r="C19" s="174" t="s">
        <v>388</v>
      </c>
      <c r="D19" s="113" t="s">
        <v>224</v>
      </c>
      <c r="E19" s="239" t="s">
        <v>48</v>
      </c>
      <c r="F19" s="31" t="s">
        <v>389</v>
      </c>
      <c r="G19" s="174" t="s">
        <v>26</v>
      </c>
      <c r="H19" s="113" t="s">
        <v>26</v>
      </c>
      <c r="I19" s="239" t="s">
        <v>26</v>
      </c>
      <c r="J19" s="193" t="s">
        <v>26</v>
      </c>
      <c r="K19" s="13"/>
    </row>
    <row r="20" spans="2:11" ht="29.25" thickBot="1">
      <c r="B20" s="12"/>
      <c r="C20" s="174" t="s">
        <v>390</v>
      </c>
      <c r="D20" s="113" t="s">
        <v>224</v>
      </c>
      <c r="E20" s="239">
        <v>0.75</v>
      </c>
      <c r="F20" s="31" t="s">
        <v>391</v>
      </c>
      <c r="G20" s="174" t="s">
        <v>26</v>
      </c>
      <c r="H20" s="113" t="s">
        <v>26</v>
      </c>
      <c r="I20" s="239" t="s">
        <v>26</v>
      </c>
      <c r="J20" s="193" t="s">
        <v>26</v>
      </c>
      <c r="K20" s="13"/>
    </row>
    <row r="21" spans="2:11" ht="27" customHeight="1" thickBot="1">
      <c r="B21" s="12"/>
      <c r="C21" s="606" t="s">
        <v>236</v>
      </c>
      <c r="D21" s="607"/>
      <c r="E21" s="607"/>
      <c r="F21" s="607"/>
      <c r="G21" s="607"/>
      <c r="H21" s="607"/>
      <c r="I21" s="607"/>
      <c r="J21" s="608"/>
      <c r="K21" s="13"/>
    </row>
    <row r="22" spans="2:11" ht="27" customHeight="1" thickBot="1">
      <c r="B22" s="12"/>
      <c r="C22" s="160" t="s">
        <v>219</v>
      </c>
      <c r="D22" s="132" t="s">
        <v>220</v>
      </c>
      <c r="E22" s="215" t="s">
        <v>221</v>
      </c>
      <c r="F22" s="133" t="s">
        <v>222</v>
      </c>
      <c r="G22" s="160" t="s">
        <v>219</v>
      </c>
      <c r="H22" s="132" t="s">
        <v>220</v>
      </c>
      <c r="I22" s="215" t="s">
        <v>221</v>
      </c>
      <c r="J22" s="133" t="s">
        <v>222</v>
      </c>
      <c r="K22" s="13"/>
    </row>
    <row r="23" spans="2:11" ht="28.5">
      <c r="B23" s="12"/>
      <c r="C23" s="135" t="s">
        <v>237</v>
      </c>
      <c r="D23" s="136" t="s">
        <v>224</v>
      </c>
      <c r="E23" s="228">
        <v>1</v>
      </c>
      <c r="F23" s="169" t="s">
        <v>392</v>
      </c>
      <c r="G23" s="137" t="s">
        <v>243</v>
      </c>
      <c r="H23" s="136" t="s">
        <v>224</v>
      </c>
      <c r="I23" s="228">
        <v>1</v>
      </c>
      <c r="J23" s="147" t="s">
        <v>244</v>
      </c>
      <c r="K23" s="13"/>
    </row>
    <row r="24" spans="2:11" ht="28.5">
      <c r="B24" s="12"/>
      <c r="C24" s="24" t="s">
        <v>359</v>
      </c>
      <c r="D24" s="20" t="s">
        <v>224</v>
      </c>
      <c r="E24" s="237">
        <v>1</v>
      </c>
      <c r="F24" s="170" t="s">
        <v>360</v>
      </c>
      <c r="G24" s="24" t="s">
        <v>26</v>
      </c>
      <c r="H24" s="114" t="s">
        <v>26</v>
      </c>
      <c r="I24" s="229" t="s">
        <v>26</v>
      </c>
      <c r="J24" s="125" t="s">
        <v>26</v>
      </c>
      <c r="K24" s="13"/>
    </row>
    <row r="25" spans="2:11" ht="85.5">
      <c r="B25" s="12"/>
      <c r="C25" s="174" t="s">
        <v>393</v>
      </c>
      <c r="D25" s="23" t="s">
        <v>224</v>
      </c>
      <c r="E25" s="231">
        <v>0.5</v>
      </c>
      <c r="F25" s="31" t="s">
        <v>394</v>
      </c>
      <c r="G25" s="24" t="s">
        <v>26</v>
      </c>
      <c r="H25" s="114" t="s">
        <v>26</v>
      </c>
      <c r="I25" s="229" t="s">
        <v>26</v>
      </c>
      <c r="J25" s="125" t="s">
        <v>26</v>
      </c>
      <c r="K25" s="13"/>
    </row>
    <row r="26" spans="2:11" ht="28.5">
      <c r="B26" s="12"/>
      <c r="C26" s="174" t="s">
        <v>395</v>
      </c>
      <c r="D26" s="23" t="s">
        <v>224</v>
      </c>
      <c r="E26" s="231" t="s">
        <v>48</v>
      </c>
      <c r="F26" s="31" t="s">
        <v>396</v>
      </c>
      <c r="G26" s="24" t="s">
        <v>26</v>
      </c>
      <c r="H26" s="114" t="s">
        <v>26</v>
      </c>
      <c r="I26" s="229" t="s">
        <v>26</v>
      </c>
      <c r="J26" s="125" t="s">
        <v>26</v>
      </c>
      <c r="K26" s="13"/>
    </row>
    <row r="27" spans="2:11" ht="23.25" customHeight="1">
      <c r="B27" s="12"/>
      <c r="C27" s="174" t="s">
        <v>397</v>
      </c>
      <c r="D27" s="23" t="s">
        <v>224</v>
      </c>
      <c r="E27" s="231">
        <v>0.25</v>
      </c>
      <c r="F27" s="31" t="s">
        <v>398</v>
      </c>
      <c r="G27" s="24" t="s">
        <v>26</v>
      </c>
      <c r="H27" s="114" t="s">
        <v>26</v>
      </c>
      <c r="I27" s="229" t="s">
        <v>26</v>
      </c>
      <c r="J27" s="125" t="s">
        <v>26</v>
      </c>
      <c r="K27" s="13"/>
    </row>
    <row r="28" spans="2:11" ht="42.75">
      <c r="B28" s="12"/>
      <c r="C28" s="199" t="s">
        <v>399</v>
      </c>
      <c r="D28" s="20" t="s">
        <v>224</v>
      </c>
      <c r="E28" s="224">
        <v>0.5</v>
      </c>
      <c r="F28" s="171" t="s">
        <v>400</v>
      </c>
      <c r="G28" s="24" t="s">
        <v>26</v>
      </c>
      <c r="H28" s="114" t="s">
        <v>26</v>
      </c>
      <c r="I28" s="229" t="s">
        <v>26</v>
      </c>
      <c r="J28" s="125" t="s">
        <v>26</v>
      </c>
      <c r="K28" s="13"/>
    </row>
    <row r="29" spans="2:11" ht="42.75">
      <c r="B29" s="12"/>
      <c r="C29" s="199" t="s">
        <v>401</v>
      </c>
      <c r="D29" s="20" t="s">
        <v>224</v>
      </c>
      <c r="E29" s="224">
        <v>1</v>
      </c>
      <c r="F29" s="171" t="s">
        <v>402</v>
      </c>
      <c r="G29" s="24" t="s">
        <v>26</v>
      </c>
      <c r="H29" s="114" t="s">
        <v>26</v>
      </c>
      <c r="I29" s="229" t="s">
        <v>26</v>
      </c>
      <c r="J29" s="125" t="s">
        <v>26</v>
      </c>
      <c r="K29" s="13"/>
    </row>
    <row r="30" spans="2:11" ht="29.25" thickBot="1">
      <c r="B30" s="12"/>
      <c r="C30" s="25" t="s">
        <v>249</v>
      </c>
      <c r="D30" s="123" t="s">
        <v>224</v>
      </c>
      <c r="E30" s="225">
        <v>1</v>
      </c>
      <c r="F30" s="172" t="s">
        <v>403</v>
      </c>
      <c r="G30" s="126" t="s">
        <v>26</v>
      </c>
      <c r="H30" s="127" t="s">
        <v>26</v>
      </c>
      <c r="I30" s="227" t="s">
        <v>26</v>
      </c>
      <c r="J30" s="128" t="s">
        <v>26</v>
      </c>
      <c r="K30" s="13"/>
    </row>
    <row r="31" spans="2:11" ht="21" customHeight="1" thickBot="1">
      <c r="B31" s="12"/>
      <c r="C31" s="594" t="s">
        <v>250</v>
      </c>
      <c r="D31" s="595"/>
      <c r="E31" s="595"/>
      <c r="F31" s="595"/>
      <c r="G31" s="595"/>
      <c r="H31" s="595"/>
      <c r="I31" s="595"/>
      <c r="J31" s="596"/>
      <c r="K31" s="13"/>
    </row>
    <row r="32" spans="2:11" ht="23.45" customHeight="1" thickBot="1">
      <c r="B32" s="12"/>
      <c r="C32" s="597" t="s">
        <v>251</v>
      </c>
      <c r="D32" s="598"/>
      <c r="E32" s="598"/>
      <c r="F32" s="598"/>
      <c r="G32" s="598"/>
      <c r="H32" s="598"/>
      <c r="I32" s="598"/>
      <c r="J32" s="599"/>
      <c r="K32" s="13"/>
    </row>
    <row r="33" spans="2:11">
      <c r="B33" s="12"/>
      <c r="C33" s="10"/>
      <c r="D33" s="138"/>
      <c r="E33" s="138"/>
      <c r="F33" s="138"/>
      <c r="G33" s="138"/>
      <c r="H33" s="138"/>
      <c r="I33" s="138"/>
      <c r="J33" s="11"/>
      <c r="K33" s="13"/>
    </row>
    <row r="34" spans="2:11">
      <c r="B34" s="12"/>
      <c r="C34" s="12"/>
      <c r="J34" s="13"/>
      <c r="K34" s="13"/>
    </row>
    <row r="35" spans="2:11" ht="15" thickBot="1">
      <c r="B35" s="12"/>
      <c r="C35" s="27"/>
      <c r="D35" s="28"/>
      <c r="E35" s="28"/>
      <c r="F35" s="28"/>
      <c r="G35" s="28"/>
      <c r="H35" s="28"/>
      <c r="I35" s="28"/>
      <c r="J35" s="29"/>
      <c r="K35" s="13"/>
    </row>
    <row r="36" spans="2:11" ht="18.75" thickBot="1">
      <c r="B36" s="12"/>
      <c r="C36" s="569" t="s">
        <v>252</v>
      </c>
      <c r="D36" s="570"/>
      <c r="E36" s="570"/>
      <c r="F36" s="570"/>
      <c r="G36" s="570"/>
      <c r="H36" s="570"/>
      <c r="I36" s="570"/>
      <c r="J36" s="571"/>
      <c r="K36" s="13"/>
    </row>
    <row r="37" spans="2:11" ht="15" customHeight="1">
      <c r="B37" s="12"/>
      <c r="C37" s="140"/>
      <c r="D37" s="141"/>
      <c r="E37" s="141"/>
      <c r="F37" s="141"/>
      <c r="G37" s="141"/>
      <c r="H37" s="141"/>
      <c r="I37" s="141"/>
      <c r="J37" s="142"/>
      <c r="K37" s="13"/>
    </row>
    <row r="38" spans="2:11" ht="15" customHeight="1">
      <c r="B38" s="12"/>
      <c r="C38" s="566" t="s">
        <v>253</v>
      </c>
      <c r="D38" s="567"/>
      <c r="E38" s="567"/>
      <c r="F38" s="567"/>
      <c r="G38" s="567"/>
      <c r="H38" s="567"/>
      <c r="I38" s="567"/>
      <c r="J38" s="568"/>
      <c r="K38" s="13"/>
    </row>
    <row r="39" spans="2:11" ht="15" customHeight="1" thickBot="1">
      <c r="B39" s="12"/>
      <c r="C39" s="143"/>
      <c r="D39" s="144"/>
      <c r="E39" s="144"/>
      <c r="F39" s="144"/>
      <c r="G39" s="144"/>
      <c r="H39" s="144"/>
      <c r="I39" s="144"/>
      <c r="J39" s="145"/>
      <c r="K39" s="13"/>
    </row>
    <row r="40" spans="2:11" s="16" customFormat="1" ht="26.85" customHeight="1" thickBot="1">
      <c r="B40" s="14"/>
      <c r="C40" s="600" t="s">
        <v>254</v>
      </c>
      <c r="D40" s="601"/>
      <c r="E40" s="601"/>
      <c r="F40" s="602"/>
      <c r="G40" s="600" t="s">
        <v>255</v>
      </c>
      <c r="H40" s="601"/>
      <c r="I40" s="601"/>
      <c r="J40" s="602"/>
      <c r="K40" s="15"/>
    </row>
    <row r="41" spans="2:11" ht="27.75" customHeight="1" thickBot="1">
      <c r="B41" s="12"/>
      <c r="C41" s="603" t="str">
        <f>C14</f>
        <v>HARDWARE (PLANT)</v>
      </c>
      <c r="D41" s="604"/>
      <c r="E41" s="604"/>
      <c r="F41" s="604"/>
      <c r="G41" s="604"/>
      <c r="H41" s="604"/>
      <c r="I41" s="604"/>
      <c r="J41" s="605"/>
      <c r="K41" s="13"/>
    </row>
    <row r="42" spans="2:11" ht="21.2" customHeight="1" thickBot="1">
      <c r="B42" s="12"/>
      <c r="C42" s="131" t="s">
        <v>219</v>
      </c>
      <c r="D42" s="132" t="s">
        <v>220</v>
      </c>
      <c r="E42" s="215" t="s">
        <v>221</v>
      </c>
      <c r="F42" s="133" t="s">
        <v>222</v>
      </c>
      <c r="G42" s="131" t="s">
        <v>219</v>
      </c>
      <c r="H42" s="132" t="s">
        <v>220</v>
      </c>
      <c r="I42" s="215" t="s">
        <v>221</v>
      </c>
      <c r="J42" s="133" t="s">
        <v>222</v>
      </c>
      <c r="K42" s="13"/>
    </row>
    <row r="43" spans="2:11" s="19" customFormat="1" ht="54.95" customHeight="1">
      <c r="B43" s="17"/>
      <c r="C43" s="137" t="s">
        <v>256</v>
      </c>
      <c r="D43" s="146" t="s">
        <v>257</v>
      </c>
      <c r="E43" s="230">
        <v>1</v>
      </c>
      <c r="F43" s="147" t="s">
        <v>258</v>
      </c>
      <c r="G43" s="137" t="s">
        <v>259</v>
      </c>
      <c r="H43" s="136" t="s">
        <v>224</v>
      </c>
      <c r="I43" s="228">
        <v>0.5</v>
      </c>
      <c r="J43" s="147" t="s">
        <v>404</v>
      </c>
      <c r="K43" s="18"/>
    </row>
    <row r="44" spans="2:11" s="19" customFormat="1" ht="52.5" customHeight="1">
      <c r="B44" s="17"/>
      <c r="C44" s="24" t="s">
        <v>261</v>
      </c>
      <c r="D44" s="20" t="s">
        <v>262</v>
      </c>
      <c r="E44" s="224">
        <v>1</v>
      </c>
      <c r="F44" s="31" t="s">
        <v>263</v>
      </c>
      <c r="G44" s="24" t="s">
        <v>264</v>
      </c>
      <c r="H44" s="20" t="s">
        <v>224</v>
      </c>
      <c r="I44" s="224">
        <v>0.5</v>
      </c>
      <c r="J44" s="31" t="s">
        <v>405</v>
      </c>
      <c r="K44" s="18"/>
    </row>
    <row r="45" spans="2:11" s="19" customFormat="1" ht="57">
      <c r="B45" s="17"/>
      <c r="C45" s="24" t="s">
        <v>266</v>
      </c>
      <c r="D45" s="23" t="s">
        <v>262</v>
      </c>
      <c r="E45" s="231" t="s">
        <v>48</v>
      </c>
      <c r="F45" s="31" t="s">
        <v>267</v>
      </c>
      <c r="G45" s="24" t="s">
        <v>268</v>
      </c>
      <c r="H45" s="20" t="s">
        <v>224</v>
      </c>
      <c r="I45" s="224">
        <v>1</v>
      </c>
      <c r="J45" s="31" t="s">
        <v>269</v>
      </c>
      <c r="K45" s="18"/>
    </row>
    <row r="46" spans="2:11" s="19" customFormat="1" ht="39" customHeight="1">
      <c r="B46" s="17"/>
      <c r="C46" s="24" t="s">
        <v>270</v>
      </c>
      <c r="D46" s="20" t="s">
        <v>262</v>
      </c>
      <c r="E46" s="232">
        <v>1</v>
      </c>
      <c r="F46" s="31" t="s">
        <v>271</v>
      </c>
      <c r="G46" s="24" t="s">
        <v>272</v>
      </c>
      <c r="H46" s="23" t="s">
        <v>257</v>
      </c>
      <c r="I46" s="231">
        <v>1</v>
      </c>
      <c r="J46" s="31" t="s">
        <v>273</v>
      </c>
      <c r="K46" s="18"/>
    </row>
    <row r="47" spans="2:11" s="19" customFormat="1" ht="28.5">
      <c r="B47" s="17"/>
      <c r="C47" s="174" t="s">
        <v>274</v>
      </c>
      <c r="D47" s="23" t="s">
        <v>224</v>
      </c>
      <c r="E47" s="231" t="s">
        <v>48</v>
      </c>
      <c r="F47" s="31" t="s">
        <v>275</v>
      </c>
      <c r="G47" s="24" t="s">
        <v>276</v>
      </c>
      <c r="H47" s="23" t="s">
        <v>257</v>
      </c>
      <c r="I47" s="231">
        <v>1</v>
      </c>
      <c r="J47" s="31" t="s">
        <v>277</v>
      </c>
      <c r="K47" s="18"/>
    </row>
    <row r="48" spans="2:11" s="19" customFormat="1" ht="42.75">
      <c r="B48" s="17"/>
      <c r="C48" s="174" t="s">
        <v>278</v>
      </c>
      <c r="D48" s="23" t="s">
        <v>279</v>
      </c>
      <c r="E48" s="231">
        <v>1</v>
      </c>
      <c r="F48" s="31" t="s">
        <v>280</v>
      </c>
      <c r="G48" s="24" t="s">
        <v>281</v>
      </c>
      <c r="H48" s="23" t="s">
        <v>279</v>
      </c>
      <c r="I48" s="231">
        <v>1</v>
      </c>
      <c r="J48" s="31" t="s">
        <v>282</v>
      </c>
      <c r="K48" s="18"/>
    </row>
    <row r="49" spans="2:11" s="19" customFormat="1" ht="57">
      <c r="B49" s="17"/>
      <c r="C49" s="174" t="s">
        <v>283</v>
      </c>
      <c r="D49" s="23" t="s">
        <v>279</v>
      </c>
      <c r="E49" s="231">
        <v>1</v>
      </c>
      <c r="F49" s="31" t="s">
        <v>284</v>
      </c>
      <c r="G49" s="24" t="s">
        <v>285</v>
      </c>
      <c r="H49" s="20" t="s">
        <v>224</v>
      </c>
      <c r="I49" s="224">
        <v>0</v>
      </c>
      <c r="J49" s="31" t="s">
        <v>406</v>
      </c>
      <c r="K49" s="18"/>
    </row>
    <row r="50" spans="2:11" s="19" customFormat="1" ht="29.25" thickBot="1">
      <c r="B50" s="17"/>
      <c r="C50" s="148" t="s">
        <v>287</v>
      </c>
      <c r="D50" s="26" t="s">
        <v>262</v>
      </c>
      <c r="E50" s="233">
        <v>1</v>
      </c>
      <c r="F50" s="149" t="s">
        <v>288</v>
      </c>
      <c r="G50" s="25" t="s">
        <v>289</v>
      </c>
      <c r="H50" s="26" t="s">
        <v>279</v>
      </c>
      <c r="I50" s="233">
        <v>1</v>
      </c>
      <c r="J50" s="149" t="s">
        <v>290</v>
      </c>
      <c r="K50" s="18"/>
    </row>
    <row r="51" spans="2:11" s="19" customFormat="1" ht="27.75" customHeight="1" thickBot="1">
      <c r="B51" s="17"/>
      <c r="C51" s="611" t="str">
        <f>C21</f>
        <v>PEOPLE + PROCESS</v>
      </c>
      <c r="D51" s="612"/>
      <c r="E51" s="612"/>
      <c r="F51" s="612"/>
      <c r="G51" s="612"/>
      <c r="H51" s="612"/>
      <c r="I51" s="612"/>
      <c r="J51" s="613"/>
      <c r="K51" s="18"/>
    </row>
    <row r="52" spans="2:11" ht="24.6" customHeight="1" thickBot="1">
      <c r="B52" s="12"/>
      <c r="C52" s="131" t="s">
        <v>219</v>
      </c>
      <c r="D52" s="132" t="s">
        <v>220</v>
      </c>
      <c r="E52" s="215" t="s">
        <v>221</v>
      </c>
      <c r="F52" s="133" t="s">
        <v>222</v>
      </c>
      <c r="G52" s="131" t="s">
        <v>219</v>
      </c>
      <c r="H52" s="132" t="s">
        <v>220</v>
      </c>
      <c r="I52" s="215" t="s">
        <v>221</v>
      </c>
      <c r="J52" s="133" t="s">
        <v>222</v>
      </c>
      <c r="K52" s="13"/>
    </row>
    <row r="53" spans="2:11" s="19" customFormat="1" ht="42.75">
      <c r="B53" s="17"/>
      <c r="C53" s="189" t="s">
        <v>291</v>
      </c>
      <c r="D53" s="146" t="s">
        <v>224</v>
      </c>
      <c r="E53" s="230">
        <v>0.75</v>
      </c>
      <c r="F53" s="147" t="s">
        <v>292</v>
      </c>
      <c r="G53" s="137" t="s">
        <v>293</v>
      </c>
      <c r="H53" s="146" t="s">
        <v>224</v>
      </c>
      <c r="I53" s="230">
        <v>1</v>
      </c>
      <c r="J53" s="147" t="s">
        <v>294</v>
      </c>
      <c r="K53" s="18"/>
    </row>
    <row r="54" spans="2:11" s="19" customFormat="1" ht="28.5">
      <c r="B54" s="17"/>
      <c r="C54" s="190" t="s">
        <v>295</v>
      </c>
      <c r="D54" s="162" t="s">
        <v>224</v>
      </c>
      <c r="E54" s="234">
        <v>1</v>
      </c>
      <c r="F54" s="31" t="s">
        <v>296</v>
      </c>
      <c r="G54" s="24" t="s">
        <v>297</v>
      </c>
      <c r="H54" s="23" t="s">
        <v>262</v>
      </c>
      <c r="I54" s="231">
        <v>1</v>
      </c>
      <c r="J54" s="31" t="s">
        <v>298</v>
      </c>
      <c r="K54" s="18"/>
    </row>
    <row r="55" spans="2:11" s="19" customFormat="1" ht="28.5">
      <c r="B55" s="17"/>
      <c r="C55" s="174" t="s">
        <v>299</v>
      </c>
      <c r="D55" s="23" t="s">
        <v>224</v>
      </c>
      <c r="E55" s="231" t="s">
        <v>48</v>
      </c>
      <c r="F55" s="31" t="s">
        <v>300</v>
      </c>
      <c r="G55" s="24" t="s">
        <v>301</v>
      </c>
      <c r="H55" s="23" t="s">
        <v>224</v>
      </c>
      <c r="I55" s="231" t="s">
        <v>48</v>
      </c>
      <c r="J55" s="31" t="s">
        <v>302</v>
      </c>
      <c r="K55" s="18"/>
    </row>
    <row r="56" spans="2:11" s="19" customFormat="1" ht="43.5" thickBot="1">
      <c r="B56" s="17"/>
      <c r="C56" s="148" t="s">
        <v>303</v>
      </c>
      <c r="D56" s="163" t="s">
        <v>279</v>
      </c>
      <c r="E56" s="235">
        <v>0.75</v>
      </c>
      <c r="F56" s="191" t="s">
        <v>304</v>
      </c>
      <c r="G56" s="25" t="s">
        <v>26</v>
      </c>
      <c r="H56" s="173" t="s">
        <v>26</v>
      </c>
      <c r="I56" s="236" t="s">
        <v>26</v>
      </c>
      <c r="J56" s="188" t="s">
        <v>26</v>
      </c>
      <c r="K56" s="18"/>
    </row>
    <row r="57" spans="2:11" s="16" customFormat="1" ht="22.7" customHeight="1" thickBot="1">
      <c r="B57" s="14"/>
      <c r="C57" s="594" t="s">
        <v>250</v>
      </c>
      <c r="D57" s="595"/>
      <c r="E57" s="595"/>
      <c r="F57" s="595"/>
      <c r="G57" s="595"/>
      <c r="H57" s="595"/>
      <c r="I57" s="595"/>
      <c r="J57" s="596"/>
      <c r="K57" s="15"/>
    </row>
    <row r="58" spans="2:11" ht="22.7" customHeight="1" thickBot="1">
      <c r="B58" s="12"/>
      <c r="C58" s="614" t="s">
        <v>305</v>
      </c>
      <c r="D58" s="615"/>
      <c r="E58" s="615"/>
      <c r="F58" s="615"/>
      <c r="G58" s="615"/>
      <c r="H58" s="615"/>
      <c r="I58" s="615"/>
      <c r="J58" s="616"/>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9" t="s">
        <v>306</v>
      </c>
      <c r="D62" s="570"/>
      <c r="E62" s="570"/>
      <c r="F62" s="570"/>
      <c r="G62" s="570"/>
      <c r="H62" s="570"/>
      <c r="I62" s="570"/>
      <c r="J62" s="571"/>
      <c r="K62" s="13"/>
    </row>
    <row r="63" spans="2:11" ht="20.85" customHeight="1" thickBot="1">
      <c r="B63" s="12"/>
      <c r="C63" s="633" t="s">
        <v>262</v>
      </c>
      <c r="D63" s="634"/>
      <c r="E63" s="635"/>
      <c r="F63" s="636"/>
      <c r="G63" s="633" t="s">
        <v>279</v>
      </c>
      <c r="H63" s="634"/>
      <c r="I63" s="635"/>
      <c r="J63" s="636"/>
      <c r="K63" s="13"/>
    </row>
    <row r="64" spans="2:11" ht="25.7" customHeight="1" thickBot="1">
      <c r="B64" s="12"/>
      <c r="C64" s="617" t="s">
        <v>307</v>
      </c>
      <c r="D64" s="618"/>
      <c r="E64" s="618"/>
      <c r="F64" s="619"/>
      <c r="G64" s="620" t="s">
        <v>308</v>
      </c>
      <c r="H64" s="618"/>
      <c r="I64" s="618"/>
      <c r="J64" s="621"/>
      <c r="K64" s="13"/>
    </row>
    <row r="65" spans="2:11" ht="15.95" customHeight="1">
      <c r="B65" s="12"/>
      <c r="C65" s="10"/>
      <c r="D65" s="138"/>
      <c r="E65" s="138"/>
      <c r="F65" s="138"/>
      <c r="G65" s="138"/>
      <c r="H65" s="138"/>
      <c r="I65" s="138"/>
      <c r="J65" s="11"/>
      <c r="K65" s="13"/>
    </row>
    <row r="66" spans="2:11">
      <c r="B66" s="12"/>
      <c r="C66" s="12"/>
      <c r="J66" s="13"/>
      <c r="K66" s="13"/>
    </row>
    <row r="67" spans="2:11" ht="15" thickBot="1">
      <c r="B67" s="12"/>
      <c r="C67" s="27"/>
      <c r="D67" s="28"/>
      <c r="E67" s="28"/>
      <c r="F67" s="28"/>
      <c r="G67" s="28"/>
      <c r="H67" s="28"/>
      <c r="I67" s="28"/>
      <c r="J67" s="29"/>
      <c r="K67" s="13"/>
    </row>
    <row r="68" spans="2:11" ht="18.75" thickBot="1">
      <c r="B68" s="12"/>
      <c r="C68" s="569" t="s">
        <v>309</v>
      </c>
      <c r="D68" s="570"/>
      <c r="E68" s="570"/>
      <c r="F68" s="570"/>
      <c r="G68" s="637"/>
      <c r="H68" s="570"/>
      <c r="I68" s="570"/>
      <c r="J68" s="571"/>
      <c r="K68" s="13"/>
    </row>
    <row r="69" spans="2:11" s="16" customFormat="1" ht="13.35" customHeight="1">
      <c r="B69" s="14"/>
      <c r="C69" s="650" t="s">
        <v>310</v>
      </c>
      <c r="D69" s="651"/>
      <c r="E69" s="652"/>
      <c r="F69" s="161" t="s">
        <v>311</v>
      </c>
      <c r="G69" s="150" t="s">
        <v>107</v>
      </c>
      <c r="H69" s="638" t="s">
        <v>312</v>
      </c>
      <c r="I69" s="638"/>
      <c r="J69" s="639"/>
      <c r="K69" s="15"/>
    </row>
    <row r="70" spans="2:11" ht="14.45" customHeight="1">
      <c r="B70" s="12"/>
      <c r="C70" s="190" t="s">
        <v>53</v>
      </c>
      <c r="D70" s="609" t="s">
        <v>313</v>
      </c>
      <c r="E70" s="610"/>
      <c r="F70" s="152">
        <f>'Initial Risk'!F8</f>
        <v>5</v>
      </c>
      <c r="G70" s="155">
        <f>'Initial Risk'!G8</f>
        <v>3</v>
      </c>
      <c r="H70" s="640">
        <f>F70*G70</f>
        <v>15</v>
      </c>
      <c r="I70" s="640"/>
      <c r="J70" s="641"/>
      <c r="K70" s="13"/>
    </row>
    <row r="71" spans="2:11" ht="14.45" customHeight="1">
      <c r="B71" s="12"/>
      <c r="C71" s="190" t="s">
        <v>54</v>
      </c>
      <c r="D71" s="609" t="s">
        <v>313</v>
      </c>
      <c r="E71" s="610"/>
      <c r="F71" s="153" t="s">
        <v>314</v>
      </c>
      <c r="G71" s="155" t="s">
        <v>343</v>
      </c>
      <c r="H71" s="642" t="s">
        <v>316</v>
      </c>
      <c r="I71" s="642"/>
      <c r="J71" s="643"/>
      <c r="K71" s="13"/>
    </row>
    <row r="72" spans="2:11" ht="16.5" customHeight="1">
      <c r="B72" s="12"/>
      <c r="C72" s="190" t="s">
        <v>317</v>
      </c>
      <c r="D72" s="609" t="s">
        <v>313</v>
      </c>
      <c r="E72" s="610"/>
      <c r="F72" s="154" t="s">
        <v>318</v>
      </c>
      <c r="G72" s="151" t="s">
        <v>319</v>
      </c>
      <c r="H72" s="644" t="s">
        <v>320</v>
      </c>
      <c r="I72" s="644"/>
      <c r="J72" s="645"/>
      <c r="K72" s="13"/>
    </row>
    <row r="73" spans="2:11" ht="15.95" customHeight="1">
      <c r="B73" s="12"/>
      <c r="C73" s="190" t="s">
        <v>321</v>
      </c>
      <c r="D73" s="609" t="s">
        <v>313</v>
      </c>
      <c r="E73" s="610"/>
      <c r="F73" s="152">
        <v>2</v>
      </c>
      <c r="G73" s="155">
        <v>3</v>
      </c>
      <c r="H73" s="646">
        <f>F73*G73</f>
        <v>6</v>
      </c>
      <c r="I73" s="646"/>
      <c r="J73" s="647"/>
      <c r="K73" s="13"/>
    </row>
    <row r="74" spans="2:11" ht="14.45" customHeight="1" thickBot="1">
      <c r="B74" s="12"/>
      <c r="C74" s="222" t="s">
        <v>58</v>
      </c>
      <c r="D74" s="622" t="s">
        <v>313</v>
      </c>
      <c r="E74" s="623"/>
      <c r="F74" s="156" t="s">
        <v>361</v>
      </c>
      <c r="G74" s="155" t="s">
        <v>323</v>
      </c>
      <c r="H74" s="648" t="s">
        <v>324</v>
      </c>
      <c r="I74" s="648"/>
      <c r="J74" s="649"/>
      <c r="K74" s="13"/>
    </row>
    <row r="75" spans="2:11" ht="23.1" customHeight="1" thickBot="1">
      <c r="B75" s="12"/>
      <c r="C75" s="653" t="s">
        <v>325</v>
      </c>
      <c r="D75" s="631"/>
      <c r="E75" s="631"/>
      <c r="F75" s="631"/>
      <c r="G75" s="631"/>
      <c r="H75" s="631"/>
      <c r="I75" s="631"/>
      <c r="J75" s="632"/>
      <c r="K75" s="13"/>
    </row>
    <row r="76" spans="2:11" ht="17.850000000000001" customHeight="1">
      <c r="B76" s="12"/>
      <c r="C76" s="179" t="s">
        <v>326</v>
      </c>
      <c r="D76" s="157"/>
      <c r="E76" s="157"/>
      <c r="F76" s="157"/>
      <c r="G76" s="157"/>
      <c r="H76" s="157"/>
      <c r="I76" s="157"/>
      <c r="J76" s="180"/>
      <c r="K76" s="13"/>
    </row>
    <row r="77" spans="2:11" ht="18.600000000000001" customHeight="1">
      <c r="B77" s="12"/>
      <c r="C77" s="181" t="s">
        <v>327</v>
      </c>
      <c r="D77" s="177"/>
      <c r="E77" s="177"/>
      <c r="F77" s="177"/>
      <c r="G77" s="178"/>
      <c r="H77" s="178"/>
      <c r="I77" s="178"/>
      <c r="J77" s="182"/>
      <c r="K77" s="13"/>
    </row>
    <row r="78" spans="2:11" ht="14.85" customHeight="1">
      <c r="B78" s="12"/>
      <c r="C78" s="181" t="s">
        <v>328</v>
      </c>
      <c r="D78" s="177"/>
      <c r="E78" s="177"/>
      <c r="F78" s="177"/>
      <c r="G78" s="175"/>
      <c r="H78" s="175"/>
      <c r="I78" s="175"/>
      <c r="J78" s="183"/>
      <c r="K78" s="13"/>
    </row>
    <row r="79" spans="2:11" ht="17.100000000000001" customHeight="1">
      <c r="B79" s="12"/>
      <c r="C79" s="158" t="s">
        <v>329</v>
      </c>
      <c r="D79" s="177"/>
      <c r="E79" s="177"/>
      <c r="F79" s="177"/>
      <c r="G79" s="176"/>
      <c r="H79" s="176"/>
      <c r="I79" s="176"/>
      <c r="J79" s="184"/>
      <c r="K79" s="13"/>
    </row>
    <row r="80" spans="2:11" ht="14.45" customHeight="1" thickBot="1">
      <c r="B80" s="12"/>
      <c r="C80" s="185"/>
      <c r="D80" s="186"/>
      <c r="E80" s="186"/>
      <c r="F80" s="186"/>
      <c r="G80" s="186"/>
      <c r="H80" s="186"/>
      <c r="I80" s="186"/>
      <c r="J80" s="187"/>
      <c r="K80" s="13"/>
    </row>
    <row r="81" spans="2:11" ht="15" customHeight="1" thickBot="1">
      <c r="B81" s="12"/>
      <c r="C81" s="624" t="s">
        <v>330</v>
      </c>
      <c r="D81" s="625"/>
      <c r="E81" s="625"/>
      <c r="F81" s="626"/>
      <c r="G81" s="626"/>
      <c r="H81" s="626"/>
      <c r="I81" s="627"/>
      <c r="J81" s="628"/>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5" thickBot="1">
      <c r="B117" s="12"/>
      <c r="C117" s="143"/>
      <c r="D117" s="144"/>
      <c r="E117" s="144"/>
      <c r="F117" s="144"/>
      <c r="G117" s="28"/>
      <c r="H117" s="144"/>
      <c r="I117" s="144"/>
      <c r="J117" s="29"/>
      <c r="K117" s="13"/>
    </row>
    <row r="118" spans="2:11">
      <c r="B118" s="12"/>
      <c r="K118" s="13"/>
    </row>
    <row r="119" spans="2:11" ht="1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583" priority="17" operator="between">
      <formula>1</formula>
      <formula>3</formula>
    </cfRule>
    <cfRule type="cellIs" dxfId="582" priority="18" operator="equal">
      <formula>4</formula>
    </cfRule>
    <cfRule type="cellIs" dxfId="581" priority="19" operator="between">
      <formula>5</formula>
      <formula>8</formula>
    </cfRule>
    <cfRule type="cellIs" dxfId="580" priority="20" operator="between">
      <formula>10</formula>
      <formula>12</formula>
    </cfRule>
    <cfRule type="cellIs" dxfId="579" priority="21"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1887BB54-B3C4-4B12-8AB9-82A4E4FCE4CF}">
            <xm:f>'Data Vald.'!$A$9</xm:f>
            <x14:dxf>
              <fill>
                <patternFill>
                  <bgColor rgb="FF00B050"/>
                </patternFill>
              </fill>
            </x14:dxf>
          </x14:cfRule>
          <x14:cfRule type="cellIs" priority="2" operator="equal" id="{D1A4CF2B-C0CD-4420-B4F6-92FCF1DE4A67}">
            <xm:f>'Data Vald.'!$A$8</xm:f>
            <x14:dxf>
              <fill>
                <patternFill>
                  <bgColor rgb="FFFFFF00"/>
                </patternFill>
              </fill>
            </x14:dxf>
          </x14:cfRule>
          <x14:cfRule type="cellIs" priority="3" operator="equal" id="{D1DD3E70-AF0F-40D4-A1D6-37E4EA0F423D}">
            <xm:f>'Data Vald.'!$A$7</xm:f>
            <x14:dxf>
              <fill>
                <patternFill>
                  <bgColor rgb="FFFFC000"/>
                </patternFill>
              </fill>
            </x14:dxf>
          </x14:cfRule>
          <x14:cfRule type="cellIs" priority="4" operator="equal" id="{3C0D7FDE-5E84-4696-95FE-1BD3D64431AE}">
            <xm:f>'Data Vald.'!$A$6</xm:f>
            <x14:dxf>
              <fill>
                <patternFill>
                  <bgColor rgb="FFFF0000"/>
                </patternFill>
              </fill>
            </x14:dxf>
          </x14:cfRule>
          <x14:cfRule type="cellIs" priority="5" operator="equal" id="{4624377A-1BBF-4B1E-B87C-5F8DA2877D39}">
            <xm:f>'Data Vald.'!$A$5</xm:f>
            <x14:dxf>
              <font>
                <color theme="0"/>
              </font>
              <fill>
                <patternFill>
                  <bgColor theme="1"/>
                </patternFill>
              </fill>
            </x14:dxf>
          </x14:cfRule>
          <x14:cfRule type="cellIs" priority="6" operator="equal" id="{23FD8D45-64C4-4289-B66E-B04CF2DE25CA}">
            <xm:f>'Data Vald.'!$A$4</xm:f>
            <x14:dxf/>
          </x14:cfRule>
          <x14:cfRule type="cellIs" priority="7" operator="equal" id="{74B70761-B49F-4E62-BAE7-87A33B32B62A}">
            <xm:f>'Data Vald.'!$A$3</xm:f>
            <x14:dxf/>
          </x14:cfRule>
          <xm:sqref>E16:E20 I16:I20 E23:E30 I23:I30 E43:E50 I43:I50 E53:E56 I53:I56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118D47B-E47B-42DB-8A3D-E074FAFD9F95}">
          <x14:formula1>
            <xm:f>'Data Vald.'!$A$3:$A$9</xm:f>
          </x14:formula1>
          <xm:sqref>E16:E20 I16:I20 E23:E30 I23:I30 E43:E50 I43:I50 E53:E56 I53:I56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888D-764D-4FCE-AD3B-27AAC38EFE19}">
  <sheetPr codeName="Sheet10">
    <tabColor theme="7" tint="0.79998168889431442"/>
    <pageSetUpPr fitToPage="1"/>
  </sheetPr>
  <dimension ref="B1:K113"/>
  <sheetViews>
    <sheetView showGridLines="0" topLeftCell="B70" zoomScale="115" zoomScaleNormal="115" workbookViewId="0">
      <selection activeCell="I17" sqref="I17"/>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407</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14.25" customHeight="1" thickBot="1">
      <c r="B7" s="12"/>
      <c r="C7" s="578" t="s">
        <v>210</v>
      </c>
      <c r="D7" s="579"/>
      <c r="E7" s="579"/>
      <c r="F7" s="580"/>
      <c r="G7" s="167" t="s">
        <v>408</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409</v>
      </c>
      <c r="I9" s="588"/>
      <c r="J9" s="589"/>
      <c r="K9" s="13"/>
    </row>
    <row r="10" spans="2:11" ht="23.4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8.600000000000001"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96" t="s">
        <v>223</v>
      </c>
      <c r="D16" s="195" t="s">
        <v>224</v>
      </c>
      <c r="E16" s="241">
        <v>1</v>
      </c>
      <c r="F16" s="168" t="s">
        <v>225</v>
      </c>
      <c r="G16" s="134" t="s">
        <v>226</v>
      </c>
      <c r="H16" s="130" t="s">
        <v>224</v>
      </c>
      <c r="I16" s="223">
        <v>1</v>
      </c>
      <c r="J16" s="168" t="s">
        <v>383</v>
      </c>
      <c r="K16" s="13"/>
    </row>
    <row r="17" spans="2:11" ht="57">
      <c r="B17" s="12"/>
      <c r="C17" s="174" t="s">
        <v>228</v>
      </c>
      <c r="D17" s="113" t="s">
        <v>224</v>
      </c>
      <c r="E17" s="239">
        <v>1</v>
      </c>
      <c r="F17" s="31" t="s">
        <v>225</v>
      </c>
      <c r="G17" s="174" t="s">
        <v>410</v>
      </c>
      <c r="H17" s="113" t="s">
        <v>224</v>
      </c>
      <c r="I17" s="239">
        <v>1</v>
      </c>
      <c r="J17" s="192" t="s">
        <v>411</v>
      </c>
      <c r="K17" s="13"/>
    </row>
    <row r="18" spans="2:11" ht="38.450000000000003" customHeight="1">
      <c r="B18" s="12"/>
      <c r="C18" s="174" t="s">
        <v>412</v>
      </c>
      <c r="D18" s="113" t="s">
        <v>224</v>
      </c>
      <c r="E18" s="239" t="s">
        <v>48</v>
      </c>
      <c r="F18" s="192" t="s">
        <v>413</v>
      </c>
      <c r="G18" s="174" t="s">
        <v>354</v>
      </c>
      <c r="H18" s="113" t="s">
        <v>262</v>
      </c>
      <c r="I18" s="239" t="s">
        <v>48</v>
      </c>
      <c r="J18" s="192" t="s">
        <v>414</v>
      </c>
      <c r="K18" s="13"/>
    </row>
    <row r="19" spans="2:11" ht="38.450000000000003" customHeight="1" thickBot="1">
      <c r="B19" s="12"/>
      <c r="C19" s="174" t="s">
        <v>415</v>
      </c>
      <c r="D19" s="113" t="s">
        <v>224</v>
      </c>
      <c r="E19" s="239">
        <v>1</v>
      </c>
      <c r="F19" s="31" t="s">
        <v>416</v>
      </c>
      <c r="G19" s="174" t="s">
        <v>26</v>
      </c>
      <c r="H19" s="113" t="s">
        <v>26</v>
      </c>
      <c r="I19" s="239" t="s">
        <v>26</v>
      </c>
      <c r="J19" s="193" t="s">
        <v>26</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28.5">
      <c r="B22" s="12"/>
      <c r="C22" s="135" t="s">
        <v>237</v>
      </c>
      <c r="D22" s="136" t="s">
        <v>224</v>
      </c>
      <c r="E22" s="228">
        <v>1</v>
      </c>
      <c r="F22" s="169" t="s">
        <v>417</v>
      </c>
      <c r="G22" s="137" t="s">
        <v>243</v>
      </c>
      <c r="H22" s="136" t="s">
        <v>224</v>
      </c>
      <c r="I22" s="228">
        <v>1</v>
      </c>
      <c r="J22" s="147" t="s">
        <v>244</v>
      </c>
      <c r="K22" s="13"/>
    </row>
    <row r="23" spans="2:11" ht="28.5">
      <c r="B23" s="12"/>
      <c r="C23" s="24" t="s">
        <v>359</v>
      </c>
      <c r="D23" s="20" t="s">
        <v>224</v>
      </c>
      <c r="E23" s="237">
        <v>1</v>
      </c>
      <c r="F23" s="170" t="s">
        <v>418</v>
      </c>
      <c r="G23" s="24" t="s">
        <v>26</v>
      </c>
      <c r="H23" s="114" t="s">
        <v>26</v>
      </c>
      <c r="I23" s="229" t="s">
        <v>26</v>
      </c>
      <c r="J23" s="125" t="s">
        <v>26</v>
      </c>
      <c r="K23" s="13"/>
    </row>
    <row r="24" spans="2:11" ht="43.5" thickBot="1">
      <c r="B24" s="12"/>
      <c r="C24" s="148" t="s">
        <v>419</v>
      </c>
      <c r="D24" s="26" t="s">
        <v>224</v>
      </c>
      <c r="E24" s="242">
        <v>1</v>
      </c>
      <c r="F24" s="171" t="s">
        <v>420</v>
      </c>
      <c r="G24" s="25" t="s">
        <v>26</v>
      </c>
      <c r="H24" s="200" t="s">
        <v>26</v>
      </c>
      <c r="I24" s="243" t="s">
        <v>26</v>
      </c>
      <c r="J24" s="128" t="s">
        <v>26</v>
      </c>
      <c r="K24" s="13"/>
    </row>
    <row r="25" spans="2:11" ht="21" customHeight="1" thickBot="1">
      <c r="B25" s="12"/>
      <c r="C25" s="594" t="s">
        <v>250</v>
      </c>
      <c r="D25" s="595"/>
      <c r="E25" s="595"/>
      <c r="F25" s="595"/>
      <c r="G25" s="595"/>
      <c r="H25" s="595"/>
      <c r="I25" s="595"/>
      <c r="J25" s="596"/>
      <c r="K25" s="13"/>
    </row>
    <row r="26" spans="2:11" ht="23.45" customHeight="1" thickBot="1">
      <c r="B26" s="12"/>
      <c r="C26" s="597" t="s">
        <v>251</v>
      </c>
      <c r="D26" s="598"/>
      <c r="E26" s="598"/>
      <c r="F26" s="598"/>
      <c r="G26" s="598"/>
      <c r="H26" s="598"/>
      <c r="I26" s="598"/>
      <c r="J26" s="599"/>
      <c r="K26" s="13"/>
    </row>
    <row r="27" spans="2:11">
      <c r="B27" s="12"/>
      <c r="C27" s="10"/>
      <c r="D27" s="138"/>
      <c r="E27" s="138"/>
      <c r="F27" s="138"/>
      <c r="G27" s="138"/>
      <c r="H27" s="138"/>
      <c r="I27" s="138"/>
      <c r="J27" s="11"/>
      <c r="K27" s="13"/>
    </row>
    <row r="28" spans="2:11">
      <c r="B28" s="12"/>
      <c r="C28" s="12"/>
      <c r="J28" s="13"/>
      <c r="K28" s="13"/>
    </row>
    <row r="29" spans="2:11" ht="15" thickBot="1">
      <c r="B29" s="12"/>
      <c r="C29" s="27"/>
      <c r="D29" s="28"/>
      <c r="E29" s="28"/>
      <c r="F29" s="28"/>
      <c r="G29" s="28"/>
      <c r="H29" s="28"/>
      <c r="I29" s="28"/>
      <c r="J29" s="29"/>
      <c r="K29" s="13"/>
    </row>
    <row r="30" spans="2:11" ht="18.75" thickBot="1">
      <c r="B30" s="12"/>
      <c r="C30" s="569" t="s">
        <v>252</v>
      </c>
      <c r="D30" s="570"/>
      <c r="E30" s="570"/>
      <c r="F30" s="570"/>
      <c r="G30" s="570"/>
      <c r="H30" s="570"/>
      <c r="I30" s="570"/>
      <c r="J30" s="571"/>
      <c r="K30" s="13"/>
    </row>
    <row r="31" spans="2:11" ht="15" customHeight="1">
      <c r="B31" s="12"/>
      <c r="C31" s="140"/>
      <c r="D31" s="141"/>
      <c r="E31" s="141"/>
      <c r="F31" s="141"/>
      <c r="G31" s="141"/>
      <c r="H31" s="141"/>
      <c r="I31" s="141"/>
      <c r="J31" s="142"/>
      <c r="K31" s="13"/>
    </row>
    <row r="32" spans="2:11" ht="15" customHeight="1">
      <c r="B32" s="12"/>
      <c r="C32" s="566" t="s">
        <v>253</v>
      </c>
      <c r="D32" s="567"/>
      <c r="E32" s="567"/>
      <c r="F32" s="567"/>
      <c r="G32" s="567"/>
      <c r="H32" s="567"/>
      <c r="I32" s="567"/>
      <c r="J32" s="568"/>
      <c r="K32" s="13"/>
    </row>
    <row r="33" spans="2:11" ht="15" customHeight="1" thickBot="1">
      <c r="B33" s="12"/>
      <c r="C33" s="143"/>
      <c r="D33" s="144"/>
      <c r="E33" s="144"/>
      <c r="F33" s="144"/>
      <c r="G33" s="144"/>
      <c r="H33" s="144"/>
      <c r="I33" s="144"/>
      <c r="J33" s="145"/>
      <c r="K33" s="13"/>
    </row>
    <row r="34" spans="2:11" s="16" customFormat="1" ht="26.85" customHeight="1" thickBot="1">
      <c r="B34" s="14"/>
      <c r="C34" s="600" t="s">
        <v>254</v>
      </c>
      <c r="D34" s="601"/>
      <c r="E34" s="601"/>
      <c r="F34" s="602"/>
      <c r="G34" s="600" t="s">
        <v>255</v>
      </c>
      <c r="H34" s="601"/>
      <c r="I34" s="601"/>
      <c r="J34" s="602"/>
      <c r="K34" s="15"/>
    </row>
    <row r="35" spans="2:11" ht="27.75" customHeight="1" thickBot="1">
      <c r="B35" s="12"/>
      <c r="C35" s="603" t="str">
        <f>C14</f>
        <v>HARDWARE (PLANT)</v>
      </c>
      <c r="D35" s="604"/>
      <c r="E35" s="604"/>
      <c r="F35" s="604"/>
      <c r="G35" s="604"/>
      <c r="H35" s="604"/>
      <c r="I35" s="604"/>
      <c r="J35" s="605"/>
      <c r="K35" s="13"/>
    </row>
    <row r="36" spans="2:11" ht="21.2" customHeight="1" thickBot="1">
      <c r="B36" s="12"/>
      <c r="C36" s="131" t="s">
        <v>219</v>
      </c>
      <c r="D36" s="132" t="s">
        <v>220</v>
      </c>
      <c r="E36" s="215" t="s">
        <v>221</v>
      </c>
      <c r="F36" s="133" t="s">
        <v>222</v>
      </c>
      <c r="G36" s="131" t="s">
        <v>219</v>
      </c>
      <c r="H36" s="132" t="s">
        <v>220</v>
      </c>
      <c r="I36" s="215" t="s">
        <v>221</v>
      </c>
      <c r="J36" s="133" t="s">
        <v>222</v>
      </c>
      <c r="K36" s="13"/>
    </row>
    <row r="37" spans="2:11" s="19" customFormat="1" ht="54.95" customHeight="1">
      <c r="B37" s="17"/>
      <c r="C37" s="137" t="s">
        <v>256</v>
      </c>
      <c r="D37" s="146" t="s">
        <v>257</v>
      </c>
      <c r="E37" s="230">
        <v>1</v>
      </c>
      <c r="F37" s="147" t="s">
        <v>258</v>
      </c>
      <c r="G37" s="137" t="s">
        <v>259</v>
      </c>
      <c r="H37" s="136" t="s">
        <v>224</v>
      </c>
      <c r="I37" s="228">
        <v>0.5</v>
      </c>
      <c r="J37" s="147" t="s">
        <v>404</v>
      </c>
      <c r="K37" s="18"/>
    </row>
    <row r="38" spans="2:11" s="19" customFormat="1" ht="52.5" customHeight="1">
      <c r="B38" s="17"/>
      <c r="C38" s="24" t="s">
        <v>261</v>
      </c>
      <c r="D38" s="20" t="s">
        <v>262</v>
      </c>
      <c r="E38" s="224">
        <v>1</v>
      </c>
      <c r="F38" s="31" t="s">
        <v>263</v>
      </c>
      <c r="G38" s="24" t="s">
        <v>264</v>
      </c>
      <c r="H38" s="20" t="s">
        <v>224</v>
      </c>
      <c r="I38" s="224">
        <v>0.5</v>
      </c>
      <c r="J38" s="31" t="s">
        <v>405</v>
      </c>
      <c r="K38" s="18"/>
    </row>
    <row r="39" spans="2:11" s="19" customFormat="1" ht="57">
      <c r="B39" s="17"/>
      <c r="C39" s="24" t="s">
        <v>266</v>
      </c>
      <c r="D39" s="23" t="s">
        <v>262</v>
      </c>
      <c r="E39" s="231" t="s">
        <v>48</v>
      </c>
      <c r="F39" s="31" t="s">
        <v>267</v>
      </c>
      <c r="G39" s="24" t="s">
        <v>268</v>
      </c>
      <c r="H39" s="20" t="s">
        <v>224</v>
      </c>
      <c r="I39" s="224">
        <v>1</v>
      </c>
      <c r="J39" s="31" t="s">
        <v>269</v>
      </c>
      <c r="K39" s="18"/>
    </row>
    <row r="40" spans="2:11" s="19" customFormat="1" ht="39" customHeight="1">
      <c r="B40" s="17"/>
      <c r="C40" s="24" t="s">
        <v>270</v>
      </c>
      <c r="D40" s="20" t="s">
        <v>262</v>
      </c>
      <c r="E40" s="232">
        <v>1</v>
      </c>
      <c r="F40" s="31" t="s">
        <v>271</v>
      </c>
      <c r="G40" s="24" t="s">
        <v>272</v>
      </c>
      <c r="H40" s="23" t="s">
        <v>257</v>
      </c>
      <c r="I40" s="231">
        <v>1</v>
      </c>
      <c r="J40" s="31" t="s">
        <v>273</v>
      </c>
      <c r="K40" s="18"/>
    </row>
    <row r="41" spans="2:11" s="19" customFormat="1" ht="28.5">
      <c r="B41" s="17"/>
      <c r="C41" s="174" t="s">
        <v>274</v>
      </c>
      <c r="D41" s="23" t="s">
        <v>224</v>
      </c>
      <c r="E41" s="231" t="s">
        <v>48</v>
      </c>
      <c r="F41" s="31" t="s">
        <v>275</v>
      </c>
      <c r="G41" s="24" t="s">
        <v>276</v>
      </c>
      <c r="H41" s="23" t="s">
        <v>257</v>
      </c>
      <c r="I41" s="231">
        <v>1</v>
      </c>
      <c r="J41" s="31" t="s">
        <v>277</v>
      </c>
      <c r="K41" s="18"/>
    </row>
    <row r="42" spans="2:11" s="19" customFormat="1" ht="42.75">
      <c r="B42" s="17"/>
      <c r="C42" s="174" t="s">
        <v>278</v>
      </c>
      <c r="D42" s="23" t="s">
        <v>279</v>
      </c>
      <c r="E42" s="231">
        <v>1</v>
      </c>
      <c r="F42" s="31" t="s">
        <v>280</v>
      </c>
      <c r="G42" s="24" t="s">
        <v>281</v>
      </c>
      <c r="H42" s="23" t="s">
        <v>279</v>
      </c>
      <c r="I42" s="231">
        <v>1</v>
      </c>
      <c r="J42" s="31" t="s">
        <v>282</v>
      </c>
      <c r="K42" s="18"/>
    </row>
    <row r="43" spans="2:11" s="19" customFormat="1" ht="57">
      <c r="B43" s="17"/>
      <c r="C43" s="174" t="s">
        <v>283</v>
      </c>
      <c r="D43" s="23" t="s">
        <v>279</v>
      </c>
      <c r="E43" s="231">
        <v>1</v>
      </c>
      <c r="F43" s="31" t="s">
        <v>284</v>
      </c>
      <c r="G43" s="24" t="s">
        <v>285</v>
      </c>
      <c r="H43" s="20" t="s">
        <v>224</v>
      </c>
      <c r="I43" s="224">
        <v>0</v>
      </c>
      <c r="J43" s="31" t="s">
        <v>406</v>
      </c>
      <c r="K43" s="18"/>
    </row>
    <row r="44" spans="2:11" s="19" customFormat="1" ht="29.25" thickBot="1">
      <c r="B44" s="17"/>
      <c r="C44" s="148" t="s">
        <v>287</v>
      </c>
      <c r="D44" s="26" t="s">
        <v>262</v>
      </c>
      <c r="E44" s="233">
        <v>1</v>
      </c>
      <c r="F44" s="149" t="s">
        <v>288</v>
      </c>
      <c r="G44" s="25" t="s">
        <v>289</v>
      </c>
      <c r="H44" s="26" t="s">
        <v>279</v>
      </c>
      <c r="I44" s="233">
        <v>1</v>
      </c>
      <c r="J44" s="149" t="s">
        <v>290</v>
      </c>
      <c r="K44" s="18"/>
    </row>
    <row r="45" spans="2:11" s="19" customFormat="1" ht="27.75" customHeight="1" thickBot="1">
      <c r="B45" s="17"/>
      <c r="C45" s="611" t="str">
        <f>C20</f>
        <v>PEOPLE + PROCESS</v>
      </c>
      <c r="D45" s="612"/>
      <c r="E45" s="612"/>
      <c r="F45" s="612"/>
      <c r="G45" s="612"/>
      <c r="H45" s="612"/>
      <c r="I45" s="612"/>
      <c r="J45" s="613"/>
      <c r="K45" s="18"/>
    </row>
    <row r="46" spans="2:11" ht="24.6" customHeight="1" thickBot="1">
      <c r="B46" s="12"/>
      <c r="C46" s="131" t="s">
        <v>219</v>
      </c>
      <c r="D46" s="132" t="s">
        <v>220</v>
      </c>
      <c r="E46" s="215" t="s">
        <v>221</v>
      </c>
      <c r="F46" s="133" t="s">
        <v>222</v>
      </c>
      <c r="G46" s="131" t="s">
        <v>219</v>
      </c>
      <c r="H46" s="132" t="s">
        <v>220</v>
      </c>
      <c r="I46" s="215" t="s">
        <v>221</v>
      </c>
      <c r="J46" s="133" t="s">
        <v>222</v>
      </c>
      <c r="K46" s="13"/>
    </row>
    <row r="47" spans="2:11" s="19" customFormat="1" ht="42.75">
      <c r="B47" s="17"/>
      <c r="C47" s="189" t="s">
        <v>291</v>
      </c>
      <c r="D47" s="146" t="s">
        <v>224</v>
      </c>
      <c r="E47" s="230">
        <v>0.75</v>
      </c>
      <c r="F47" s="147" t="s">
        <v>292</v>
      </c>
      <c r="G47" s="137" t="s">
        <v>293</v>
      </c>
      <c r="H47" s="146" t="s">
        <v>224</v>
      </c>
      <c r="I47" s="230">
        <v>1</v>
      </c>
      <c r="J47" s="147" t="s">
        <v>294</v>
      </c>
      <c r="K47" s="18"/>
    </row>
    <row r="48" spans="2:11" s="19" customFormat="1" ht="28.5">
      <c r="B48" s="17"/>
      <c r="C48" s="190" t="s">
        <v>295</v>
      </c>
      <c r="D48" s="162" t="s">
        <v>224</v>
      </c>
      <c r="E48" s="234">
        <v>1</v>
      </c>
      <c r="F48" s="31" t="s">
        <v>296</v>
      </c>
      <c r="G48" s="24" t="s">
        <v>297</v>
      </c>
      <c r="H48" s="23" t="s">
        <v>262</v>
      </c>
      <c r="I48" s="231">
        <v>1</v>
      </c>
      <c r="J48" s="31" t="s">
        <v>298</v>
      </c>
      <c r="K48" s="18"/>
    </row>
    <row r="49" spans="2:11" s="19" customFormat="1" ht="28.5">
      <c r="B49" s="17"/>
      <c r="C49" s="174" t="s">
        <v>299</v>
      </c>
      <c r="D49" s="23" t="s">
        <v>224</v>
      </c>
      <c r="E49" s="231" t="s">
        <v>48</v>
      </c>
      <c r="F49" s="31" t="s">
        <v>300</v>
      </c>
      <c r="G49" s="24" t="s">
        <v>301</v>
      </c>
      <c r="H49" s="23" t="s">
        <v>224</v>
      </c>
      <c r="I49" s="231" t="s">
        <v>48</v>
      </c>
      <c r="J49" s="31" t="s">
        <v>302</v>
      </c>
      <c r="K49" s="18"/>
    </row>
    <row r="50" spans="2:11" s="19" customFormat="1" ht="43.5" thickBot="1">
      <c r="B50" s="17"/>
      <c r="C50" s="148" t="s">
        <v>303</v>
      </c>
      <c r="D50" s="163" t="s">
        <v>279</v>
      </c>
      <c r="E50" s="235">
        <v>0.75</v>
      </c>
      <c r="F50" s="191" t="s">
        <v>304</v>
      </c>
      <c r="G50" s="25" t="s">
        <v>26</v>
      </c>
      <c r="H50" s="173" t="s">
        <v>26</v>
      </c>
      <c r="I50" s="236" t="s">
        <v>26</v>
      </c>
      <c r="J50" s="188" t="s">
        <v>26</v>
      </c>
      <c r="K50" s="18"/>
    </row>
    <row r="51" spans="2:11" s="16" customFormat="1" ht="22.7" customHeight="1" thickBot="1">
      <c r="B51" s="14"/>
      <c r="C51" s="594" t="s">
        <v>250</v>
      </c>
      <c r="D51" s="595"/>
      <c r="E51" s="595"/>
      <c r="F51" s="595"/>
      <c r="G51" s="595"/>
      <c r="H51" s="595"/>
      <c r="I51" s="595"/>
      <c r="J51" s="596"/>
      <c r="K51" s="15"/>
    </row>
    <row r="52" spans="2:11" ht="22.7" customHeight="1" thickBot="1">
      <c r="B52" s="12"/>
      <c r="C52" s="614" t="s">
        <v>305</v>
      </c>
      <c r="D52" s="615"/>
      <c r="E52" s="615"/>
      <c r="F52" s="615"/>
      <c r="G52" s="615"/>
      <c r="H52" s="615"/>
      <c r="I52" s="615"/>
      <c r="J52" s="616"/>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9" t="s">
        <v>306</v>
      </c>
      <c r="D56" s="570"/>
      <c r="E56" s="570"/>
      <c r="F56" s="570"/>
      <c r="G56" s="570"/>
      <c r="H56" s="570"/>
      <c r="I56" s="570"/>
      <c r="J56" s="571"/>
      <c r="K56" s="13"/>
    </row>
    <row r="57" spans="2:11" ht="20.85" customHeight="1" thickBot="1">
      <c r="B57" s="12"/>
      <c r="C57" s="633" t="s">
        <v>262</v>
      </c>
      <c r="D57" s="634"/>
      <c r="E57" s="635"/>
      <c r="F57" s="636"/>
      <c r="G57" s="633" t="s">
        <v>279</v>
      </c>
      <c r="H57" s="634"/>
      <c r="I57" s="635"/>
      <c r="J57" s="636"/>
      <c r="K57" s="13"/>
    </row>
    <row r="58" spans="2:11" ht="25.7" customHeight="1" thickBot="1">
      <c r="B58" s="12"/>
      <c r="C58" s="617" t="s">
        <v>307</v>
      </c>
      <c r="D58" s="618"/>
      <c r="E58" s="618"/>
      <c r="F58" s="619"/>
      <c r="G58" s="620" t="s">
        <v>308</v>
      </c>
      <c r="H58" s="618"/>
      <c r="I58" s="618"/>
      <c r="J58" s="621"/>
      <c r="K58" s="13"/>
    </row>
    <row r="59" spans="2:11" ht="15.95" customHeight="1">
      <c r="B59" s="12"/>
      <c r="C59" s="10"/>
      <c r="D59" s="138"/>
      <c r="E59" s="138"/>
      <c r="F59" s="138"/>
      <c r="G59" s="138"/>
      <c r="H59" s="138"/>
      <c r="I59" s="138"/>
      <c r="J59" s="11"/>
      <c r="K59" s="13"/>
    </row>
    <row r="60" spans="2:11">
      <c r="B60" s="12"/>
      <c r="C60" s="12"/>
      <c r="J60" s="13"/>
      <c r="K60" s="13"/>
    </row>
    <row r="61" spans="2:11" ht="15" thickBot="1">
      <c r="B61" s="12"/>
      <c r="C61" s="27"/>
      <c r="D61" s="28"/>
      <c r="E61" s="28"/>
      <c r="F61" s="28"/>
      <c r="G61" s="28"/>
      <c r="H61" s="28"/>
      <c r="I61" s="28"/>
      <c r="J61" s="29"/>
      <c r="K61" s="13"/>
    </row>
    <row r="62" spans="2:11" ht="18.75" thickBot="1">
      <c r="B62" s="12"/>
      <c r="C62" s="569" t="s">
        <v>309</v>
      </c>
      <c r="D62" s="570"/>
      <c r="E62" s="570"/>
      <c r="F62" s="570"/>
      <c r="G62" s="637"/>
      <c r="H62" s="570"/>
      <c r="I62" s="570"/>
      <c r="J62" s="571"/>
      <c r="K62" s="13"/>
    </row>
    <row r="63" spans="2:11" s="16" customFormat="1" ht="13.35" customHeight="1">
      <c r="B63" s="14"/>
      <c r="C63" s="650" t="s">
        <v>310</v>
      </c>
      <c r="D63" s="651"/>
      <c r="E63" s="652"/>
      <c r="F63" s="161" t="s">
        <v>311</v>
      </c>
      <c r="G63" s="150" t="s">
        <v>107</v>
      </c>
      <c r="H63" s="638" t="s">
        <v>312</v>
      </c>
      <c r="I63" s="638"/>
      <c r="J63" s="639"/>
      <c r="K63" s="15"/>
    </row>
    <row r="64" spans="2:11" ht="14.45" customHeight="1">
      <c r="B64" s="12"/>
      <c r="C64" s="190" t="s">
        <v>53</v>
      </c>
      <c r="D64" s="609" t="s">
        <v>313</v>
      </c>
      <c r="E64" s="610"/>
      <c r="F64" s="152">
        <f>'Initial Risk'!F9</f>
        <v>5</v>
      </c>
      <c r="G64" s="155">
        <f>'Initial Risk'!G9</f>
        <v>2</v>
      </c>
      <c r="H64" s="640">
        <f>F64*G64</f>
        <v>10</v>
      </c>
      <c r="I64" s="640"/>
      <c r="J64" s="641"/>
      <c r="K64" s="13"/>
    </row>
    <row r="65" spans="2:11" ht="14.45" customHeight="1">
      <c r="B65" s="12"/>
      <c r="C65" s="190" t="s">
        <v>54</v>
      </c>
      <c r="D65" s="609" t="s">
        <v>313</v>
      </c>
      <c r="E65" s="610"/>
      <c r="F65" s="153" t="s">
        <v>314</v>
      </c>
      <c r="G65" s="155" t="s">
        <v>421</v>
      </c>
      <c r="H65" s="640" t="s">
        <v>422</v>
      </c>
      <c r="I65" s="640"/>
      <c r="J65" s="641"/>
      <c r="K65" s="13"/>
    </row>
    <row r="66" spans="2:11" ht="16.5" customHeight="1">
      <c r="B66" s="12"/>
      <c r="C66" s="190" t="s">
        <v>317</v>
      </c>
      <c r="D66" s="609" t="s">
        <v>313</v>
      </c>
      <c r="E66" s="610"/>
      <c r="F66" s="154" t="s">
        <v>318</v>
      </c>
      <c r="G66" s="151" t="s">
        <v>319</v>
      </c>
      <c r="H66" s="644" t="s">
        <v>320</v>
      </c>
      <c r="I66" s="644"/>
      <c r="J66" s="645"/>
      <c r="K66" s="13"/>
    </row>
    <row r="67" spans="2:11" ht="15.95" customHeight="1">
      <c r="B67" s="12"/>
      <c r="C67" s="190" t="s">
        <v>321</v>
      </c>
      <c r="D67" s="609" t="s">
        <v>313</v>
      </c>
      <c r="E67" s="610"/>
      <c r="F67" s="152">
        <v>4</v>
      </c>
      <c r="G67" s="155">
        <v>1</v>
      </c>
      <c r="H67" s="646">
        <f>F67*G67</f>
        <v>4</v>
      </c>
      <c r="I67" s="646"/>
      <c r="J67" s="647"/>
      <c r="K67" s="13"/>
    </row>
    <row r="68" spans="2:11" ht="14.45" customHeight="1" thickBot="1">
      <c r="B68" s="12"/>
      <c r="C68" s="222" t="s">
        <v>58</v>
      </c>
      <c r="D68" s="622" t="s">
        <v>313</v>
      </c>
      <c r="E68" s="623"/>
      <c r="F68" s="217" t="s">
        <v>322</v>
      </c>
      <c r="G68" s="155" t="s">
        <v>423</v>
      </c>
      <c r="H68" s="648" t="s">
        <v>324</v>
      </c>
      <c r="I68" s="648"/>
      <c r="J68" s="649"/>
      <c r="K68" s="13"/>
    </row>
    <row r="69" spans="2:11" ht="23.1" customHeight="1" thickBot="1">
      <c r="B69" s="12"/>
      <c r="C69" s="653" t="s">
        <v>325</v>
      </c>
      <c r="D69" s="631"/>
      <c r="E69" s="631"/>
      <c r="F69" s="631"/>
      <c r="G69" s="631"/>
      <c r="H69" s="631"/>
      <c r="I69" s="631"/>
      <c r="J69" s="632"/>
      <c r="K69" s="13"/>
    </row>
    <row r="70" spans="2:11" ht="17.850000000000001" customHeight="1">
      <c r="B70" s="12"/>
      <c r="C70" s="179" t="s">
        <v>326</v>
      </c>
      <c r="D70" s="157"/>
      <c r="E70" s="157"/>
      <c r="F70" s="157"/>
      <c r="G70" s="157"/>
      <c r="H70" s="157"/>
      <c r="I70" s="157"/>
      <c r="J70" s="180"/>
      <c r="K70" s="13"/>
    </row>
    <row r="71" spans="2:11" ht="18.600000000000001" customHeight="1">
      <c r="B71" s="12"/>
      <c r="C71" s="181" t="s">
        <v>327</v>
      </c>
      <c r="D71" s="177"/>
      <c r="E71" s="177"/>
      <c r="F71" s="177"/>
      <c r="G71" s="178"/>
      <c r="H71" s="178"/>
      <c r="I71" s="178"/>
      <c r="J71" s="182"/>
      <c r="K71" s="13"/>
    </row>
    <row r="72" spans="2:11" ht="14.85" customHeight="1">
      <c r="B72" s="12"/>
      <c r="C72" s="181" t="s">
        <v>328</v>
      </c>
      <c r="D72" s="177"/>
      <c r="E72" s="177"/>
      <c r="F72" s="177"/>
      <c r="G72" s="175"/>
      <c r="H72" s="175"/>
      <c r="I72" s="175"/>
      <c r="J72" s="183"/>
      <c r="K72" s="13"/>
    </row>
    <row r="73" spans="2:11" ht="17.100000000000001" customHeight="1">
      <c r="B73" s="12"/>
      <c r="C73" s="158" t="s">
        <v>329</v>
      </c>
      <c r="D73" s="177"/>
      <c r="E73" s="177"/>
      <c r="F73" s="177"/>
      <c r="G73" s="176"/>
      <c r="H73" s="176"/>
      <c r="I73" s="176"/>
      <c r="J73" s="184"/>
      <c r="K73" s="13"/>
    </row>
    <row r="74" spans="2:11" ht="14.45" customHeight="1" thickBot="1">
      <c r="B74" s="12"/>
      <c r="C74" s="185"/>
      <c r="D74" s="186"/>
      <c r="E74" s="186"/>
      <c r="F74" s="186"/>
      <c r="G74" s="186"/>
      <c r="H74" s="186"/>
      <c r="I74" s="186"/>
      <c r="J74" s="187"/>
      <c r="K74" s="13"/>
    </row>
    <row r="75" spans="2:11" ht="15" customHeight="1" thickBot="1">
      <c r="B75" s="12"/>
      <c r="C75" s="624" t="s">
        <v>330</v>
      </c>
      <c r="D75" s="625"/>
      <c r="E75" s="625"/>
      <c r="F75" s="626"/>
      <c r="G75" s="626"/>
      <c r="H75" s="626"/>
      <c r="I75" s="627"/>
      <c r="J75" s="628"/>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thickBot="1">
      <c r="B111" s="12"/>
      <c r="C111" s="143"/>
      <c r="D111" s="144"/>
      <c r="E111" s="144"/>
      <c r="F111" s="144"/>
      <c r="G111" s="28"/>
      <c r="H111" s="144"/>
      <c r="I111" s="144"/>
      <c r="J111" s="29"/>
      <c r="K111" s="13"/>
    </row>
    <row r="112" spans="2:11">
      <c r="B112" s="12"/>
      <c r="K112" s="13"/>
    </row>
    <row r="113" spans="2:11" ht="1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573" priority="15" operator="between">
      <formula>1</formula>
      <formula>3</formula>
    </cfRule>
    <cfRule type="cellIs" dxfId="572" priority="16" operator="equal">
      <formula>4</formula>
    </cfRule>
    <cfRule type="cellIs" dxfId="571" priority="17" operator="between">
      <formula>5</formula>
      <formula>8</formula>
    </cfRule>
    <cfRule type="cellIs" dxfId="570" priority="18" operator="between">
      <formula>10</formula>
      <formula>12</formula>
    </cfRule>
    <cfRule type="cellIs" dxfId="569" priority="19"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15215864-3FD4-4348-83EC-A4B8A62B63DA}">
            <xm:f>'Data Vald.'!$A$9</xm:f>
            <x14:dxf>
              <fill>
                <patternFill>
                  <bgColor rgb="FF00B050"/>
                </patternFill>
              </fill>
            </x14:dxf>
          </x14:cfRule>
          <x14:cfRule type="cellIs" priority="2" operator="equal" id="{C3D63124-494D-4E6F-88CF-18C88995EECB}">
            <xm:f>'Data Vald.'!$A$8</xm:f>
            <x14:dxf>
              <fill>
                <patternFill>
                  <bgColor rgb="FFFFFF00"/>
                </patternFill>
              </fill>
            </x14:dxf>
          </x14:cfRule>
          <x14:cfRule type="cellIs" priority="3" operator="equal" id="{DF41A9AF-891C-4BA7-952B-5BC6E606917C}">
            <xm:f>'Data Vald.'!$A$7</xm:f>
            <x14:dxf>
              <fill>
                <patternFill>
                  <bgColor rgb="FFFFC000"/>
                </patternFill>
              </fill>
            </x14:dxf>
          </x14:cfRule>
          <x14:cfRule type="cellIs" priority="4" operator="equal" id="{16A2C2D6-EEB9-408A-AB2D-37100CD108EA}">
            <xm:f>'Data Vald.'!$A$6</xm:f>
            <x14:dxf>
              <fill>
                <patternFill>
                  <bgColor rgb="FFFF0000"/>
                </patternFill>
              </fill>
            </x14:dxf>
          </x14:cfRule>
          <x14:cfRule type="cellIs" priority="5" operator="equal" id="{CEEB0317-24B4-450E-BB4E-D990F8935F05}">
            <xm:f>'Data Vald.'!$A$5</xm:f>
            <x14:dxf>
              <font>
                <color theme="0"/>
              </font>
              <fill>
                <patternFill>
                  <bgColor theme="1"/>
                </patternFill>
              </fill>
            </x14:dxf>
          </x14:cfRule>
          <x14:cfRule type="cellIs" priority="6" operator="equal" id="{3735E106-E6BD-498F-A78B-08F683D80CDC}">
            <xm:f>'Data Vald.'!$A$4</xm:f>
            <x14:dxf/>
          </x14:cfRule>
          <x14:cfRule type="cellIs" priority="7" operator="equal" id="{BDCFAB80-6D67-41B1-8688-DF4392C6395E}">
            <xm:f>'Data Vald.'!$A$3</xm:f>
            <x14:dxf/>
          </x14:cfRule>
          <xm:sqref>E16:E19 I16:I19 E22:E24 I22:I24 E37:E44 I37:I44 E47:E50 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967CF6C-E9AE-4DF8-8D5A-A4552B2DEC5A}">
          <x14:formula1>
            <xm:f>'Data Vald.'!$A$3:$A$9</xm:f>
          </x14:formula1>
          <xm:sqref>E16:E19 I16:I19 E22:E24 I22:I24 E37:E44 I37:I44 E47:E50 I47:I50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B4C1D-74B7-432D-98FD-1141439239B6}">
  <sheetPr codeName="Sheet11">
    <tabColor theme="7" tint="0.79998168889431442"/>
    <pageSetUpPr fitToPage="1"/>
  </sheetPr>
  <dimension ref="B1:K113"/>
  <sheetViews>
    <sheetView showGridLines="0" topLeftCell="A59" zoomScale="60" zoomScaleNormal="60" workbookViewId="0">
      <selection activeCell="C76" sqref="C76"/>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424</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23.25" customHeight="1" thickBot="1">
      <c r="B7" s="12"/>
      <c r="C7" s="578" t="s">
        <v>210</v>
      </c>
      <c r="D7" s="579"/>
      <c r="E7" s="579"/>
      <c r="F7" s="580"/>
      <c r="G7" s="167" t="s">
        <v>425</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426</v>
      </c>
      <c r="I9" s="588"/>
      <c r="J9" s="589"/>
      <c r="K9" s="13"/>
    </row>
    <row r="10" spans="2:11" ht="23.4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04.25"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74" t="s">
        <v>384</v>
      </c>
      <c r="D16" s="113" t="s">
        <v>224</v>
      </c>
      <c r="E16" s="239">
        <v>1</v>
      </c>
      <c r="F16" s="31" t="s">
        <v>225</v>
      </c>
      <c r="G16" s="134" t="s">
        <v>226</v>
      </c>
      <c r="H16" s="130" t="s">
        <v>224</v>
      </c>
      <c r="I16" s="223">
        <v>1</v>
      </c>
      <c r="J16" s="168" t="s">
        <v>383</v>
      </c>
      <c r="K16" s="13"/>
    </row>
    <row r="17" spans="2:11" ht="28.5">
      <c r="B17" s="12"/>
      <c r="C17" s="174" t="s">
        <v>223</v>
      </c>
      <c r="D17" s="113" t="s">
        <v>224</v>
      </c>
      <c r="E17" s="239">
        <v>1</v>
      </c>
      <c r="F17" s="31" t="s">
        <v>225</v>
      </c>
      <c r="G17" s="174" t="s">
        <v>26</v>
      </c>
      <c r="H17" s="113" t="s">
        <v>26</v>
      </c>
      <c r="I17" s="239" t="s">
        <v>26</v>
      </c>
      <c r="J17" s="193" t="s">
        <v>26</v>
      </c>
      <c r="K17" s="13"/>
    </row>
    <row r="18" spans="2:11" ht="38.450000000000003" customHeight="1">
      <c r="B18" s="12"/>
      <c r="C18" s="174" t="s">
        <v>427</v>
      </c>
      <c r="D18" s="113" t="s">
        <v>224</v>
      </c>
      <c r="E18" s="239" t="s">
        <v>48</v>
      </c>
      <c r="F18" s="192" t="s">
        <v>428</v>
      </c>
      <c r="G18" s="174" t="s">
        <v>26</v>
      </c>
      <c r="H18" s="113" t="s">
        <v>26</v>
      </c>
      <c r="I18" s="239" t="s">
        <v>26</v>
      </c>
      <c r="J18" s="193" t="s">
        <v>26</v>
      </c>
      <c r="K18" s="13"/>
    </row>
    <row r="19" spans="2:11" ht="38.450000000000003" customHeight="1" thickBot="1">
      <c r="B19" s="12"/>
      <c r="C19" s="174" t="s">
        <v>429</v>
      </c>
      <c r="D19" s="113" t="s">
        <v>224</v>
      </c>
      <c r="E19" s="239" t="s">
        <v>48</v>
      </c>
      <c r="F19" s="31" t="s">
        <v>430</v>
      </c>
      <c r="G19" s="174" t="s">
        <v>26</v>
      </c>
      <c r="H19" s="113" t="s">
        <v>26</v>
      </c>
      <c r="I19" s="239" t="s">
        <v>26</v>
      </c>
      <c r="J19" s="193" t="s">
        <v>26</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28.5">
      <c r="B22" s="12"/>
      <c r="C22" s="135" t="s">
        <v>237</v>
      </c>
      <c r="D22" s="136" t="s">
        <v>224</v>
      </c>
      <c r="E22" s="228">
        <v>0.75</v>
      </c>
      <c r="F22" s="169" t="s">
        <v>431</v>
      </c>
      <c r="G22" s="137" t="s">
        <v>243</v>
      </c>
      <c r="H22" s="136" t="s">
        <v>224</v>
      </c>
      <c r="I22" s="228">
        <v>1</v>
      </c>
      <c r="J22" s="147" t="s">
        <v>244</v>
      </c>
      <c r="K22" s="13"/>
    </row>
    <row r="23" spans="2:11" ht="57">
      <c r="B23" s="12"/>
      <c r="C23" s="24" t="s">
        <v>432</v>
      </c>
      <c r="D23" s="20" t="s">
        <v>224</v>
      </c>
      <c r="E23" s="237">
        <v>0</v>
      </c>
      <c r="F23" s="170" t="s">
        <v>433</v>
      </c>
      <c r="G23" s="24" t="s">
        <v>26</v>
      </c>
      <c r="H23" s="114" t="s">
        <v>26</v>
      </c>
      <c r="I23" s="229" t="s">
        <v>26</v>
      </c>
      <c r="J23" s="125" t="s">
        <v>26</v>
      </c>
      <c r="K23" s="13"/>
    </row>
    <row r="24" spans="2:11" ht="57.75" thickBot="1">
      <c r="B24" s="12"/>
      <c r="C24" s="148" t="s">
        <v>434</v>
      </c>
      <c r="D24" s="26" t="s">
        <v>224</v>
      </c>
      <c r="E24" s="233">
        <v>0.25</v>
      </c>
      <c r="F24" s="149" t="s">
        <v>435</v>
      </c>
      <c r="G24" s="25" t="s">
        <v>26</v>
      </c>
      <c r="H24" s="200" t="s">
        <v>26</v>
      </c>
      <c r="I24" s="243" t="s">
        <v>26</v>
      </c>
      <c r="J24" s="128" t="s">
        <v>26</v>
      </c>
      <c r="K24" s="13"/>
    </row>
    <row r="25" spans="2:11" ht="21" customHeight="1" thickBot="1">
      <c r="B25" s="12"/>
      <c r="C25" s="594" t="s">
        <v>250</v>
      </c>
      <c r="D25" s="595"/>
      <c r="E25" s="595"/>
      <c r="F25" s="595"/>
      <c r="G25" s="595"/>
      <c r="H25" s="595"/>
      <c r="I25" s="595"/>
      <c r="J25" s="596"/>
      <c r="K25" s="13"/>
    </row>
    <row r="26" spans="2:11" ht="23.45" customHeight="1" thickBot="1">
      <c r="B26" s="12"/>
      <c r="C26" s="597" t="s">
        <v>251</v>
      </c>
      <c r="D26" s="598"/>
      <c r="E26" s="598"/>
      <c r="F26" s="598"/>
      <c r="G26" s="598"/>
      <c r="H26" s="598"/>
      <c r="I26" s="598"/>
      <c r="J26" s="599"/>
      <c r="K26" s="13"/>
    </row>
    <row r="27" spans="2:11">
      <c r="B27" s="12"/>
      <c r="C27" s="10"/>
      <c r="D27" s="138"/>
      <c r="E27" s="138"/>
      <c r="F27" s="138"/>
      <c r="G27" s="138"/>
      <c r="H27" s="138"/>
      <c r="I27" s="138"/>
      <c r="J27" s="11"/>
      <c r="K27" s="13"/>
    </row>
    <row r="28" spans="2:11">
      <c r="B28" s="12"/>
      <c r="C28" s="12"/>
      <c r="J28" s="13"/>
      <c r="K28" s="13"/>
    </row>
    <row r="29" spans="2:11" ht="15" thickBot="1">
      <c r="B29" s="12"/>
      <c r="C29" s="27"/>
      <c r="D29" s="28"/>
      <c r="E29" s="28"/>
      <c r="F29" s="28"/>
      <c r="G29" s="28"/>
      <c r="H29" s="28"/>
      <c r="I29" s="28"/>
      <c r="J29" s="29"/>
      <c r="K29" s="13"/>
    </row>
    <row r="30" spans="2:11" ht="18.75" thickBot="1">
      <c r="B30" s="12"/>
      <c r="C30" s="569" t="s">
        <v>252</v>
      </c>
      <c r="D30" s="570"/>
      <c r="E30" s="570"/>
      <c r="F30" s="570"/>
      <c r="G30" s="570"/>
      <c r="H30" s="570"/>
      <c r="I30" s="570"/>
      <c r="J30" s="571"/>
      <c r="K30" s="13"/>
    </row>
    <row r="31" spans="2:11" ht="15" customHeight="1">
      <c r="B31" s="12"/>
      <c r="C31" s="140"/>
      <c r="D31" s="141"/>
      <c r="E31" s="141"/>
      <c r="F31" s="141"/>
      <c r="G31" s="141"/>
      <c r="H31" s="141"/>
      <c r="I31" s="141"/>
      <c r="J31" s="142"/>
      <c r="K31" s="13"/>
    </row>
    <row r="32" spans="2:11" ht="15" customHeight="1">
      <c r="B32" s="12"/>
      <c r="C32" s="566" t="s">
        <v>253</v>
      </c>
      <c r="D32" s="567"/>
      <c r="E32" s="567"/>
      <c r="F32" s="567"/>
      <c r="G32" s="567"/>
      <c r="H32" s="567"/>
      <c r="I32" s="567"/>
      <c r="J32" s="568"/>
      <c r="K32" s="13"/>
    </row>
    <row r="33" spans="2:11" ht="15" customHeight="1" thickBot="1">
      <c r="B33" s="12"/>
      <c r="C33" s="143"/>
      <c r="D33" s="144"/>
      <c r="E33" s="144"/>
      <c r="F33" s="144"/>
      <c r="G33" s="144"/>
      <c r="H33" s="144"/>
      <c r="I33" s="144"/>
      <c r="J33" s="145"/>
      <c r="K33" s="13"/>
    </row>
    <row r="34" spans="2:11" s="16" customFormat="1" ht="26.85" customHeight="1" thickBot="1">
      <c r="B34" s="14"/>
      <c r="C34" s="600" t="s">
        <v>254</v>
      </c>
      <c r="D34" s="601"/>
      <c r="E34" s="601"/>
      <c r="F34" s="602"/>
      <c r="G34" s="600" t="s">
        <v>255</v>
      </c>
      <c r="H34" s="601"/>
      <c r="I34" s="601"/>
      <c r="J34" s="602"/>
      <c r="K34" s="15"/>
    </row>
    <row r="35" spans="2:11" ht="27.75" customHeight="1" thickBot="1">
      <c r="B35" s="12"/>
      <c r="C35" s="603" t="str">
        <f>C14</f>
        <v>HARDWARE (PLANT)</v>
      </c>
      <c r="D35" s="604"/>
      <c r="E35" s="604"/>
      <c r="F35" s="604"/>
      <c r="G35" s="604"/>
      <c r="H35" s="604"/>
      <c r="I35" s="604"/>
      <c r="J35" s="605"/>
      <c r="K35" s="13"/>
    </row>
    <row r="36" spans="2:11" ht="21.2" customHeight="1" thickBot="1">
      <c r="B36" s="12"/>
      <c r="C36" s="131" t="s">
        <v>219</v>
      </c>
      <c r="D36" s="132" t="s">
        <v>220</v>
      </c>
      <c r="E36" s="215" t="s">
        <v>221</v>
      </c>
      <c r="F36" s="133" t="s">
        <v>222</v>
      </c>
      <c r="G36" s="131" t="s">
        <v>219</v>
      </c>
      <c r="H36" s="132" t="s">
        <v>220</v>
      </c>
      <c r="I36" s="215" t="s">
        <v>221</v>
      </c>
      <c r="J36" s="133" t="s">
        <v>222</v>
      </c>
      <c r="K36" s="13"/>
    </row>
    <row r="37" spans="2:11" s="19" customFormat="1" ht="54.95" customHeight="1">
      <c r="B37" s="17"/>
      <c r="C37" s="137" t="s">
        <v>256</v>
      </c>
      <c r="D37" s="146" t="s">
        <v>257</v>
      </c>
      <c r="E37" s="230">
        <v>1</v>
      </c>
      <c r="F37" s="147" t="s">
        <v>258</v>
      </c>
      <c r="G37" s="137" t="s">
        <v>259</v>
      </c>
      <c r="H37" s="136" t="s">
        <v>224</v>
      </c>
      <c r="I37" s="228">
        <v>0.5</v>
      </c>
      <c r="J37" s="147" t="s">
        <v>404</v>
      </c>
      <c r="K37" s="18"/>
    </row>
    <row r="38" spans="2:11" s="19" customFormat="1" ht="52.5" customHeight="1">
      <c r="B38" s="17"/>
      <c r="C38" s="24" t="s">
        <v>261</v>
      </c>
      <c r="D38" s="20" t="s">
        <v>262</v>
      </c>
      <c r="E38" s="224">
        <v>1</v>
      </c>
      <c r="F38" s="31" t="s">
        <v>263</v>
      </c>
      <c r="G38" s="24" t="s">
        <v>264</v>
      </c>
      <c r="H38" s="20" t="s">
        <v>224</v>
      </c>
      <c r="I38" s="224">
        <v>0.5</v>
      </c>
      <c r="J38" s="31" t="s">
        <v>405</v>
      </c>
      <c r="K38" s="18"/>
    </row>
    <row r="39" spans="2:11" s="19" customFormat="1" ht="57">
      <c r="B39" s="17"/>
      <c r="C39" s="24" t="s">
        <v>266</v>
      </c>
      <c r="D39" s="23" t="s">
        <v>262</v>
      </c>
      <c r="E39" s="231" t="s">
        <v>48</v>
      </c>
      <c r="F39" s="31" t="s">
        <v>267</v>
      </c>
      <c r="G39" s="24" t="s">
        <v>268</v>
      </c>
      <c r="H39" s="20" t="s">
        <v>224</v>
      </c>
      <c r="I39" s="224">
        <v>1</v>
      </c>
      <c r="J39" s="31" t="s">
        <v>269</v>
      </c>
      <c r="K39" s="18"/>
    </row>
    <row r="40" spans="2:11" s="19" customFormat="1" ht="39" customHeight="1">
      <c r="B40" s="17"/>
      <c r="C40" s="24" t="s">
        <v>270</v>
      </c>
      <c r="D40" s="20" t="s">
        <v>262</v>
      </c>
      <c r="E40" s="232">
        <v>1</v>
      </c>
      <c r="F40" s="31" t="s">
        <v>271</v>
      </c>
      <c r="G40" s="24" t="s">
        <v>272</v>
      </c>
      <c r="H40" s="23" t="s">
        <v>257</v>
      </c>
      <c r="I40" s="231">
        <v>0.75</v>
      </c>
      <c r="J40" s="31" t="s">
        <v>273</v>
      </c>
      <c r="K40" s="18"/>
    </row>
    <row r="41" spans="2:11" s="19" customFormat="1" ht="28.5">
      <c r="B41" s="17"/>
      <c r="C41" s="174" t="s">
        <v>274</v>
      </c>
      <c r="D41" s="23" t="s">
        <v>224</v>
      </c>
      <c r="E41" s="231" t="s">
        <v>48</v>
      </c>
      <c r="F41" s="31" t="s">
        <v>275</v>
      </c>
      <c r="G41" s="24" t="s">
        <v>276</v>
      </c>
      <c r="H41" s="23" t="s">
        <v>257</v>
      </c>
      <c r="I41" s="231">
        <v>1</v>
      </c>
      <c r="J41" s="31" t="s">
        <v>277</v>
      </c>
      <c r="K41" s="18"/>
    </row>
    <row r="42" spans="2:11" s="19" customFormat="1" ht="42.75">
      <c r="B42" s="17"/>
      <c r="C42" s="174" t="s">
        <v>278</v>
      </c>
      <c r="D42" s="23" t="s">
        <v>279</v>
      </c>
      <c r="E42" s="231">
        <v>1</v>
      </c>
      <c r="F42" s="31" t="s">
        <v>280</v>
      </c>
      <c r="G42" s="24" t="s">
        <v>281</v>
      </c>
      <c r="H42" s="23" t="s">
        <v>279</v>
      </c>
      <c r="I42" s="231">
        <v>1</v>
      </c>
      <c r="J42" s="31" t="s">
        <v>282</v>
      </c>
      <c r="K42" s="18"/>
    </row>
    <row r="43" spans="2:11" s="19" customFormat="1" ht="57">
      <c r="B43" s="17"/>
      <c r="C43" s="174" t="s">
        <v>283</v>
      </c>
      <c r="D43" s="23" t="s">
        <v>279</v>
      </c>
      <c r="E43" s="231">
        <v>1</v>
      </c>
      <c r="F43" s="31" t="s">
        <v>284</v>
      </c>
      <c r="G43" s="24" t="s">
        <v>285</v>
      </c>
      <c r="H43" s="20" t="s">
        <v>224</v>
      </c>
      <c r="I43" s="224">
        <v>0</v>
      </c>
      <c r="J43" s="31" t="s">
        <v>406</v>
      </c>
      <c r="K43" s="18"/>
    </row>
    <row r="44" spans="2:11" s="19" customFormat="1" ht="29.25" thickBot="1">
      <c r="B44" s="17"/>
      <c r="C44" s="148" t="s">
        <v>287</v>
      </c>
      <c r="D44" s="26" t="s">
        <v>262</v>
      </c>
      <c r="E44" s="233">
        <v>1</v>
      </c>
      <c r="F44" s="149" t="s">
        <v>288</v>
      </c>
      <c r="G44" s="25" t="s">
        <v>289</v>
      </c>
      <c r="H44" s="26" t="s">
        <v>279</v>
      </c>
      <c r="I44" s="233">
        <v>1</v>
      </c>
      <c r="J44" s="149" t="s">
        <v>290</v>
      </c>
      <c r="K44" s="18"/>
    </row>
    <row r="45" spans="2:11" s="19" customFormat="1" ht="27.75" customHeight="1" thickBot="1">
      <c r="B45" s="17"/>
      <c r="C45" s="611" t="str">
        <f>C20</f>
        <v>PEOPLE + PROCESS</v>
      </c>
      <c r="D45" s="612"/>
      <c r="E45" s="612"/>
      <c r="F45" s="612"/>
      <c r="G45" s="612"/>
      <c r="H45" s="612"/>
      <c r="I45" s="612"/>
      <c r="J45" s="613"/>
      <c r="K45" s="18"/>
    </row>
    <row r="46" spans="2:11" ht="24.6" customHeight="1" thickBot="1">
      <c r="B46" s="12"/>
      <c r="C46" s="131" t="s">
        <v>219</v>
      </c>
      <c r="D46" s="132" t="s">
        <v>220</v>
      </c>
      <c r="E46" s="215" t="s">
        <v>221</v>
      </c>
      <c r="F46" s="133" t="s">
        <v>222</v>
      </c>
      <c r="G46" s="131" t="s">
        <v>219</v>
      </c>
      <c r="H46" s="132" t="s">
        <v>220</v>
      </c>
      <c r="I46" s="215" t="s">
        <v>221</v>
      </c>
      <c r="J46" s="133" t="s">
        <v>222</v>
      </c>
      <c r="K46" s="13"/>
    </row>
    <row r="47" spans="2:11" s="19" customFormat="1" ht="42.75">
      <c r="B47" s="17"/>
      <c r="C47" s="189" t="s">
        <v>291</v>
      </c>
      <c r="D47" s="146" t="s">
        <v>224</v>
      </c>
      <c r="E47" s="230">
        <v>0.75</v>
      </c>
      <c r="F47" s="147" t="s">
        <v>292</v>
      </c>
      <c r="G47" s="137" t="s">
        <v>293</v>
      </c>
      <c r="H47" s="146" t="s">
        <v>224</v>
      </c>
      <c r="I47" s="230">
        <v>1</v>
      </c>
      <c r="J47" s="147" t="s">
        <v>294</v>
      </c>
      <c r="K47" s="18"/>
    </row>
    <row r="48" spans="2:11" s="19" customFormat="1" ht="28.5">
      <c r="B48" s="17"/>
      <c r="C48" s="190" t="s">
        <v>295</v>
      </c>
      <c r="D48" s="162" t="s">
        <v>224</v>
      </c>
      <c r="E48" s="234">
        <v>1</v>
      </c>
      <c r="F48" s="31" t="s">
        <v>296</v>
      </c>
      <c r="G48" s="24" t="s">
        <v>297</v>
      </c>
      <c r="H48" s="23" t="s">
        <v>262</v>
      </c>
      <c r="I48" s="231">
        <v>1</v>
      </c>
      <c r="J48" s="31" t="s">
        <v>298</v>
      </c>
      <c r="K48" s="18"/>
    </row>
    <row r="49" spans="2:11" s="19" customFormat="1" ht="28.5">
      <c r="B49" s="17"/>
      <c r="C49" s="174" t="s">
        <v>299</v>
      </c>
      <c r="D49" s="23" t="s">
        <v>224</v>
      </c>
      <c r="E49" s="231" t="s">
        <v>48</v>
      </c>
      <c r="F49" s="31" t="s">
        <v>300</v>
      </c>
      <c r="G49" s="24" t="s">
        <v>301</v>
      </c>
      <c r="H49" s="23" t="s">
        <v>224</v>
      </c>
      <c r="I49" s="231" t="s">
        <v>48</v>
      </c>
      <c r="J49" s="31" t="s">
        <v>302</v>
      </c>
      <c r="K49" s="18"/>
    </row>
    <row r="50" spans="2:11" s="19" customFormat="1" ht="43.5" thickBot="1">
      <c r="B50" s="17"/>
      <c r="C50" s="148" t="s">
        <v>303</v>
      </c>
      <c r="D50" s="163" t="s">
        <v>279</v>
      </c>
      <c r="E50" s="235">
        <v>0.75</v>
      </c>
      <c r="F50" s="191" t="s">
        <v>304</v>
      </c>
      <c r="G50" s="25" t="s">
        <v>26</v>
      </c>
      <c r="H50" s="173" t="s">
        <v>26</v>
      </c>
      <c r="I50" s="236" t="s">
        <v>26</v>
      </c>
      <c r="J50" s="188" t="s">
        <v>26</v>
      </c>
      <c r="K50" s="18"/>
    </row>
    <row r="51" spans="2:11" s="16" customFormat="1" ht="22.7" customHeight="1" thickBot="1">
      <c r="B51" s="14"/>
      <c r="C51" s="594" t="s">
        <v>250</v>
      </c>
      <c r="D51" s="595"/>
      <c r="E51" s="595"/>
      <c r="F51" s="595"/>
      <c r="G51" s="595"/>
      <c r="H51" s="595"/>
      <c r="I51" s="595"/>
      <c r="J51" s="596"/>
      <c r="K51" s="15"/>
    </row>
    <row r="52" spans="2:11" ht="22.7" customHeight="1" thickBot="1">
      <c r="B52" s="12"/>
      <c r="C52" s="614" t="s">
        <v>305</v>
      </c>
      <c r="D52" s="615"/>
      <c r="E52" s="615"/>
      <c r="F52" s="615"/>
      <c r="G52" s="615"/>
      <c r="H52" s="615"/>
      <c r="I52" s="615"/>
      <c r="J52" s="616"/>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9" t="s">
        <v>306</v>
      </c>
      <c r="D56" s="570"/>
      <c r="E56" s="570"/>
      <c r="F56" s="570"/>
      <c r="G56" s="570"/>
      <c r="H56" s="570"/>
      <c r="I56" s="570"/>
      <c r="J56" s="571"/>
      <c r="K56" s="13"/>
    </row>
    <row r="57" spans="2:11" ht="20.85" customHeight="1" thickBot="1">
      <c r="B57" s="12"/>
      <c r="C57" s="633" t="s">
        <v>262</v>
      </c>
      <c r="D57" s="634"/>
      <c r="E57" s="635"/>
      <c r="F57" s="636"/>
      <c r="G57" s="633" t="s">
        <v>279</v>
      </c>
      <c r="H57" s="634"/>
      <c r="I57" s="635"/>
      <c r="J57" s="636"/>
      <c r="K57" s="13"/>
    </row>
    <row r="58" spans="2:11" ht="25.7" customHeight="1" thickBot="1">
      <c r="B58" s="12"/>
      <c r="C58" s="617" t="s">
        <v>307</v>
      </c>
      <c r="D58" s="618"/>
      <c r="E58" s="618"/>
      <c r="F58" s="619"/>
      <c r="G58" s="620" t="s">
        <v>308</v>
      </c>
      <c r="H58" s="618"/>
      <c r="I58" s="618"/>
      <c r="J58" s="621"/>
      <c r="K58" s="13"/>
    </row>
    <row r="59" spans="2:11" ht="15.95" customHeight="1">
      <c r="B59" s="12"/>
      <c r="C59" s="10"/>
      <c r="D59" s="138"/>
      <c r="E59" s="138"/>
      <c r="F59" s="138"/>
      <c r="G59" s="138"/>
      <c r="H59" s="138"/>
      <c r="I59" s="138"/>
      <c r="J59" s="11"/>
      <c r="K59" s="13"/>
    </row>
    <row r="60" spans="2:11">
      <c r="B60" s="12"/>
      <c r="C60" s="12"/>
      <c r="J60" s="13"/>
      <c r="K60" s="13"/>
    </row>
    <row r="61" spans="2:11" ht="15" thickBot="1">
      <c r="B61" s="12"/>
      <c r="C61" s="27"/>
      <c r="D61" s="28"/>
      <c r="E61" s="28"/>
      <c r="F61" s="28"/>
      <c r="G61" s="28"/>
      <c r="H61" s="28"/>
      <c r="I61" s="28"/>
      <c r="J61" s="29"/>
      <c r="K61" s="13"/>
    </row>
    <row r="62" spans="2:11" ht="18.75" thickBot="1">
      <c r="B62" s="12"/>
      <c r="C62" s="569" t="s">
        <v>309</v>
      </c>
      <c r="D62" s="570"/>
      <c r="E62" s="570"/>
      <c r="F62" s="570"/>
      <c r="G62" s="637"/>
      <c r="H62" s="570"/>
      <c r="I62" s="570"/>
      <c r="J62" s="571"/>
      <c r="K62" s="13"/>
    </row>
    <row r="63" spans="2:11" s="16" customFormat="1" ht="13.35" customHeight="1">
      <c r="B63" s="14"/>
      <c r="C63" s="650" t="s">
        <v>310</v>
      </c>
      <c r="D63" s="651"/>
      <c r="E63" s="652"/>
      <c r="F63" s="161" t="s">
        <v>311</v>
      </c>
      <c r="G63" s="150" t="s">
        <v>107</v>
      </c>
      <c r="H63" s="638" t="s">
        <v>312</v>
      </c>
      <c r="I63" s="638"/>
      <c r="J63" s="639"/>
      <c r="K63" s="15"/>
    </row>
    <row r="64" spans="2:11" ht="14.45" customHeight="1">
      <c r="B64" s="12"/>
      <c r="C64" s="190" t="s">
        <v>53</v>
      </c>
      <c r="D64" s="609" t="s">
        <v>313</v>
      </c>
      <c r="E64" s="610"/>
      <c r="F64" s="152">
        <f>'Initial Risk'!F10</f>
        <v>5</v>
      </c>
      <c r="G64" s="155">
        <f>'Initial Risk'!G10</f>
        <v>5</v>
      </c>
      <c r="H64" s="640">
        <f>F64*G64</f>
        <v>25</v>
      </c>
      <c r="I64" s="640"/>
      <c r="J64" s="641"/>
      <c r="K64" s="13"/>
    </row>
    <row r="65" spans="2:11" ht="14.45" customHeight="1">
      <c r="B65" s="12"/>
      <c r="C65" s="190" t="s">
        <v>54</v>
      </c>
      <c r="D65" s="609" t="s">
        <v>313</v>
      </c>
      <c r="E65" s="610"/>
      <c r="F65" s="153" t="s">
        <v>314</v>
      </c>
      <c r="G65" s="155" t="s">
        <v>315</v>
      </c>
      <c r="H65" s="642" t="s">
        <v>316</v>
      </c>
      <c r="I65" s="642"/>
      <c r="J65" s="643"/>
      <c r="K65" s="13"/>
    </row>
    <row r="66" spans="2:11" ht="16.5" customHeight="1">
      <c r="B66" s="12"/>
      <c r="C66" s="190" t="s">
        <v>317</v>
      </c>
      <c r="D66" s="609" t="s">
        <v>313</v>
      </c>
      <c r="E66" s="610"/>
      <c r="F66" s="154" t="s">
        <v>318</v>
      </c>
      <c r="G66" s="151" t="s">
        <v>319</v>
      </c>
      <c r="H66" s="644" t="s">
        <v>320</v>
      </c>
      <c r="I66" s="644"/>
      <c r="J66" s="645"/>
      <c r="K66" s="13"/>
    </row>
    <row r="67" spans="2:11" ht="15.95" customHeight="1">
      <c r="B67" s="12"/>
      <c r="C67" s="190" t="s">
        <v>321</v>
      </c>
      <c r="D67" s="609" t="s">
        <v>313</v>
      </c>
      <c r="E67" s="610"/>
      <c r="F67" s="152">
        <v>3</v>
      </c>
      <c r="G67" s="155">
        <v>3</v>
      </c>
      <c r="H67" s="646">
        <f>F67*G67</f>
        <v>9</v>
      </c>
      <c r="I67" s="646"/>
      <c r="J67" s="647"/>
      <c r="K67" s="13"/>
    </row>
    <row r="68" spans="2:11" ht="14.45" customHeight="1" thickBot="1">
      <c r="B68" s="12"/>
      <c r="C68" s="222" t="s">
        <v>58</v>
      </c>
      <c r="D68" s="622" t="s">
        <v>313</v>
      </c>
      <c r="E68" s="623"/>
      <c r="F68" s="156" t="s">
        <v>343</v>
      </c>
      <c r="G68" s="155" t="s">
        <v>323</v>
      </c>
      <c r="H68" s="648" t="s">
        <v>324</v>
      </c>
      <c r="I68" s="648"/>
      <c r="J68" s="649"/>
      <c r="K68" s="13"/>
    </row>
    <row r="69" spans="2:11" ht="23.1" customHeight="1" thickBot="1">
      <c r="B69" s="12"/>
      <c r="C69" s="653" t="s">
        <v>325</v>
      </c>
      <c r="D69" s="631"/>
      <c r="E69" s="631"/>
      <c r="F69" s="631"/>
      <c r="G69" s="631"/>
      <c r="H69" s="631"/>
      <c r="I69" s="631"/>
      <c r="J69" s="632"/>
      <c r="K69" s="13"/>
    </row>
    <row r="70" spans="2:11" ht="17.850000000000001" customHeight="1">
      <c r="B70" s="12"/>
      <c r="C70" s="179" t="s">
        <v>326</v>
      </c>
      <c r="D70" s="157"/>
      <c r="E70" s="157"/>
      <c r="F70" s="157"/>
      <c r="G70" s="157"/>
      <c r="H70" s="157"/>
      <c r="I70" s="157"/>
      <c r="J70" s="180"/>
      <c r="K70" s="13"/>
    </row>
    <row r="71" spans="2:11" ht="18.600000000000001" customHeight="1">
      <c r="B71" s="12"/>
      <c r="C71" s="181" t="s">
        <v>327</v>
      </c>
      <c r="D71" s="177"/>
      <c r="E71" s="177"/>
      <c r="F71" s="177"/>
      <c r="G71" s="178"/>
      <c r="H71" s="178"/>
      <c r="I71" s="178"/>
      <c r="J71" s="182"/>
      <c r="K71" s="13"/>
    </row>
    <row r="72" spans="2:11" ht="14.85" customHeight="1">
      <c r="B72" s="12"/>
      <c r="C72" s="181" t="s">
        <v>328</v>
      </c>
      <c r="D72" s="177"/>
      <c r="E72" s="177"/>
      <c r="F72" s="177"/>
      <c r="G72" s="175"/>
      <c r="H72" s="175"/>
      <c r="I72" s="175"/>
      <c r="J72" s="183"/>
      <c r="K72" s="13"/>
    </row>
    <row r="73" spans="2:11" ht="17.100000000000001" customHeight="1">
      <c r="B73" s="12"/>
      <c r="C73" s="158" t="s">
        <v>329</v>
      </c>
      <c r="D73" s="177"/>
      <c r="E73" s="177"/>
      <c r="F73" s="177"/>
      <c r="G73" s="176"/>
      <c r="H73" s="176"/>
      <c r="I73" s="176"/>
      <c r="J73" s="184"/>
      <c r="K73" s="13"/>
    </row>
    <row r="74" spans="2:11" ht="14.45" customHeight="1" thickBot="1">
      <c r="B74" s="12"/>
      <c r="C74" s="185"/>
      <c r="D74" s="186"/>
      <c r="E74" s="186"/>
      <c r="F74" s="186"/>
      <c r="G74" s="186"/>
      <c r="H74" s="186"/>
      <c r="I74" s="186"/>
      <c r="J74" s="187"/>
      <c r="K74" s="13"/>
    </row>
    <row r="75" spans="2:11" ht="15" customHeight="1" thickBot="1">
      <c r="B75" s="12"/>
      <c r="C75" s="624" t="s">
        <v>330</v>
      </c>
      <c r="D75" s="625"/>
      <c r="E75" s="625"/>
      <c r="F75" s="626"/>
      <c r="G75" s="626"/>
      <c r="H75" s="626"/>
      <c r="I75" s="627"/>
      <c r="J75" s="628"/>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thickBot="1">
      <c r="B111" s="12"/>
      <c r="C111" s="143"/>
      <c r="D111" s="144"/>
      <c r="E111" s="144"/>
      <c r="F111" s="144"/>
      <c r="G111" s="28"/>
      <c r="H111" s="144"/>
      <c r="I111" s="144"/>
      <c r="J111" s="29"/>
      <c r="K111" s="13"/>
    </row>
    <row r="112" spans="2:11">
      <c r="B112" s="12"/>
      <c r="K112" s="13"/>
    </row>
    <row r="113" spans="2:11" ht="1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563" priority="15" operator="between">
      <formula>1</formula>
      <formula>3</formula>
    </cfRule>
    <cfRule type="cellIs" dxfId="562" priority="16" operator="equal">
      <formula>4</formula>
    </cfRule>
    <cfRule type="cellIs" dxfId="561" priority="17" operator="between">
      <formula>5</formula>
      <formula>8</formula>
    </cfRule>
    <cfRule type="cellIs" dxfId="560" priority="18" operator="between">
      <formula>10</formula>
      <formula>12</formula>
    </cfRule>
    <cfRule type="cellIs" dxfId="559" priority="19"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9B0365DF-1B6E-4F24-B2AE-39E79D14D720}">
            <xm:f>'Data Vald.'!$A$9</xm:f>
            <x14:dxf>
              <fill>
                <patternFill>
                  <bgColor rgb="FF00B050"/>
                </patternFill>
              </fill>
            </x14:dxf>
          </x14:cfRule>
          <x14:cfRule type="cellIs" priority="2" operator="equal" id="{DB298045-64FB-42D1-B654-E26C6E30B528}">
            <xm:f>'Data Vald.'!$A$8</xm:f>
            <x14:dxf>
              <fill>
                <patternFill>
                  <bgColor rgb="FFFFFF00"/>
                </patternFill>
              </fill>
            </x14:dxf>
          </x14:cfRule>
          <x14:cfRule type="cellIs" priority="3" operator="equal" id="{7BF9A715-0DB4-4DFA-AABC-2099756542D0}">
            <xm:f>'Data Vald.'!$A$7</xm:f>
            <x14:dxf>
              <fill>
                <patternFill>
                  <bgColor rgb="FFFFC000"/>
                </patternFill>
              </fill>
            </x14:dxf>
          </x14:cfRule>
          <x14:cfRule type="cellIs" priority="4" operator="equal" id="{96583575-16D1-45FD-B692-39CA2CB975BB}">
            <xm:f>'Data Vald.'!$A$6</xm:f>
            <x14:dxf>
              <fill>
                <patternFill>
                  <bgColor rgb="FFFF0000"/>
                </patternFill>
              </fill>
            </x14:dxf>
          </x14:cfRule>
          <x14:cfRule type="cellIs" priority="5" operator="equal" id="{C385D27B-3E19-4F52-B457-74E8530090BF}">
            <xm:f>'Data Vald.'!$A$5</xm:f>
            <x14:dxf>
              <font>
                <color theme="0"/>
              </font>
              <fill>
                <patternFill>
                  <bgColor theme="1"/>
                </patternFill>
              </fill>
            </x14:dxf>
          </x14:cfRule>
          <x14:cfRule type="cellIs" priority="6" operator="equal" id="{ED8DDEE6-20B1-4068-A985-709F37FB7B7A}">
            <xm:f>'Data Vald.'!$A$4</xm:f>
            <x14:dxf/>
          </x14:cfRule>
          <x14:cfRule type="cellIs" priority="7" operator="equal" id="{F4A30495-81AB-45F1-BAEF-3C931FAF7BC4}">
            <xm:f>'Data Vald.'!$A$3</xm:f>
            <x14:dxf/>
          </x14:cfRule>
          <xm:sqref>E16:E19 I16:I19 E22:E24 I22:I24 E37:E44 I37:I44 E47:E50 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510230F-4071-4FF4-AA6C-AB4124CCD478}">
          <x14:formula1>
            <xm:f>'Data Vald.'!$A$3:$A$9</xm:f>
          </x14:formula1>
          <xm:sqref>E16:E19 I16:I19 E22:E24 I22:I24 E37:E44 I37:I44 E47:E50 I47:I50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CECC-1DEE-410C-8F03-2B4FAAB4DB80}">
  <sheetPr codeName="Sheet12">
    <tabColor theme="7" tint="0.79998168889431442"/>
    <pageSetUpPr fitToPage="1"/>
  </sheetPr>
  <dimension ref="B1:K119"/>
  <sheetViews>
    <sheetView showGridLines="0" topLeftCell="A107" zoomScale="85" zoomScaleNormal="85" workbookViewId="0">
      <selection activeCell="C82" sqref="C82"/>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204</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436</v>
      </c>
      <c r="D5" s="573"/>
      <c r="E5" s="573"/>
      <c r="F5" s="573"/>
      <c r="G5" s="573"/>
      <c r="H5" s="573"/>
      <c r="I5" s="573"/>
      <c r="J5" s="574"/>
      <c r="K5" s="13"/>
    </row>
    <row r="6" spans="2:11" ht="14.45" customHeight="1">
      <c r="B6" s="12"/>
      <c r="C6" s="159" t="s">
        <v>207</v>
      </c>
      <c r="D6" s="117"/>
      <c r="E6" s="117"/>
      <c r="F6" s="11"/>
      <c r="G6" s="118" t="s">
        <v>208</v>
      </c>
      <c r="H6" s="575" t="s">
        <v>209</v>
      </c>
      <c r="I6" s="576"/>
      <c r="J6" s="577"/>
      <c r="K6" s="13"/>
    </row>
    <row r="7" spans="2:11" ht="14.25" customHeight="1" thickBot="1">
      <c r="B7" s="12"/>
      <c r="C7" s="578" t="s">
        <v>210</v>
      </c>
      <c r="D7" s="579"/>
      <c r="E7" s="579"/>
      <c r="F7" s="580"/>
      <c r="G7" s="167" t="s">
        <v>437</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438</v>
      </c>
      <c r="I9" s="588"/>
      <c r="J9" s="589"/>
      <c r="K9" s="13"/>
    </row>
    <row r="10" spans="2:11" ht="23.4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96"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74" t="s">
        <v>381</v>
      </c>
      <c r="D16" s="113" t="s">
        <v>224</v>
      </c>
      <c r="E16" s="239">
        <v>1</v>
      </c>
      <c r="F16" s="31" t="s">
        <v>439</v>
      </c>
      <c r="G16" s="134" t="s">
        <v>226</v>
      </c>
      <c r="H16" s="130" t="s">
        <v>224</v>
      </c>
      <c r="I16" s="223">
        <v>1</v>
      </c>
      <c r="J16" s="168" t="s">
        <v>440</v>
      </c>
      <c r="K16" s="13"/>
    </row>
    <row r="17" spans="2:11" ht="28.5">
      <c r="B17" s="12"/>
      <c r="C17" s="174" t="s">
        <v>384</v>
      </c>
      <c r="D17" s="113" t="s">
        <v>224</v>
      </c>
      <c r="E17" s="239">
        <v>0.75</v>
      </c>
      <c r="F17" s="31" t="s">
        <v>441</v>
      </c>
      <c r="G17" s="174" t="s">
        <v>26</v>
      </c>
      <c r="H17" s="113" t="s">
        <v>26</v>
      </c>
      <c r="I17" s="239" t="s">
        <v>26</v>
      </c>
      <c r="J17" s="193" t="s">
        <v>26</v>
      </c>
      <c r="K17" s="13"/>
    </row>
    <row r="18" spans="2:11" ht="38.450000000000003" customHeight="1">
      <c r="B18" s="12"/>
      <c r="C18" s="174" t="s">
        <v>386</v>
      </c>
      <c r="D18" s="113" t="s">
        <v>224</v>
      </c>
      <c r="E18" s="239">
        <v>0.5</v>
      </c>
      <c r="F18" s="192" t="s">
        <v>387</v>
      </c>
      <c r="G18" s="174" t="s">
        <v>26</v>
      </c>
      <c r="H18" s="113" t="s">
        <v>26</v>
      </c>
      <c r="I18" s="239" t="s">
        <v>26</v>
      </c>
      <c r="J18" s="193" t="s">
        <v>26</v>
      </c>
      <c r="K18" s="13"/>
    </row>
    <row r="19" spans="2:11" ht="38.450000000000003" customHeight="1">
      <c r="B19" s="12"/>
      <c r="C19" s="174" t="s">
        <v>388</v>
      </c>
      <c r="D19" s="113" t="s">
        <v>224</v>
      </c>
      <c r="E19" s="239">
        <v>0</v>
      </c>
      <c r="F19" s="31" t="s">
        <v>442</v>
      </c>
      <c r="G19" s="174" t="s">
        <v>26</v>
      </c>
      <c r="H19" s="113" t="s">
        <v>26</v>
      </c>
      <c r="I19" s="239" t="s">
        <v>26</v>
      </c>
      <c r="J19" s="193" t="s">
        <v>26</v>
      </c>
      <c r="K19" s="13"/>
    </row>
    <row r="20" spans="2:11" ht="38.450000000000003" customHeight="1" thickBot="1">
      <c r="B20" s="12"/>
      <c r="C20" s="174" t="s">
        <v>427</v>
      </c>
      <c r="D20" s="113" t="s">
        <v>224</v>
      </c>
      <c r="E20" s="239" t="s">
        <v>48</v>
      </c>
      <c r="F20" s="192" t="s">
        <v>443</v>
      </c>
      <c r="G20" s="174" t="s">
        <v>26</v>
      </c>
      <c r="H20" s="113" t="s">
        <v>26</v>
      </c>
      <c r="I20" s="239" t="s">
        <v>26</v>
      </c>
      <c r="J20" s="193" t="s">
        <v>26</v>
      </c>
      <c r="K20" s="13"/>
    </row>
    <row r="21" spans="2:11" ht="27" customHeight="1" thickBot="1">
      <c r="B21" s="12"/>
      <c r="C21" s="606" t="s">
        <v>236</v>
      </c>
      <c r="D21" s="607"/>
      <c r="E21" s="607"/>
      <c r="F21" s="607"/>
      <c r="G21" s="607"/>
      <c r="H21" s="607"/>
      <c r="I21" s="607"/>
      <c r="J21" s="608"/>
      <c r="K21" s="13"/>
    </row>
    <row r="22" spans="2:11" ht="27" customHeight="1" thickBot="1">
      <c r="B22" s="12"/>
      <c r="C22" s="160" t="s">
        <v>219</v>
      </c>
      <c r="D22" s="132" t="s">
        <v>220</v>
      </c>
      <c r="E22" s="215" t="s">
        <v>221</v>
      </c>
      <c r="F22" s="133" t="s">
        <v>222</v>
      </c>
      <c r="G22" s="160" t="s">
        <v>219</v>
      </c>
      <c r="H22" s="132" t="s">
        <v>220</v>
      </c>
      <c r="I22" s="215" t="s">
        <v>221</v>
      </c>
      <c r="J22" s="133" t="s">
        <v>222</v>
      </c>
      <c r="K22" s="13"/>
    </row>
    <row r="23" spans="2:11" ht="28.5">
      <c r="B23" s="12"/>
      <c r="C23" s="135" t="s">
        <v>237</v>
      </c>
      <c r="D23" s="136" t="s">
        <v>224</v>
      </c>
      <c r="E23" s="228">
        <v>1</v>
      </c>
      <c r="F23" s="169" t="s">
        <v>444</v>
      </c>
      <c r="G23" s="137" t="s">
        <v>243</v>
      </c>
      <c r="H23" s="136" t="s">
        <v>224</v>
      </c>
      <c r="I23" s="228">
        <v>1</v>
      </c>
      <c r="J23" s="147" t="s">
        <v>244</v>
      </c>
      <c r="K23" s="13"/>
    </row>
    <row r="24" spans="2:11" ht="28.5">
      <c r="B24" s="12"/>
      <c r="C24" s="24" t="s">
        <v>359</v>
      </c>
      <c r="D24" s="20" t="s">
        <v>224</v>
      </c>
      <c r="E24" s="237">
        <v>1</v>
      </c>
      <c r="F24" s="170" t="s">
        <v>418</v>
      </c>
      <c r="G24" s="24" t="s">
        <v>26</v>
      </c>
      <c r="H24" s="114" t="s">
        <v>26</v>
      </c>
      <c r="I24" s="229" t="s">
        <v>26</v>
      </c>
      <c r="J24" s="125" t="s">
        <v>26</v>
      </c>
      <c r="K24" s="13"/>
    </row>
    <row r="25" spans="2:11" ht="85.5">
      <c r="B25" s="12"/>
      <c r="C25" s="24" t="s">
        <v>393</v>
      </c>
      <c r="D25" s="20" t="s">
        <v>224</v>
      </c>
      <c r="E25" s="237">
        <v>0.5</v>
      </c>
      <c r="F25" s="170" t="s">
        <v>445</v>
      </c>
      <c r="G25" s="24" t="s">
        <v>26</v>
      </c>
      <c r="H25" s="114" t="s">
        <v>26</v>
      </c>
      <c r="I25" s="229" t="s">
        <v>26</v>
      </c>
      <c r="J25" s="125" t="s">
        <v>26</v>
      </c>
      <c r="K25" s="13"/>
    </row>
    <row r="26" spans="2:11" ht="28.5">
      <c r="B26" s="12"/>
      <c r="C26" s="24" t="s">
        <v>395</v>
      </c>
      <c r="D26" s="20" t="s">
        <v>224</v>
      </c>
      <c r="E26" s="237" t="s">
        <v>48</v>
      </c>
      <c r="F26" s="170" t="s">
        <v>446</v>
      </c>
      <c r="G26" s="24" t="s">
        <v>26</v>
      </c>
      <c r="H26" s="114" t="s">
        <v>26</v>
      </c>
      <c r="I26" s="229" t="s">
        <v>26</v>
      </c>
      <c r="J26" s="125" t="s">
        <v>26</v>
      </c>
      <c r="K26" s="13"/>
    </row>
    <row r="27" spans="2:11" ht="28.5">
      <c r="B27" s="12"/>
      <c r="C27" s="24" t="s">
        <v>299</v>
      </c>
      <c r="D27" s="20" t="s">
        <v>224</v>
      </c>
      <c r="E27" s="237" t="s">
        <v>48</v>
      </c>
      <c r="F27" s="170" t="s">
        <v>447</v>
      </c>
      <c r="G27" s="24" t="s">
        <v>26</v>
      </c>
      <c r="H27" s="114" t="s">
        <v>26</v>
      </c>
      <c r="I27" s="229" t="s">
        <v>26</v>
      </c>
      <c r="J27" s="125" t="s">
        <v>26</v>
      </c>
      <c r="K27" s="13"/>
    </row>
    <row r="28" spans="2:11" ht="28.5">
      <c r="B28" s="12"/>
      <c r="C28" s="24" t="s">
        <v>399</v>
      </c>
      <c r="D28" s="20" t="s">
        <v>224</v>
      </c>
      <c r="E28" s="237">
        <v>0.25</v>
      </c>
      <c r="F28" s="170" t="s">
        <v>448</v>
      </c>
      <c r="G28" s="24" t="s">
        <v>26</v>
      </c>
      <c r="H28" s="114" t="s">
        <v>26</v>
      </c>
      <c r="I28" s="229" t="s">
        <v>26</v>
      </c>
      <c r="J28" s="125" t="s">
        <v>26</v>
      </c>
      <c r="K28" s="13"/>
    </row>
    <row r="29" spans="2:11" ht="42.75">
      <c r="B29" s="12"/>
      <c r="C29" s="199" t="s">
        <v>401</v>
      </c>
      <c r="D29" s="20" t="s">
        <v>224</v>
      </c>
      <c r="E29" s="224">
        <v>1</v>
      </c>
      <c r="F29" s="171" t="s">
        <v>402</v>
      </c>
      <c r="G29" s="24" t="s">
        <v>26</v>
      </c>
      <c r="H29" s="114" t="s">
        <v>26</v>
      </c>
      <c r="I29" s="229" t="s">
        <v>26</v>
      </c>
      <c r="J29" s="125" t="s">
        <v>26</v>
      </c>
      <c r="K29" s="13"/>
    </row>
    <row r="30" spans="2:11" ht="29.25" thickBot="1">
      <c r="B30" s="12"/>
      <c r="C30" s="148" t="s">
        <v>249</v>
      </c>
      <c r="D30" s="26" t="s">
        <v>224</v>
      </c>
      <c r="E30" s="233">
        <v>1</v>
      </c>
      <c r="F30" s="149" t="s">
        <v>403</v>
      </c>
      <c r="G30" s="25" t="s">
        <v>26</v>
      </c>
      <c r="H30" s="200" t="s">
        <v>26</v>
      </c>
      <c r="I30" s="243" t="s">
        <v>26</v>
      </c>
      <c r="J30" s="128" t="s">
        <v>26</v>
      </c>
      <c r="K30" s="13"/>
    </row>
    <row r="31" spans="2:11" ht="21" customHeight="1" thickBot="1">
      <c r="B31" s="12"/>
      <c r="C31" s="594" t="s">
        <v>250</v>
      </c>
      <c r="D31" s="595"/>
      <c r="E31" s="595"/>
      <c r="F31" s="595"/>
      <c r="G31" s="595"/>
      <c r="H31" s="595"/>
      <c r="I31" s="595"/>
      <c r="J31" s="596"/>
      <c r="K31" s="13"/>
    </row>
    <row r="32" spans="2:11" ht="23.45" customHeight="1" thickBot="1">
      <c r="B32" s="12"/>
      <c r="C32" s="597" t="s">
        <v>251</v>
      </c>
      <c r="D32" s="598"/>
      <c r="E32" s="598"/>
      <c r="F32" s="598"/>
      <c r="G32" s="598"/>
      <c r="H32" s="598"/>
      <c r="I32" s="598"/>
      <c r="J32" s="599"/>
      <c r="K32" s="13"/>
    </row>
    <row r="33" spans="2:11">
      <c r="B33" s="12"/>
      <c r="C33" s="10"/>
      <c r="D33" s="138"/>
      <c r="E33" s="138"/>
      <c r="F33" s="138"/>
      <c r="G33" s="138"/>
      <c r="H33" s="138"/>
      <c r="I33" s="138"/>
      <c r="J33" s="11"/>
      <c r="K33" s="13"/>
    </row>
    <row r="34" spans="2:11">
      <c r="B34" s="12"/>
      <c r="C34" s="12"/>
      <c r="J34" s="13"/>
      <c r="K34" s="13"/>
    </row>
    <row r="35" spans="2:11" ht="15" thickBot="1">
      <c r="B35" s="12"/>
      <c r="C35" s="27"/>
      <c r="D35" s="28"/>
      <c r="E35" s="28"/>
      <c r="F35" s="28"/>
      <c r="G35" s="28"/>
      <c r="H35" s="28"/>
      <c r="I35" s="28"/>
      <c r="J35" s="29"/>
      <c r="K35" s="13"/>
    </row>
    <row r="36" spans="2:11" ht="18.75" thickBot="1">
      <c r="B36" s="12"/>
      <c r="C36" s="569" t="s">
        <v>252</v>
      </c>
      <c r="D36" s="570"/>
      <c r="E36" s="570"/>
      <c r="F36" s="570"/>
      <c r="G36" s="570"/>
      <c r="H36" s="570"/>
      <c r="I36" s="570"/>
      <c r="J36" s="571"/>
      <c r="K36" s="13"/>
    </row>
    <row r="37" spans="2:11" ht="15" customHeight="1">
      <c r="B37" s="12"/>
      <c r="C37" s="140"/>
      <c r="D37" s="141"/>
      <c r="E37" s="141"/>
      <c r="F37" s="141"/>
      <c r="G37" s="141"/>
      <c r="H37" s="141"/>
      <c r="I37" s="141"/>
      <c r="J37" s="142"/>
      <c r="K37" s="13"/>
    </row>
    <row r="38" spans="2:11" ht="15" customHeight="1">
      <c r="B38" s="12"/>
      <c r="C38" s="566" t="s">
        <v>253</v>
      </c>
      <c r="D38" s="567"/>
      <c r="E38" s="567"/>
      <c r="F38" s="567"/>
      <c r="G38" s="567"/>
      <c r="H38" s="567"/>
      <c r="I38" s="567"/>
      <c r="J38" s="568"/>
      <c r="K38" s="13"/>
    </row>
    <row r="39" spans="2:11" ht="15" customHeight="1" thickBot="1">
      <c r="B39" s="12"/>
      <c r="C39" s="143"/>
      <c r="D39" s="144"/>
      <c r="E39" s="144"/>
      <c r="F39" s="144"/>
      <c r="G39" s="144"/>
      <c r="H39" s="144"/>
      <c r="I39" s="144"/>
      <c r="J39" s="145"/>
      <c r="K39" s="13"/>
    </row>
    <row r="40" spans="2:11" s="16" customFormat="1" ht="26.85" customHeight="1" thickBot="1">
      <c r="B40" s="14"/>
      <c r="C40" s="600" t="s">
        <v>254</v>
      </c>
      <c r="D40" s="601"/>
      <c r="E40" s="601"/>
      <c r="F40" s="602"/>
      <c r="G40" s="600" t="s">
        <v>255</v>
      </c>
      <c r="H40" s="601"/>
      <c r="I40" s="601"/>
      <c r="J40" s="602"/>
      <c r="K40" s="15"/>
    </row>
    <row r="41" spans="2:11" ht="27.75" customHeight="1" thickBot="1">
      <c r="B41" s="12"/>
      <c r="C41" s="603" t="str">
        <f>C14</f>
        <v>HARDWARE (PLANT)</v>
      </c>
      <c r="D41" s="604"/>
      <c r="E41" s="604"/>
      <c r="F41" s="604"/>
      <c r="G41" s="604"/>
      <c r="H41" s="604"/>
      <c r="I41" s="604"/>
      <c r="J41" s="605"/>
      <c r="K41" s="13"/>
    </row>
    <row r="42" spans="2:11" ht="21.2" customHeight="1" thickBot="1">
      <c r="B42" s="12"/>
      <c r="C42" s="131" t="s">
        <v>219</v>
      </c>
      <c r="D42" s="132" t="s">
        <v>220</v>
      </c>
      <c r="E42" s="215" t="s">
        <v>221</v>
      </c>
      <c r="F42" s="133" t="s">
        <v>222</v>
      </c>
      <c r="G42" s="131" t="s">
        <v>219</v>
      </c>
      <c r="H42" s="132" t="s">
        <v>220</v>
      </c>
      <c r="I42" s="215" t="s">
        <v>221</v>
      </c>
      <c r="J42" s="133" t="s">
        <v>222</v>
      </c>
      <c r="K42" s="13"/>
    </row>
    <row r="43" spans="2:11" s="19" customFormat="1" ht="54.95" customHeight="1">
      <c r="B43" s="17"/>
      <c r="C43" s="137" t="s">
        <v>256</v>
      </c>
      <c r="D43" s="146" t="s">
        <v>257</v>
      </c>
      <c r="E43" s="230">
        <v>1</v>
      </c>
      <c r="F43" s="147" t="s">
        <v>258</v>
      </c>
      <c r="G43" s="137" t="s">
        <v>259</v>
      </c>
      <c r="H43" s="136" t="s">
        <v>224</v>
      </c>
      <c r="I43" s="228">
        <v>0.5</v>
      </c>
      <c r="J43" s="147" t="s">
        <v>404</v>
      </c>
      <c r="K43" s="18"/>
    </row>
    <row r="44" spans="2:11" s="19" customFormat="1" ht="52.5" customHeight="1">
      <c r="B44" s="17"/>
      <c r="C44" s="24" t="s">
        <v>261</v>
      </c>
      <c r="D44" s="20" t="s">
        <v>262</v>
      </c>
      <c r="E44" s="224">
        <v>1</v>
      </c>
      <c r="F44" s="31" t="s">
        <v>263</v>
      </c>
      <c r="G44" s="24" t="s">
        <v>264</v>
      </c>
      <c r="H44" s="20" t="s">
        <v>224</v>
      </c>
      <c r="I44" s="224">
        <v>0.5</v>
      </c>
      <c r="J44" s="31" t="s">
        <v>405</v>
      </c>
      <c r="K44" s="18"/>
    </row>
    <row r="45" spans="2:11" s="19" customFormat="1" ht="57">
      <c r="B45" s="17"/>
      <c r="C45" s="24" t="s">
        <v>266</v>
      </c>
      <c r="D45" s="23" t="s">
        <v>262</v>
      </c>
      <c r="E45" s="231" t="s">
        <v>48</v>
      </c>
      <c r="F45" s="31" t="s">
        <v>267</v>
      </c>
      <c r="G45" s="24" t="s">
        <v>268</v>
      </c>
      <c r="H45" s="20" t="s">
        <v>224</v>
      </c>
      <c r="I45" s="224">
        <v>1</v>
      </c>
      <c r="J45" s="31" t="s">
        <v>269</v>
      </c>
      <c r="K45" s="18"/>
    </row>
    <row r="46" spans="2:11" s="19" customFormat="1" ht="39" customHeight="1">
      <c r="B46" s="17"/>
      <c r="C46" s="24" t="s">
        <v>270</v>
      </c>
      <c r="D46" s="20" t="s">
        <v>262</v>
      </c>
      <c r="E46" s="232">
        <v>1</v>
      </c>
      <c r="F46" s="31" t="s">
        <v>271</v>
      </c>
      <c r="G46" s="24" t="s">
        <v>272</v>
      </c>
      <c r="H46" s="23" t="s">
        <v>257</v>
      </c>
      <c r="I46" s="231">
        <v>1</v>
      </c>
      <c r="J46" s="31" t="s">
        <v>273</v>
      </c>
      <c r="K46" s="18"/>
    </row>
    <row r="47" spans="2:11" s="19" customFormat="1" ht="28.5">
      <c r="B47" s="17"/>
      <c r="C47" s="174" t="s">
        <v>274</v>
      </c>
      <c r="D47" s="23" t="s">
        <v>224</v>
      </c>
      <c r="E47" s="231" t="s">
        <v>48</v>
      </c>
      <c r="F47" s="31" t="s">
        <v>275</v>
      </c>
      <c r="G47" s="24" t="s">
        <v>276</v>
      </c>
      <c r="H47" s="23" t="s">
        <v>257</v>
      </c>
      <c r="I47" s="231">
        <v>1</v>
      </c>
      <c r="J47" s="31" t="s">
        <v>277</v>
      </c>
      <c r="K47" s="18"/>
    </row>
    <row r="48" spans="2:11" s="19" customFormat="1" ht="42.75">
      <c r="B48" s="17"/>
      <c r="C48" s="174" t="s">
        <v>278</v>
      </c>
      <c r="D48" s="23" t="s">
        <v>279</v>
      </c>
      <c r="E48" s="231">
        <v>1</v>
      </c>
      <c r="F48" s="31" t="s">
        <v>280</v>
      </c>
      <c r="G48" s="24" t="s">
        <v>281</v>
      </c>
      <c r="H48" s="23" t="s">
        <v>279</v>
      </c>
      <c r="I48" s="231">
        <v>1</v>
      </c>
      <c r="J48" s="31" t="s">
        <v>282</v>
      </c>
      <c r="K48" s="18"/>
    </row>
    <row r="49" spans="2:11" s="19" customFormat="1" ht="57">
      <c r="B49" s="17"/>
      <c r="C49" s="174" t="s">
        <v>283</v>
      </c>
      <c r="D49" s="23" t="s">
        <v>279</v>
      </c>
      <c r="E49" s="231">
        <v>1</v>
      </c>
      <c r="F49" s="31" t="s">
        <v>284</v>
      </c>
      <c r="G49" s="24" t="s">
        <v>285</v>
      </c>
      <c r="H49" s="20" t="s">
        <v>224</v>
      </c>
      <c r="I49" s="224">
        <v>0</v>
      </c>
      <c r="J49" s="31" t="s">
        <v>406</v>
      </c>
      <c r="K49" s="18"/>
    </row>
    <row r="50" spans="2:11" s="19" customFormat="1" ht="29.25" thickBot="1">
      <c r="B50" s="17"/>
      <c r="C50" s="148" t="s">
        <v>287</v>
      </c>
      <c r="D50" s="26" t="s">
        <v>262</v>
      </c>
      <c r="E50" s="233">
        <v>1</v>
      </c>
      <c r="F50" s="149" t="s">
        <v>288</v>
      </c>
      <c r="G50" s="25" t="s">
        <v>289</v>
      </c>
      <c r="H50" s="26" t="s">
        <v>279</v>
      </c>
      <c r="I50" s="233">
        <v>1</v>
      </c>
      <c r="J50" s="149" t="s">
        <v>290</v>
      </c>
      <c r="K50" s="18"/>
    </row>
    <row r="51" spans="2:11" s="19" customFormat="1" ht="27.75" customHeight="1" thickBot="1">
      <c r="B51" s="17"/>
      <c r="C51" s="611" t="str">
        <f>C21</f>
        <v>PEOPLE + PROCESS</v>
      </c>
      <c r="D51" s="612"/>
      <c r="E51" s="612"/>
      <c r="F51" s="612"/>
      <c r="G51" s="612"/>
      <c r="H51" s="612"/>
      <c r="I51" s="612"/>
      <c r="J51" s="613"/>
      <c r="K51" s="18"/>
    </row>
    <row r="52" spans="2:11" ht="24.6" customHeight="1" thickBot="1">
      <c r="B52" s="12"/>
      <c r="C52" s="131" t="s">
        <v>219</v>
      </c>
      <c r="D52" s="132" t="s">
        <v>220</v>
      </c>
      <c r="E52" s="215" t="s">
        <v>221</v>
      </c>
      <c r="F52" s="133" t="s">
        <v>222</v>
      </c>
      <c r="G52" s="131" t="s">
        <v>219</v>
      </c>
      <c r="H52" s="132" t="s">
        <v>220</v>
      </c>
      <c r="I52" s="215" t="s">
        <v>221</v>
      </c>
      <c r="J52" s="133" t="s">
        <v>222</v>
      </c>
      <c r="K52" s="13"/>
    </row>
    <row r="53" spans="2:11" s="19" customFormat="1" ht="42.75">
      <c r="B53" s="17"/>
      <c r="C53" s="189" t="s">
        <v>291</v>
      </c>
      <c r="D53" s="146" t="s">
        <v>224</v>
      </c>
      <c r="E53" s="230">
        <v>0.75</v>
      </c>
      <c r="F53" s="147" t="s">
        <v>292</v>
      </c>
      <c r="G53" s="137" t="s">
        <v>293</v>
      </c>
      <c r="H53" s="146" t="s">
        <v>224</v>
      </c>
      <c r="I53" s="230">
        <v>1</v>
      </c>
      <c r="J53" s="147" t="s">
        <v>294</v>
      </c>
      <c r="K53" s="18"/>
    </row>
    <row r="54" spans="2:11" s="19" customFormat="1" ht="28.5">
      <c r="B54" s="17"/>
      <c r="C54" s="190" t="s">
        <v>295</v>
      </c>
      <c r="D54" s="162" t="s">
        <v>224</v>
      </c>
      <c r="E54" s="234">
        <v>1</v>
      </c>
      <c r="F54" s="31" t="s">
        <v>296</v>
      </c>
      <c r="G54" s="24" t="s">
        <v>297</v>
      </c>
      <c r="H54" s="23" t="s">
        <v>262</v>
      </c>
      <c r="I54" s="231">
        <v>1</v>
      </c>
      <c r="J54" s="31" t="s">
        <v>298</v>
      </c>
      <c r="K54" s="18"/>
    </row>
    <row r="55" spans="2:11" s="19" customFormat="1" ht="28.5">
      <c r="B55" s="17"/>
      <c r="C55" s="174" t="s">
        <v>299</v>
      </c>
      <c r="D55" s="23" t="s">
        <v>224</v>
      </c>
      <c r="E55" s="231" t="s">
        <v>48</v>
      </c>
      <c r="F55" s="31" t="s">
        <v>300</v>
      </c>
      <c r="G55" s="24" t="s">
        <v>301</v>
      </c>
      <c r="H55" s="23" t="s">
        <v>224</v>
      </c>
      <c r="I55" s="231" t="s">
        <v>48</v>
      </c>
      <c r="J55" s="31" t="s">
        <v>302</v>
      </c>
      <c r="K55" s="18"/>
    </row>
    <row r="56" spans="2:11" s="19" customFormat="1" ht="43.5" thickBot="1">
      <c r="B56" s="17"/>
      <c r="C56" s="148" t="s">
        <v>303</v>
      </c>
      <c r="D56" s="163" t="s">
        <v>279</v>
      </c>
      <c r="E56" s="235">
        <v>0.75</v>
      </c>
      <c r="F56" s="191" t="s">
        <v>304</v>
      </c>
      <c r="G56" s="25" t="s">
        <v>26</v>
      </c>
      <c r="H56" s="173" t="s">
        <v>26</v>
      </c>
      <c r="I56" s="236" t="s">
        <v>26</v>
      </c>
      <c r="J56" s="188" t="s">
        <v>26</v>
      </c>
      <c r="K56" s="18"/>
    </row>
    <row r="57" spans="2:11" s="16" customFormat="1" ht="22.7" customHeight="1" thickBot="1">
      <c r="B57" s="14"/>
      <c r="C57" s="594" t="s">
        <v>250</v>
      </c>
      <c r="D57" s="595"/>
      <c r="E57" s="595"/>
      <c r="F57" s="595"/>
      <c r="G57" s="595"/>
      <c r="H57" s="595"/>
      <c r="I57" s="595"/>
      <c r="J57" s="596"/>
      <c r="K57" s="15"/>
    </row>
    <row r="58" spans="2:11" ht="22.7" customHeight="1" thickBot="1">
      <c r="B58" s="12"/>
      <c r="C58" s="614" t="s">
        <v>305</v>
      </c>
      <c r="D58" s="615"/>
      <c r="E58" s="615"/>
      <c r="F58" s="615"/>
      <c r="G58" s="615"/>
      <c r="H58" s="615"/>
      <c r="I58" s="615"/>
      <c r="J58" s="616"/>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9" t="s">
        <v>306</v>
      </c>
      <c r="D62" s="570"/>
      <c r="E62" s="570"/>
      <c r="F62" s="570"/>
      <c r="G62" s="570"/>
      <c r="H62" s="570"/>
      <c r="I62" s="570"/>
      <c r="J62" s="571"/>
      <c r="K62" s="13"/>
    </row>
    <row r="63" spans="2:11" ht="20.85" customHeight="1" thickBot="1">
      <c r="B63" s="12"/>
      <c r="C63" s="633" t="s">
        <v>262</v>
      </c>
      <c r="D63" s="634"/>
      <c r="E63" s="635"/>
      <c r="F63" s="636"/>
      <c r="G63" s="633" t="s">
        <v>279</v>
      </c>
      <c r="H63" s="634"/>
      <c r="I63" s="635"/>
      <c r="J63" s="636"/>
      <c r="K63" s="13"/>
    </row>
    <row r="64" spans="2:11" ht="25.7" customHeight="1" thickBot="1">
      <c r="B64" s="12"/>
      <c r="C64" s="617" t="s">
        <v>307</v>
      </c>
      <c r="D64" s="618"/>
      <c r="E64" s="618"/>
      <c r="F64" s="619"/>
      <c r="G64" s="620" t="s">
        <v>308</v>
      </c>
      <c r="H64" s="618"/>
      <c r="I64" s="618"/>
      <c r="J64" s="621"/>
      <c r="K64" s="13"/>
    </row>
    <row r="65" spans="2:11" ht="15.95" customHeight="1">
      <c r="B65" s="12"/>
      <c r="C65" s="10"/>
      <c r="D65" s="138"/>
      <c r="E65" s="138"/>
      <c r="F65" s="138"/>
      <c r="G65" s="138"/>
      <c r="H65" s="138"/>
      <c r="I65" s="138"/>
      <c r="J65" s="11"/>
      <c r="K65" s="13"/>
    </row>
    <row r="66" spans="2:11">
      <c r="B66" s="12"/>
      <c r="C66" s="12"/>
      <c r="J66" s="13"/>
      <c r="K66" s="13"/>
    </row>
    <row r="67" spans="2:11" ht="15" thickBot="1">
      <c r="B67" s="12"/>
      <c r="C67" s="27"/>
      <c r="D67" s="28"/>
      <c r="E67" s="28"/>
      <c r="F67" s="28"/>
      <c r="G67" s="28"/>
      <c r="H67" s="28"/>
      <c r="I67" s="28"/>
      <c r="J67" s="29"/>
      <c r="K67" s="13"/>
    </row>
    <row r="68" spans="2:11" ht="18.75" thickBot="1">
      <c r="B68" s="12"/>
      <c r="C68" s="569" t="s">
        <v>309</v>
      </c>
      <c r="D68" s="570"/>
      <c r="E68" s="570"/>
      <c r="F68" s="570"/>
      <c r="G68" s="637"/>
      <c r="H68" s="570"/>
      <c r="I68" s="570"/>
      <c r="J68" s="571"/>
      <c r="K68" s="13"/>
    </row>
    <row r="69" spans="2:11" s="16" customFormat="1" ht="13.35" customHeight="1">
      <c r="B69" s="14"/>
      <c r="C69" s="650" t="s">
        <v>310</v>
      </c>
      <c r="D69" s="651"/>
      <c r="E69" s="652"/>
      <c r="F69" s="161" t="s">
        <v>311</v>
      </c>
      <c r="G69" s="150" t="s">
        <v>107</v>
      </c>
      <c r="H69" s="638" t="s">
        <v>312</v>
      </c>
      <c r="I69" s="638"/>
      <c r="J69" s="639"/>
      <c r="K69" s="15"/>
    </row>
    <row r="70" spans="2:11" ht="14.45" customHeight="1">
      <c r="B70" s="12"/>
      <c r="C70" s="190" t="s">
        <v>53</v>
      </c>
      <c r="D70" s="609" t="s">
        <v>313</v>
      </c>
      <c r="E70" s="610"/>
      <c r="F70" s="152">
        <f>'Initial Risk'!F11</f>
        <v>5</v>
      </c>
      <c r="G70" s="155">
        <f>'Initial Risk'!G11</f>
        <v>5</v>
      </c>
      <c r="H70" s="640">
        <f>F70*G70</f>
        <v>25</v>
      </c>
      <c r="I70" s="640"/>
      <c r="J70" s="641"/>
      <c r="K70" s="13"/>
    </row>
    <row r="71" spans="2:11" ht="14.45" customHeight="1">
      <c r="B71" s="12"/>
      <c r="C71" s="190" t="s">
        <v>54</v>
      </c>
      <c r="D71" s="609" t="s">
        <v>313</v>
      </c>
      <c r="E71" s="610"/>
      <c r="F71" s="153" t="s">
        <v>314</v>
      </c>
      <c r="G71" s="155" t="s">
        <v>315</v>
      </c>
      <c r="H71" s="642" t="s">
        <v>316</v>
      </c>
      <c r="I71" s="642"/>
      <c r="J71" s="643"/>
      <c r="K71" s="13"/>
    </row>
    <row r="72" spans="2:11" ht="16.5" customHeight="1">
      <c r="B72" s="12"/>
      <c r="C72" s="190" t="s">
        <v>317</v>
      </c>
      <c r="D72" s="609" t="s">
        <v>313</v>
      </c>
      <c r="E72" s="610"/>
      <c r="F72" s="154" t="s">
        <v>318</v>
      </c>
      <c r="G72" s="151" t="s">
        <v>319</v>
      </c>
      <c r="H72" s="644" t="s">
        <v>320</v>
      </c>
      <c r="I72" s="644"/>
      <c r="J72" s="645"/>
      <c r="K72" s="13"/>
    </row>
    <row r="73" spans="2:11" ht="15.95" customHeight="1">
      <c r="B73" s="12"/>
      <c r="C73" s="190" t="s">
        <v>321</v>
      </c>
      <c r="D73" s="609" t="s">
        <v>313</v>
      </c>
      <c r="E73" s="610"/>
      <c r="F73" s="152">
        <v>4</v>
      </c>
      <c r="G73" s="155">
        <v>3</v>
      </c>
      <c r="H73" s="646">
        <f>F73*G73</f>
        <v>12</v>
      </c>
      <c r="I73" s="646"/>
      <c r="J73" s="647"/>
      <c r="K73" s="13"/>
    </row>
    <row r="74" spans="2:11" ht="14.45" customHeight="1" thickBot="1">
      <c r="B74" s="12"/>
      <c r="C74" s="222" t="s">
        <v>58</v>
      </c>
      <c r="D74" s="622" t="s">
        <v>313</v>
      </c>
      <c r="E74" s="623"/>
      <c r="F74" s="217" t="s">
        <v>322</v>
      </c>
      <c r="G74" s="155" t="s">
        <v>323</v>
      </c>
      <c r="H74" s="648" t="s">
        <v>324</v>
      </c>
      <c r="I74" s="648"/>
      <c r="J74" s="649"/>
      <c r="K74" s="13"/>
    </row>
    <row r="75" spans="2:11" ht="23.1" customHeight="1" thickBot="1">
      <c r="B75" s="12"/>
      <c r="C75" s="653" t="s">
        <v>325</v>
      </c>
      <c r="D75" s="631"/>
      <c r="E75" s="631"/>
      <c r="F75" s="631"/>
      <c r="G75" s="631"/>
      <c r="H75" s="631"/>
      <c r="I75" s="631"/>
      <c r="J75" s="632"/>
      <c r="K75" s="13"/>
    </row>
    <row r="76" spans="2:11" ht="17.850000000000001" customHeight="1">
      <c r="B76" s="12"/>
      <c r="C76" s="179" t="s">
        <v>326</v>
      </c>
      <c r="D76" s="157"/>
      <c r="E76" s="157"/>
      <c r="F76" s="157"/>
      <c r="G76" s="157"/>
      <c r="H76" s="157"/>
      <c r="I76" s="157"/>
      <c r="J76" s="180"/>
      <c r="K76" s="13"/>
    </row>
    <row r="77" spans="2:11" ht="18.600000000000001" customHeight="1">
      <c r="B77" s="12"/>
      <c r="C77" s="181" t="s">
        <v>327</v>
      </c>
      <c r="D77" s="177"/>
      <c r="E77" s="177"/>
      <c r="F77" s="177"/>
      <c r="G77" s="178"/>
      <c r="H77" s="178"/>
      <c r="I77" s="178"/>
      <c r="J77" s="182"/>
      <c r="K77" s="13"/>
    </row>
    <row r="78" spans="2:11" ht="14.85" customHeight="1">
      <c r="B78" s="12"/>
      <c r="C78" s="181" t="s">
        <v>328</v>
      </c>
      <c r="D78" s="177"/>
      <c r="E78" s="177"/>
      <c r="F78" s="177"/>
      <c r="G78" s="175"/>
      <c r="H78" s="175"/>
      <c r="I78" s="175"/>
      <c r="J78" s="183"/>
      <c r="K78" s="13"/>
    </row>
    <row r="79" spans="2:11" ht="17.100000000000001" customHeight="1">
      <c r="B79" s="12"/>
      <c r="C79" s="158" t="s">
        <v>329</v>
      </c>
      <c r="D79" s="177"/>
      <c r="E79" s="177"/>
      <c r="F79" s="177"/>
      <c r="G79" s="176"/>
      <c r="H79" s="176"/>
      <c r="I79" s="176"/>
      <c r="J79" s="184"/>
      <c r="K79" s="13"/>
    </row>
    <row r="80" spans="2:11" ht="14.45" customHeight="1" thickBot="1">
      <c r="B80" s="12"/>
      <c r="C80" s="185"/>
      <c r="D80" s="186"/>
      <c r="E80" s="186"/>
      <c r="F80" s="186"/>
      <c r="G80" s="186"/>
      <c r="H80" s="186"/>
      <c r="I80" s="186"/>
      <c r="J80" s="187"/>
      <c r="K80" s="13"/>
    </row>
    <row r="81" spans="2:11" ht="15" customHeight="1" thickBot="1">
      <c r="B81" s="12"/>
      <c r="C81" s="624" t="s">
        <v>330</v>
      </c>
      <c r="D81" s="625"/>
      <c r="E81" s="625"/>
      <c r="F81" s="626"/>
      <c r="G81" s="626"/>
      <c r="H81" s="626"/>
      <c r="I81" s="627"/>
      <c r="J81" s="628"/>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5" thickBot="1">
      <c r="B117" s="12"/>
      <c r="C117" s="143"/>
      <c r="D117" s="144"/>
      <c r="E117" s="144"/>
      <c r="F117" s="144"/>
      <c r="G117" s="28"/>
      <c r="H117" s="144"/>
      <c r="I117" s="144"/>
      <c r="J117" s="29"/>
      <c r="K117" s="13"/>
    </row>
    <row r="118" spans="2:11">
      <c r="B118" s="12"/>
      <c r="K118" s="13"/>
    </row>
    <row r="119" spans="2:11" ht="1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553" priority="22" operator="between">
      <formula>1</formula>
      <formula>3</formula>
    </cfRule>
    <cfRule type="cellIs" dxfId="552" priority="23" operator="equal">
      <formula>4</formula>
    </cfRule>
    <cfRule type="cellIs" dxfId="551" priority="24" operator="between">
      <formula>5</formula>
      <formula>8</formula>
    </cfRule>
    <cfRule type="cellIs" dxfId="550" priority="25" operator="between">
      <formula>10</formula>
      <formula>12</formula>
    </cfRule>
    <cfRule type="cellIs" dxfId="549" priority="26"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8" operator="equal" id="{13CC7C25-257A-4A44-B134-F3F31F3E7EB3}">
            <xm:f>'Data Vald.'!$A$9</xm:f>
            <x14:dxf>
              <fill>
                <patternFill>
                  <bgColor rgb="FF00B050"/>
                </patternFill>
              </fill>
            </x14:dxf>
          </x14:cfRule>
          <x14:cfRule type="cellIs" priority="9" operator="equal" id="{6C3BDB23-DEC6-4483-B1A4-9E6A293D9F6B}">
            <xm:f>'Data Vald.'!$A$8</xm:f>
            <x14:dxf>
              <fill>
                <patternFill>
                  <bgColor rgb="FFFFFF00"/>
                </patternFill>
              </fill>
            </x14:dxf>
          </x14:cfRule>
          <x14:cfRule type="cellIs" priority="10" operator="equal" id="{069F1D76-9B6F-43E4-888C-CE54BD64B2E0}">
            <xm:f>'Data Vald.'!$A$7</xm:f>
            <x14:dxf>
              <fill>
                <patternFill>
                  <bgColor rgb="FFFFC000"/>
                </patternFill>
              </fill>
            </x14:dxf>
          </x14:cfRule>
          <x14:cfRule type="cellIs" priority="11" operator="equal" id="{B9CC8C98-51BD-468E-91BE-5C40E4C5F559}">
            <xm:f>'Data Vald.'!$A$6</xm:f>
            <x14:dxf>
              <fill>
                <patternFill>
                  <bgColor rgb="FFFF0000"/>
                </patternFill>
              </fill>
            </x14:dxf>
          </x14:cfRule>
          <x14:cfRule type="cellIs" priority="12" operator="equal" id="{B4FE3047-615C-49FC-BAEB-9A0180F61E5C}">
            <xm:f>'Data Vald.'!$A$5</xm:f>
            <x14:dxf>
              <font>
                <color theme="0"/>
              </font>
              <fill>
                <patternFill>
                  <bgColor theme="1"/>
                </patternFill>
              </fill>
            </x14:dxf>
          </x14:cfRule>
          <x14:cfRule type="cellIs" priority="13" operator="equal" id="{EFE790E7-06B4-4FB3-B39F-E11CF7A06AEE}">
            <xm:f>'Data Vald.'!$A$4</xm:f>
            <x14:dxf/>
          </x14:cfRule>
          <x14:cfRule type="cellIs" priority="14" operator="equal" id="{6C141A77-C9DC-4EB3-9499-260FEC775D68}">
            <xm:f>'Data Vald.'!$A$3</xm:f>
            <x14:dxf/>
          </x14:cfRule>
          <xm:sqref>E16:E20 I16:I20 E23:E30 I23:I30 I43:I50 E53:E56 I53:I56</xm:sqref>
        </x14:conditionalFormatting>
        <x14:conditionalFormatting xmlns:xm="http://schemas.microsoft.com/office/excel/2006/main">
          <x14:cfRule type="cellIs" priority="1" operator="equal" id="{AE0D5A17-EB63-4519-9F8A-27E5B42F05B9}">
            <xm:f>'Data Vald.'!$A$9</xm:f>
            <x14:dxf>
              <fill>
                <patternFill>
                  <bgColor rgb="FF00B050"/>
                </patternFill>
              </fill>
            </x14:dxf>
          </x14:cfRule>
          <x14:cfRule type="cellIs" priority="2" operator="equal" id="{36B6A1F3-4DC1-4313-B4E0-A7890D78B2D2}">
            <xm:f>'Data Vald.'!$A$8</xm:f>
            <x14:dxf>
              <fill>
                <patternFill>
                  <bgColor rgb="FFFFFF00"/>
                </patternFill>
              </fill>
            </x14:dxf>
          </x14:cfRule>
          <x14:cfRule type="cellIs" priority="3" operator="equal" id="{4C49666E-8C7A-4F30-9787-43B280E5D335}">
            <xm:f>'Data Vald.'!$A$7</xm:f>
            <x14:dxf>
              <fill>
                <patternFill>
                  <bgColor rgb="FFFFC000"/>
                </patternFill>
              </fill>
            </x14:dxf>
          </x14:cfRule>
          <x14:cfRule type="cellIs" priority="4" operator="equal" id="{AC59896A-8C77-4FFF-BEE2-F483DA0BDDF5}">
            <xm:f>'Data Vald.'!$A$6</xm:f>
            <x14:dxf>
              <fill>
                <patternFill>
                  <bgColor rgb="FFFF0000"/>
                </patternFill>
              </fill>
            </x14:dxf>
          </x14:cfRule>
          <x14:cfRule type="cellIs" priority="5" operator="equal" id="{7A8D4DC6-BBE2-444A-AB11-F3D0552D6C7B}">
            <xm:f>'Data Vald.'!$A$5</xm:f>
            <x14:dxf>
              <font>
                <color theme="0"/>
              </font>
              <fill>
                <patternFill>
                  <bgColor theme="1"/>
                </patternFill>
              </fill>
            </x14:dxf>
          </x14:cfRule>
          <x14:cfRule type="cellIs" priority="6" operator="equal" id="{EF7A46A1-DE11-42A8-A95B-D0A71745DE69}">
            <xm:f>'Data Vald.'!$A$4</xm:f>
            <x14:dxf/>
          </x14:cfRule>
          <x14:cfRule type="cellIs" priority="7" operator="equal" id="{BFDB08FB-E6B6-40AD-B92F-3F44E4FAC648}">
            <xm:f>'Data Vald.'!$A$3</xm:f>
            <x14:dxf/>
          </x14:cfRule>
          <xm:sqref>E43:E50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066B303-007A-44ED-8140-D47D9D1C2E4C}">
          <x14:formula1>
            <xm:f>'Data Vald.'!$A$3:$A$9</xm:f>
          </x14:formula1>
          <xm:sqref>E16:E20 I16:I20 E23:E30 I23:I30 I53:I56 I43:I50 E53:E56 E43:E50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CE15-5F05-4B73-BDFC-C9E6A2095175}">
  <sheetPr codeName="Sheet13">
    <tabColor theme="7" tint="0.59999389629810485"/>
  </sheetPr>
  <dimension ref="B1:AF81"/>
  <sheetViews>
    <sheetView showGridLines="0" topLeftCell="F1" zoomScale="40" zoomScaleNormal="40" workbookViewId="0">
      <selection activeCell="F75" sqref="F75"/>
    </sheetView>
  </sheetViews>
  <sheetFormatPr defaultColWidth="22.42578125" defaultRowHeight="15"/>
  <cols>
    <col min="1" max="1" width="5.140625" customWidth="1"/>
    <col min="2" max="2" width="41.140625" style="258" customWidth="1"/>
    <col min="3" max="3" width="22.42578125" style="7"/>
    <col min="4" max="4" width="22.42578125" style="112"/>
    <col min="5" max="5" width="34.85546875" style="112" customWidth="1"/>
    <col min="6" max="6" width="34" style="112" customWidth="1"/>
    <col min="7" max="7" width="31.42578125" style="112" customWidth="1"/>
    <col min="8" max="8" width="31.5703125" style="112" customWidth="1"/>
  </cols>
  <sheetData>
    <row r="1" spans="2:32" ht="21" customHeight="1">
      <c r="B1" s="654" t="s">
        <v>449</v>
      </c>
      <c r="C1" s="654"/>
      <c r="D1" s="654"/>
      <c r="E1" s="654"/>
      <c r="F1" s="654"/>
      <c r="G1" s="654"/>
      <c r="H1" s="654"/>
    </row>
    <row r="2" spans="2:32">
      <c r="B2" s="654"/>
      <c r="C2" s="654"/>
      <c r="D2" s="654"/>
      <c r="E2" s="654"/>
      <c r="F2" s="654"/>
      <c r="G2" s="654"/>
      <c r="H2" s="654"/>
    </row>
    <row r="4" spans="2:32" s="2" customFormat="1" ht="32.85" customHeight="1">
      <c r="B4" s="102" t="s">
        <v>450</v>
      </c>
      <c r="C4" s="102" t="s">
        <v>451</v>
      </c>
      <c r="D4" s="260">
        <v>0</v>
      </c>
      <c r="E4" s="261">
        <v>0.25</v>
      </c>
      <c r="F4" s="262">
        <v>0.5</v>
      </c>
      <c r="G4" s="263">
        <v>0.75</v>
      </c>
      <c r="H4" s="264">
        <v>1</v>
      </c>
    </row>
    <row r="5" spans="2:32" ht="120">
      <c r="B5" s="209" t="s">
        <v>452</v>
      </c>
      <c r="C5" s="103" t="s">
        <v>453</v>
      </c>
      <c r="D5" s="104" t="s">
        <v>454</v>
      </c>
      <c r="E5" s="104" t="s">
        <v>455</v>
      </c>
      <c r="F5" s="104" t="s">
        <v>456</v>
      </c>
      <c r="G5" s="104" t="s">
        <v>457</v>
      </c>
      <c r="H5" s="104" t="s">
        <v>458</v>
      </c>
    </row>
    <row r="6" spans="2:32" s="7" customFormat="1" ht="150">
      <c r="B6" s="210" t="s">
        <v>459</v>
      </c>
      <c r="C6" s="105" t="s">
        <v>453</v>
      </c>
      <c r="D6" s="104" t="s">
        <v>460</v>
      </c>
      <c r="E6" s="104" t="s">
        <v>461</v>
      </c>
      <c r="F6" s="104" t="s">
        <v>462</v>
      </c>
      <c r="G6" s="104" t="s">
        <v>463</v>
      </c>
      <c r="H6" s="104" t="s">
        <v>464</v>
      </c>
    </row>
    <row r="7" spans="2:32" ht="135">
      <c r="B7" s="210" t="s">
        <v>465</v>
      </c>
      <c r="C7" s="105" t="s">
        <v>453</v>
      </c>
      <c r="D7" s="104" t="s">
        <v>460</v>
      </c>
      <c r="E7" s="104" t="s">
        <v>461</v>
      </c>
      <c r="F7" s="104" t="s">
        <v>462</v>
      </c>
      <c r="G7" s="104" t="s">
        <v>463</v>
      </c>
      <c r="H7" s="104" t="s">
        <v>466</v>
      </c>
    </row>
    <row r="8" spans="2:32" ht="150">
      <c r="B8" s="210" t="s">
        <v>429</v>
      </c>
      <c r="C8" s="105" t="s">
        <v>453</v>
      </c>
      <c r="D8" s="104" t="s">
        <v>460</v>
      </c>
      <c r="E8" s="104" t="s">
        <v>461</v>
      </c>
      <c r="F8" s="104" t="s">
        <v>462</v>
      </c>
      <c r="G8" s="104" t="s">
        <v>463</v>
      </c>
      <c r="H8" s="104" t="s">
        <v>467</v>
      </c>
    </row>
    <row r="9" spans="2:32" ht="150">
      <c r="B9" s="211" t="s">
        <v>468</v>
      </c>
      <c r="C9" s="106" t="s">
        <v>469</v>
      </c>
      <c r="D9" s="104" t="s">
        <v>470</v>
      </c>
      <c r="E9" s="104" t="s">
        <v>471</v>
      </c>
      <c r="F9" s="104" t="s">
        <v>472</v>
      </c>
      <c r="G9" s="104" t="s">
        <v>473</v>
      </c>
      <c r="H9" s="104" t="s">
        <v>474</v>
      </c>
    </row>
    <row r="10" spans="2:32" ht="150">
      <c r="B10" s="212" t="s">
        <v>241</v>
      </c>
      <c r="C10" s="106" t="s">
        <v>469</v>
      </c>
      <c r="D10" s="104" t="s">
        <v>470</v>
      </c>
      <c r="E10" s="104" t="s">
        <v>471</v>
      </c>
      <c r="F10" s="104" t="s">
        <v>472</v>
      </c>
      <c r="G10" s="104" t="s">
        <v>473</v>
      </c>
      <c r="H10" s="104" t="s">
        <v>474</v>
      </c>
    </row>
    <row r="11" spans="2:32" ht="150">
      <c r="B11" s="212" t="s">
        <v>475</v>
      </c>
      <c r="C11" s="106" t="s">
        <v>469</v>
      </c>
      <c r="D11" s="104" t="s">
        <v>470</v>
      </c>
      <c r="E11" s="104" t="s">
        <v>471</v>
      </c>
      <c r="F11" s="104" t="s">
        <v>472</v>
      </c>
      <c r="G11" s="104" t="s">
        <v>473</v>
      </c>
      <c r="H11" s="104" t="s">
        <v>476</v>
      </c>
    </row>
    <row r="12" spans="2:32" ht="150">
      <c r="B12" s="212" t="s">
        <v>247</v>
      </c>
      <c r="C12" s="106" t="s">
        <v>469</v>
      </c>
      <c r="D12" s="104" t="s">
        <v>470</v>
      </c>
      <c r="E12" s="104" t="s">
        <v>471</v>
      </c>
      <c r="F12" s="104" t="s">
        <v>472</v>
      </c>
      <c r="G12" s="104" t="s">
        <v>473</v>
      </c>
      <c r="H12" s="104" t="s">
        <v>474</v>
      </c>
    </row>
    <row r="13" spans="2:32" ht="150">
      <c r="B13" s="212" t="s">
        <v>249</v>
      </c>
      <c r="C13" s="106" t="s">
        <v>469</v>
      </c>
      <c r="D13" s="104" t="s">
        <v>470</v>
      </c>
      <c r="E13" s="104" t="s">
        <v>471</v>
      </c>
      <c r="F13" s="104" t="s">
        <v>472</v>
      </c>
      <c r="G13" s="104" t="s">
        <v>473</v>
      </c>
      <c r="H13" s="104" t="s">
        <v>474</v>
      </c>
    </row>
    <row r="14" spans="2:32" ht="90">
      <c r="B14" s="212" t="s">
        <v>226</v>
      </c>
      <c r="C14" s="104" t="s">
        <v>453</v>
      </c>
      <c r="D14" s="104" t="s">
        <v>477</v>
      </c>
      <c r="E14" s="104" t="s">
        <v>478</v>
      </c>
      <c r="F14" s="104" t="s">
        <v>479</v>
      </c>
      <c r="G14" s="104" t="s">
        <v>480</v>
      </c>
      <c r="H14" s="104" t="s">
        <v>481</v>
      </c>
    </row>
    <row r="15" spans="2:32" ht="150">
      <c r="B15" s="212" t="s">
        <v>239</v>
      </c>
      <c r="C15" s="106" t="s">
        <v>469</v>
      </c>
      <c r="D15" s="104" t="s">
        <v>470</v>
      </c>
      <c r="E15" s="104" t="s">
        <v>471</v>
      </c>
      <c r="F15" s="104" t="s">
        <v>472</v>
      </c>
      <c r="G15" s="104" t="s">
        <v>473</v>
      </c>
      <c r="H15" s="104" t="s">
        <v>474</v>
      </c>
      <c r="AF15" s="107"/>
    </row>
    <row r="16" spans="2:32" ht="150">
      <c r="B16" s="212" t="s">
        <v>243</v>
      </c>
      <c r="C16" s="106" t="s">
        <v>469</v>
      </c>
      <c r="D16" s="104" t="s">
        <v>470</v>
      </c>
      <c r="E16" s="104" t="s">
        <v>471</v>
      </c>
      <c r="F16" s="104" t="s">
        <v>472</v>
      </c>
      <c r="G16" s="104" t="s">
        <v>473</v>
      </c>
      <c r="H16" s="104" t="s">
        <v>474</v>
      </c>
    </row>
    <row r="17" spans="2:8" ht="135">
      <c r="B17" s="212" t="s">
        <v>335</v>
      </c>
      <c r="C17" s="106" t="s">
        <v>469</v>
      </c>
      <c r="D17" s="104" t="s">
        <v>482</v>
      </c>
      <c r="E17" s="104" t="s">
        <v>456</v>
      </c>
      <c r="F17" s="104" t="s">
        <v>483</v>
      </c>
      <c r="G17" s="104" t="s">
        <v>484</v>
      </c>
      <c r="H17" s="104" t="s">
        <v>485</v>
      </c>
    </row>
    <row r="18" spans="2:8" ht="150">
      <c r="B18" s="212" t="s">
        <v>337</v>
      </c>
      <c r="C18" s="106" t="s">
        <v>469</v>
      </c>
      <c r="D18" s="104" t="s">
        <v>470</v>
      </c>
      <c r="E18" s="104" t="s">
        <v>471</v>
      </c>
      <c r="F18" s="104" t="s">
        <v>472</v>
      </c>
      <c r="G18" s="104" t="s">
        <v>473</v>
      </c>
      <c r="H18" s="104" t="s">
        <v>474</v>
      </c>
    </row>
    <row r="19" spans="2:8" ht="150">
      <c r="B19" s="212" t="s">
        <v>339</v>
      </c>
      <c r="C19" s="106" t="s">
        <v>469</v>
      </c>
      <c r="D19" s="104" t="s">
        <v>470</v>
      </c>
      <c r="E19" s="104" t="s">
        <v>471</v>
      </c>
      <c r="F19" s="104" t="s">
        <v>472</v>
      </c>
      <c r="G19" s="104" t="s">
        <v>473</v>
      </c>
      <c r="H19" s="104" t="s">
        <v>474</v>
      </c>
    </row>
    <row r="20" spans="2:8" ht="150">
      <c r="B20" s="212" t="s">
        <v>359</v>
      </c>
      <c r="C20" s="106" t="s">
        <v>469</v>
      </c>
      <c r="D20" s="104" t="s">
        <v>470</v>
      </c>
      <c r="E20" s="104" t="s">
        <v>471</v>
      </c>
      <c r="F20" s="104" t="s">
        <v>472</v>
      </c>
      <c r="G20" s="104" t="s">
        <v>473</v>
      </c>
      <c r="H20" s="104" t="s">
        <v>474</v>
      </c>
    </row>
    <row r="21" spans="2:8" ht="90">
      <c r="B21" s="212" t="s">
        <v>486</v>
      </c>
      <c r="C21" s="104" t="s">
        <v>453</v>
      </c>
      <c r="D21" s="104" t="s">
        <v>477</v>
      </c>
      <c r="E21" s="104" t="s">
        <v>478</v>
      </c>
      <c r="F21" s="104" t="s">
        <v>479</v>
      </c>
      <c r="G21" s="104" t="s">
        <v>480</v>
      </c>
      <c r="H21" s="104" t="s">
        <v>481</v>
      </c>
    </row>
    <row r="22" spans="2:8" ht="90">
      <c r="B22" s="212" t="s">
        <v>487</v>
      </c>
      <c r="C22" s="104" t="s">
        <v>453</v>
      </c>
      <c r="D22" s="104" t="s">
        <v>477</v>
      </c>
      <c r="E22" s="104" t="s">
        <v>478</v>
      </c>
      <c r="F22" s="104" t="s">
        <v>479</v>
      </c>
      <c r="G22" s="104" t="s">
        <v>480</v>
      </c>
      <c r="H22" s="104" t="s">
        <v>481</v>
      </c>
    </row>
    <row r="23" spans="2:8" ht="90">
      <c r="B23" s="212" t="s">
        <v>354</v>
      </c>
      <c r="C23" s="104" t="s">
        <v>453</v>
      </c>
      <c r="D23" s="104" t="s">
        <v>477</v>
      </c>
      <c r="E23" s="104" t="s">
        <v>478</v>
      </c>
      <c r="F23" s="104" t="s">
        <v>479</v>
      </c>
      <c r="G23" s="104" t="s">
        <v>480</v>
      </c>
      <c r="H23" s="104" t="s">
        <v>481</v>
      </c>
    </row>
    <row r="24" spans="2:8" ht="150">
      <c r="B24" s="212" t="s">
        <v>367</v>
      </c>
      <c r="C24" s="106" t="s">
        <v>469</v>
      </c>
      <c r="D24" s="104" t="s">
        <v>470</v>
      </c>
      <c r="E24" s="104" t="s">
        <v>471</v>
      </c>
      <c r="F24" s="104" t="s">
        <v>472</v>
      </c>
      <c r="G24" s="104" t="s">
        <v>473</v>
      </c>
      <c r="H24" s="104" t="s">
        <v>474</v>
      </c>
    </row>
    <row r="25" spans="2:8" ht="135">
      <c r="B25" s="212" t="s">
        <v>370</v>
      </c>
      <c r="C25" s="106" t="s">
        <v>469</v>
      </c>
      <c r="D25" s="104" t="s">
        <v>470</v>
      </c>
      <c r="E25" s="104" t="s">
        <v>471</v>
      </c>
      <c r="F25" s="104" t="s">
        <v>472</v>
      </c>
      <c r="G25" s="104" t="s">
        <v>488</v>
      </c>
      <c r="H25" s="104" t="s">
        <v>489</v>
      </c>
    </row>
    <row r="26" spans="2:8" ht="135">
      <c r="B26" s="213" t="s">
        <v>372</v>
      </c>
      <c r="C26" s="106" t="s">
        <v>469</v>
      </c>
      <c r="D26" s="104" t="s">
        <v>470</v>
      </c>
      <c r="E26" s="104" t="s">
        <v>471</v>
      </c>
      <c r="F26" s="104" t="s">
        <v>472</v>
      </c>
      <c r="G26" s="104" t="s">
        <v>488</v>
      </c>
      <c r="H26" s="104" t="s">
        <v>489</v>
      </c>
    </row>
    <row r="27" spans="2:8" ht="135">
      <c r="B27" s="213" t="s">
        <v>374</v>
      </c>
      <c r="C27" s="106" t="s">
        <v>469</v>
      </c>
      <c r="D27" s="104" t="s">
        <v>470</v>
      </c>
      <c r="E27" s="104" t="s">
        <v>471</v>
      </c>
      <c r="F27" s="104" t="s">
        <v>472</v>
      </c>
      <c r="G27" s="104" t="s">
        <v>488</v>
      </c>
      <c r="H27" s="104" t="s">
        <v>489</v>
      </c>
    </row>
    <row r="28" spans="2:8" ht="45">
      <c r="B28" s="212" t="s">
        <v>376</v>
      </c>
      <c r="C28" s="106" t="s">
        <v>469</v>
      </c>
      <c r="D28" s="104" t="s">
        <v>490</v>
      </c>
      <c r="E28" s="104" t="s">
        <v>491</v>
      </c>
      <c r="F28" s="104" t="s">
        <v>492</v>
      </c>
      <c r="G28" s="104" t="s">
        <v>26</v>
      </c>
      <c r="H28" s="104" t="s">
        <v>493</v>
      </c>
    </row>
    <row r="29" spans="2:8" ht="90">
      <c r="B29" s="212" t="s">
        <v>381</v>
      </c>
      <c r="C29" s="104" t="s">
        <v>453</v>
      </c>
      <c r="D29" s="104" t="s">
        <v>477</v>
      </c>
      <c r="E29" s="104" t="s">
        <v>478</v>
      </c>
      <c r="F29" s="104" t="s">
        <v>479</v>
      </c>
      <c r="G29" s="104" t="s">
        <v>480</v>
      </c>
      <c r="H29" s="104" t="s">
        <v>481</v>
      </c>
    </row>
    <row r="30" spans="2:8" ht="90">
      <c r="B30" s="212" t="s">
        <v>386</v>
      </c>
      <c r="C30" s="104" t="s">
        <v>453</v>
      </c>
      <c r="D30" s="104" t="s">
        <v>477</v>
      </c>
      <c r="E30" s="104" t="s">
        <v>478</v>
      </c>
      <c r="F30" s="104" t="s">
        <v>479</v>
      </c>
      <c r="G30" s="104" t="s">
        <v>480</v>
      </c>
      <c r="H30" s="104" t="s">
        <v>481</v>
      </c>
    </row>
    <row r="31" spans="2:8" ht="90">
      <c r="B31" s="212" t="s">
        <v>388</v>
      </c>
      <c r="C31" s="104" t="s">
        <v>453</v>
      </c>
      <c r="D31" s="104" t="s">
        <v>477</v>
      </c>
      <c r="E31" s="104" t="s">
        <v>478</v>
      </c>
      <c r="F31" s="104" t="s">
        <v>479</v>
      </c>
      <c r="G31" s="104" t="s">
        <v>480</v>
      </c>
      <c r="H31" s="104" t="s">
        <v>481</v>
      </c>
    </row>
    <row r="32" spans="2:8" ht="90">
      <c r="B32" s="212" t="s">
        <v>390</v>
      </c>
      <c r="C32" s="104" t="s">
        <v>453</v>
      </c>
      <c r="D32" s="104" t="s">
        <v>477</v>
      </c>
      <c r="E32" s="104" t="s">
        <v>478</v>
      </c>
      <c r="F32" s="104" t="s">
        <v>479</v>
      </c>
      <c r="G32" s="104" t="s">
        <v>480</v>
      </c>
      <c r="H32" s="104" t="s">
        <v>481</v>
      </c>
    </row>
    <row r="33" spans="2:8" ht="135">
      <c r="B33" s="212" t="s">
        <v>393</v>
      </c>
      <c r="C33" s="106" t="s">
        <v>469</v>
      </c>
      <c r="D33" s="104" t="s">
        <v>470</v>
      </c>
      <c r="E33" s="104" t="s">
        <v>471</v>
      </c>
      <c r="F33" s="104" t="s">
        <v>472</v>
      </c>
      <c r="G33" s="104" t="s">
        <v>488</v>
      </c>
      <c r="H33" s="104" t="s">
        <v>489</v>
      </c>
    </row>
    <row r="34" spans="2:8" ht="135">
      <c r="B34" s="210" t="s">
        <v>395</v>
      </c>
      <c r="C34" s="106" t="s">
        <v>469</v>
      </c>
      <c r="D34" s="104" t="s">
        <v>470</v>
      </c>
      <c r="E34" s="104" t="s">
        <v>471</v>
      </c>
      <c r="F34" s="104" t="s">
        <v>472</v>
      </c>
      <c r="G34" s="104" t="s">
        <v>488</v>
      </c>
      <c r="H34" s="104" t="s">
        <v>489</v>
      </c>
    </row>
    <row r="35" spans="2:8" ht="150">
      <c r="B35" s="210" t="s">
        <v>494</v>
      </c>
      <c r="C35" s="106" t="s">
        <v>469</v>
      </c>
      <c r="D35" s="104" t="s">
        <v>470</v>
      </c>
      <c r="E35" s="104" t="s">
        <v>471</v>
      </c>
      <c r="F35" s="104" t="s">
        <v>472</v>
      </c>
      <c r="G35" s="104" t="s">
        <v>473</v>
      </c>
      <c r="H35" s="104" t="s">
        <v>474</v>
      </c>
    </row>
    <row r="36" spans="2:8" ht="150">
      <c r="B36" s="210" t="s">
        <v>495</v>
      </c>
      <c r="C36" s="106" t="s">
        <v>469</v>
      </c>
      <c r="D36" s="104" t="s">
        <v>470</v>
      </c>
      <c r="E36" s="104" t="s">
        <v>471</v>
      </c>
      <c r="F36" s="104" t="s">
        <v>472</v>
      </c>
      <c r="G36" s="104" t="s">
        <v>473</v>
      </c>
      <c r="H36" s="104" t="s">
        <v>474</v>
      </c>
    </row>
    <row r="37" spans="2:8" ht="150">
      <c r="B37" s="211" t="s">
        <v>496</v>
      </c>
      <c r="C37" s="106" t="s">
        <v>469</v>
      </c>
      <c r="D37" s="104" t="s">
        <v>470</v>
      </c>
      <c r="E37" s="104" t="s">
        <v>471</v>
      </c>
      <c r="F37" s="104" t="s">
        <v>472</v>
      </c>
      <c r="G37" s="104" t="s">
        <v>473</v>
      </c>
      <c r="H37" s="104" t="s">
        <v>474</v>
      </c>
    </row>
    <row r="38" spans="2:8" ht="150">
      <c r="B38" s="212" t="s">
        <v>401</v>
      </c>
      <c r="C38" s="106" t="s">
        <v>469</v>
      </c>
      <c r="D38" s="104" t="s">
        <v>470</v>
      </c>
      <c r="E38" s="104" t="s">
        <v>471</v>
      </c>
      <c r="F38" s="104" t="s">
        <v>472</v>
      </c>
      <c r="G38" s="104" t="s">
        <v>473</v>
      </c>
      <c r="H38" s="104" t="s">
        <v>474</v>
      </c>
    </row>
    <row r="39" spans="2:8" s="2" customFormat="1" ht="90">
      <c r="B39" s="210" t="s">
        <v>412</v>
      </c>
      <c r="C39" s="104" t="s">
        <v>453</v>
      </c>
      <c r="D39" s="104" t="s">
        <v>477</v>
      </c>
      <c r="E39" s="104" t="s">
        <v>478</v>
      </c>
      <c r="F39" s="104" t="s">
        <v>479</v>
      </c>
      <c r="G39" s="104" t="s">
        <v>480</v>
      </c>
      <c r="H39" s="104" t="s">
        <v>481</v>
      </c>
    </row>
    <row r="40" spans="2:8" s="2" customFormat="1" ht="90.75" thickBot="1">
      <c r="B40" s="214" t="s">
        <v>415</v>
      </c>
      <c r="C40" s="108" t="s">
        <v>453</v>
      </c>
      <c r="D40" s="104" t="s">
        <v>477</v>
      </c>
      <c r="E40" s="104" t="s">
        <v>478</v>
      </c>
      <c r="F40" s="104" t="s">
        <v>479</v>
      </c>
      <c r="G40" s="104" t="s">
        <v>480</v>
      </c>
      <c r="H40" s="104" t="s">
        <v>481</v>
      </c>
    </row>
    <row r="41" spans="2:8" ht="150">
      <c r="B41" s="212" t="s">
        <v>419</v>
      </c>
      <c r="C41" s="106" t="s">
        <v>469</v>
      </c>
      <c r="D41" s="104" t="s">
        <v>470</v>
      </c>
      <c r="E41" s="104" t="s">
        <v>471</v>
      </c>
      <c r="F41" s="104" t="s">
        <v>472</v>
      </c>
      <c r="G41" s="104" t="s">
        <v>473</v>
      </c>
      <c r="H41" s="104" t="s">
        <v>474</v>
      </c>
    </row>
    <row r="42" spans="2:8" s="2" customFormat="1" ht="90">
      <c r="B42" s="210" t="s">
        <v>410</v>
      </c>
      <c r="C42" s="104" t="s">
        <v>453</v>
      </c>
      <c r="D42" s="104" t="s">
        <v>477</v>
      </c>
      <c r="E42" s="104" t="s">
        <v>478</v>
      </c>
      <c r="F42" s="104" t="s">
        <v>479</v>
      </c>
      <c r="G42" s="104" t="s">
        <v>480</v>
      </c>
      <c r="H42" s="104" t="s">
        <v>481</v>
      </c>
    </row>
    <row r="43" spans="2:8" s="2" customFormat="1" ht="150">
      <c r="B43" s="211" t="s">
        <v>432</v>
      </c>
      <c r="C43" s="106" t="s">
        <v>469</v>
      </c>
      <c r="D43" s="104" t="s">
        <v>470</v>
      </c>
      <c r="E43" s="104" t="s">
        <v>471</v>
      </c>
      <c r="F43" s="104" t="s">
        <v>472</v>
      </c>
      <c r="G43" s="104" t="s">
        <v>473</v>
      </c>
      <c r="H43" s="104" t="s">
        <v>474</v>
      </c>
    </row>
    <row r="44" spans="2:8" s="2" customFormat="1" ht="150">
      <c r="B44" s="209" t="s">
        <v>434</v>
      </c>
      <c r="C44" s="106" t="s">
        <v>469</v>
      </c>
      <c r="D44" s="104" t="s">
        <v>470</v>
      </c>
      <c r="E44" s="104" t="s">
        <v>471</v>
      </c>
      <c r="F44" s="104" t="s">
        <v>472</v>
      </c>
      <c r="G44" s="104" t="s">
        <v>473</v>
      </c>
      <c r="H44" s="104" t="s">
        <v>474</v>
      </c>
    </row>
    <row r="45" spans="2:8" s="2" customFormat="1" ht="90">
      <c r="B45" s="210" t="s">
        <v>256</v>
      </c>
      <c r="C45" s="104" t="s">
        <v>453</v>
      </c>
      <c r="D45" s="104" t="s">
        <v>477</v>
      </c>
      <c r="E45" s="104" t="s">
        <v>478</v>
      </c>
      <c r="F45" s="104" t="s">
        <v>479</v>
      </c>
      <c r="G45" s="104" t="s">
        <v>480</v>
      </c>
      <c r="H45" s="104" t="s">
        <v>481</v>
      </c>
    </row>
    <row r="46" spans="2:8" s="2" customFormat="1" ht="90">
      <c r="B46" s="210" t="s">
        <v>261</v>
      </c>
      <c r="C46" s="104" t="s">
        <v>453</v>
      </c>
      <c r="D46" s="104" t="s">
        <v>477</v>
      </c>
      <c r="E46" s="104" t="s">
        <v>478</v>
      </c>
      <c r="F46" s="104" t="s">
        <v>479</v>
      </c>
      <c r="G46" s="104" t="s">
        <v>480</v>
      </c>
      <c r="H46" s="104" t="s">
        <v>481</v>
      </c>
    </row>
    <row r="47" spans="2:8" ht="90">
      <c r="B47" s="210" t="s">
        <v>266</v>
      </c>
      <c r="C47" s="104" t="s">
        <v>453</v>
      </c>
      <c r="D47" s="104" t="s">
        <v>477</v>
      </c>
      <c r="E47" s="104" t="s">
        <v>478</v>
      </c>
      <c r="F47" s="104" t="s">
        <v>479</v>
      </c>
      <c r="G47" s="104" t="s">
        <v>480</v>
      </c>
      <c r="H47" s="104" t="s">
        <v>481</v>
      </c>
    </row>
    <row r="48" spans="2:8" ht="90">
      <c r="B48" s="210" t="s">
        <v>270</v>
      </c>
      <c r="C48" s="104" t="s">
        <v>453</v>
      </c>
      <c r="D48" s="104" t="s">
        <v>477</v>
      </c>
      <c r="E48" s="104" t="s">
        <v>478</v>
      </c>
      <c r="F48" s="104" t="s">
        <v>479</v>
      </c>
      <c r="G48" s="104" t="s">
        <v>480</v>
      </c>
      <c r="H48" s="104" t="s">
        <v>481</v>
      </c>
    </row>
    <row r="49" spans="2:8" ht="90">
      <c r="B49" s="210" t="s">
        <v>274</v>
      </c>
      <c r="C49" s="104" t="s">
        <v>453</v>
      </c>
      <c r="D49" s="104" t="s">
        <v>477</v>
      </c>
      <c r="E49" s="104" t="s">
        <v>478</v>
      </c>
      <c r="F49" s="104" t="s">
        <v>479</v>
      </c>
      <c r="G49" s="104" t="s">
        <v>480</v>
      </c>
      <c r="H49" s="104" t="s">
        <v>481</v>
      </c>
    </row>
    <row r="50" spans="2:8" ht="90">
      <c r="B50" s="212" t="s">
        <v>278</v>
      </c>
      <c r="C50" s="104" t="s">
        <v>453</v>
      </c>
      <c r="D50" s="104" t="s">
        <v>477</v>
      </c>
      <c r="E50" s="104" t="s">
        <v>478</v>
      </c>
      <c r="F50" s="104" t="s">
        <v>479</v>
      </c>
      <c r="G50" s="104" t="s">
        <v>480</v>
      </c>
      <c r="H50" s="104" t="s">
        <v>481</v>
      </c>
    </row>
    <row r="51" spans="2:8" ht="90">
      <c r="B51" s="212" t="s">
        <v>283</v>
      </c>
      <c r="C51" s="104" t="s">
        <v>453</v>
      </c>
      <c r="D51" s="104" t="s">
        <v>477</v>
      </c>
      <c r="E51" s="104" t="s">
        <v>478</v>
      </c>
      <c r="F51" s="104" t="s">
        <v>479</v>
      </c>
      <c r="G51" s="104" t="s">
        <v>480</v>
      </c>
      <c r="H51" s="104" t="s">
        <v>481</v>
      </c>
    </row>
    <row r="52" spans="2:8" ht="90">
      <c r="B52" s="212" t="s">
        <v>287</v>
      </c>
      <c r="C52" s="104" t="s">
        <v>453</v>
      </c>
      <c r="D52" s="104" t="s">
        <v>477</v>
      </c>
      <c r="E52" s="104" t="s">
        <v>478</v>
      </c>
      <c r="F52" s="104" t="s">
        <v>479</v>
      </c>
      <c r="G52" s="104" t="s">
        <v>480</v>
      </c>
      <c r="H52" s="104" t="s">
        <v>481</v>
      </c>
    </row>
    <row r="53" spans="2:8" ht="135">
      <c r="B53" s="212" t="s">
        <v>291</v>
      </c>
      <c r="C53" s="106" t="s">
        <v>469</v>
      </c>
      <c r="D53" s="104" t="s">
        <v>482</v>
      </c>
      <c r="E53" s="104" t="s">
        <v>456</v>
      </c>
      <c r="F53" s="104" t="s">
        <v>483</v>
      </c>
      <c r="G53" s="104" t="s">
        <v>484</v>
      </c>
      <c r="H53" s="104" t="s">
        <v>485</v>
      </c>
    </row>
    <row r="54" spans="2:8" ht="135">
      <c r="B54" s="213" t="s">
        <v>295</v>
      </c>
      <c r="C54" s="106" t="s">
        <v>469</v>
      </c>
      <c r="D54" s="104" t="s">
        <v>470</v>
      </c>
      <c r="E54" s="104" t="s">
        <v>471</v>
      </c>
      <c r="F54" s="104" t="s">
        <v>472</v>
      </c>
      <c r="G54" s="104" t="s">
        <v>488</v>
      </c>
      <c r="H54" s="104" t="s">
        <v>489</v>
      </c>
    </row>
    <row r="55" spans="2:8" ht="150">
      <c r="B55" s="212" t="s">
        <v>303</v>
      </c>
      <c r="C55" s="106" t="s">
        <v>469</v>
      </c>
      <c r="D55" s="104" t="s">
        <v>470</v>
      </c>
      <c r="E55" s="104" t="s">
        <v>471</v>
      </c>
      <c r="F55" s="104" t="s">
        <v>472</v>
      </c>
      <c r="G55" s="104" t="s">
        <v>473</v>
      </c>
      <c r="H55" s="104" t="s">
        <v>474</v>
      </c>
    </row>
    <row r="56" spans="2:8" ht="90">
      <c r="B56" s="212" t="s">
        <v>259</v>
      </c>
      <c r="C56" s="104" t="s">
        <v>453</v>
      </c>
      <c r="D56" s="104" t="s">
        <v>477</v>
      </c>
      <c r="E56" s="104" t="s">
        <v>478</v>
      </c>
      <c r="F56" s="104" t="s">
        <v>479</v>
      </c>
      <c r="G56" s="104" t="s">
        <v>480</v>
      </c>
      <c r="H56" s="104" t="s">
        <v>481</v>
      </c>
    </row>
    <row r="57" spans="2:8" ht="90">
      <c r="B57" s="211" t="s">
        <v>264</v>
      </c>
      <c r="C57" s="106" t="s">
        <v>453</v>
      </c>
      <c r="D57" s="104" t="s">
        <v>477</v>
      </c>
      <c r="E57" s="104" t="s">
        <v>478</v>
      </c>
      <c r="F57" s="104" t="s">
        <v>479</v>
      </c>
      <c r="G57" s="104" t="s">
        <v>480</v>
      </c>
      <c r="H57" s="104" t="s">
        <v>481</v>
      </c>
    </row>
    <row r="58" spans="2:8" ht="90">
      <c r="B58" s="212" t="s">
        <v>268</v>
      </c>
      <c r="C58" s="104" t="s">
        <v>453</v>
      </c>
      <c r="D58" s="104" t="s">
        <v>477</v>
      </c>
      <c r="E58" s="104" t="s">
        <v>478</v>
      </c>
      <c r="F58" s="104" t="s">
        <v>479</v>
      </c>
      <c r="G58" s="104" t="s">
        <v>480</v>
      </c>
      <c r="H58" s="104" t="s">
        <v>481</v>
      </c>
    </row>
    <row r="59" spans="2:8" ht="90">
      <c r="B59" s="212" t="s">
        <v>272</v>
      </c>
      <c r="C59" s="104" t="s">
        <v>453</v>
      </c>
      <c r="D59" s="104" t="s">
        <v>477</v>
      </c>
      <c r="E59" s="104" t="s">
        <v>478</v>
      </c>
      <c r="F59" s="104" t="s">
        <v>479</v>
      </c>
      <c r="G59" s="104" t="s">
        <v>480</v>
      </c>
      <c r="H59" s="104" t="s">
        <v>481</v>
      </c>
    </row>
    <row r="60" spans="2:8" ht="90">
      <c r="B60" s="212" t="s">
        <v>276</v>
      </c>
      <c r="C60" s="104" t="s">
        <v>453</v>
      </c>
      <c r="D60" s="104" t="s">
        <v>477</v>
      </c>
      <c r="E60" s="104" t="s">
        <v>478</v>
      </c>
      <c r="F60" s="104" t="s">
        <v>479</v>
      </c>
      <c r="G60" s="104" t="s">
        <v>480</v>
      </c>
      <c r="H60" s="104" t="s">
        <v>481</v>
      </c>
    </row>
    <row r="61" spans="2:8" ht="90">
      <c r="B61" s="212" t="s">
        <v>281</v>
      </c>
      <c r="C61" s="104" t="s">
        <v>453</v>
      </c>
      <c r="D61" s="104" t="s">
        <v>477</v>
      </c>
      <c r="E61" s="104" t="s">
        <v>478</v>
      </c>
      <c r="F61" s="104" t="s">
        <v>479</v>
      </c>
      <c r="G61" s="104" t="s">
        <v>480</v>
      </c>
      <c r="H61" s="104" t="s">
        <v>481</v>
      </c>
    </row>
    <row r="62" spans="2:8" ht="90">
      <c r="B62" s="212" t="s">
        <v>285</v>
      </c>
      <c r="C62" s="104" t="s">
        <v>453</v>
      </c>
      <c r="D62" s="104" t="s">
        <v>477</v>
      </c>
      <c r="E62" s="104" t="s">
        <v>478</v>
      </c>
      <c r="F62" s="104" t="s">
        <v>479</v>
      </c>
      <c r="G62" s="104" t="s">
        <v>480</v>
      </c>
      <c r="H62" s="104" t="s">
        <v>481</v>
      </c>
    </row>
    <row r="63" spans="2:8" ht="90">
      <c r="B63" s="212" t="s">
        <v>289</v>
      </c>
      <c r="C63" s="104" t="s">
        <v>453</v>
      </c>
      <c r="D63" s="104" t="s">
        <v>477</v>
      </c>
      <c r="E63" s="104" t="s">
        <v>478</v>
      </c>
      <c r="F63" s="104" t="s">
        <v>479</v>
      </c>
      <c r="G63" s="104" t="s">
        <v>480</v>
      </c>
      <c r="H63" s="104" t="s">
        <v>481</v>
      </c>
    </row>
    <row r="64" spans="2:8" ht="45">
      <c r="B64" s="212" t="s">
        <v>293</v>
      </c>
      <c r="C64" s="106" t="s">
        <v>469</v>
      </c>
      <c r="D64" s="104" t="s">
        <v>490</v>
      </c>
      <c r="E64" s="104" t="s">
        <v>491</v>
      </c>
      <c r="F64" s="104" t="s">
        <v>492</v>
      </c>
      <c r="G64" s="104" t="s">
        <v>26</v>
      </c>
      <c r="H64" s="104" t="s">
        <v>493</v>
      </c>
    </row>
    <row r="65" spans="2:8" ht="150">
      <c r="B65" s="212" t="s">
        <v>297</v>
      </c>
      <c r="C65" s="106" t="s">
        <v>469</v>
      </c>
      <c r="D65" s="104" t="s">
        <v>470</v>
      </c>
      <c r="E65" s="104" t="s">
        <v>471</v>
      </c>
      <c r="F65" s="104" t="s">
        <v>472</v>
      </c>
      <c r="G65" s="104" t="s">
        <v>473</v>
      </c>
      <c r="H65" s="104" t="s">
        <v>474</v>
      </c>
    </row>
    <row r="66" spans="2:8" ht="150">
      <c r="B66" s="212" t="s">
        <v>301</v>
      </c>
      <c r="C66" s="106" t="s">
        <v>469</v>
      </c>
      <c r="D66" s="104" t="s">
        <v>470</v>
      </c>
      <c r="E66" s="104" t="s">
        <v>471</v>
      </c>
      <c r="F66" s="104" t="s">
        <v>472</v>
      </c>
      <c r="G66" s="104" t="s">
        <v>473</v>
      </c>
      <c r="H66" s="104" t="s">
        <v>474</v>
      </c>
    </row>
    <row r="67" spans="2:8" ht="90">
      <c r="B67" s="212" t="s">
        <v>497</v>
      </c>
      <c r="C67" s="104" t="s">
        <v>453</v>
      </c>
      <c r="D67" s="104" t="s">
        <v>477</v>
      </c>
      <c r="E67" s="104" t="s">
        <v>478</v>
      </c>
      <c r="F67" s="104" t="s">
        <v>479</v>
      </c>
      <c r="G67" s="104" t="s">
        <v>480</v>
      </c>
      <c r="H67" s="104" t="s">
        <v>481</v>
      </c>
    </row>
    <row r="68" spans="2:8" ht="90">
      <c r="B68" s="212" t="s">
        <v>498</v>
      </c>
      <c r="C68" s="104" t="s">
        <v>453</v>
      </c>
      <c r="D68" s="104" t="s">
        <v>477</v>
      </c>
      <c r="E68" s="104" t="s">
        <v>478</v>
      </c>
      <c r="F68" s="104" t="s">
        <v>479</v>
      </c>
      <c r="G68" s="104" t="s">
        <v>480</v>
      </c>
      <c r="H68" s="104" t="s">
        <v>481</v>
      </c>
    </row>
    <row r="69" spans="2:8" ht="90">
      <c r="B69" s="212" t="s">
        <v>499</v>
      </c>
      <c r="C69" s="104" t="s">
        <v>453</v>
      </c>
      <c r="D69" s="104" t="s">
        <v>477</v>
      </c>
      <c r="E69" s="104" t="s">
        <v>478</v>
      </c>
      <c r="F69" s="104" t="s">
        <v>479</v>
      </c>
      <c r="G69" s="104" t="s">
        <v>480</v>
      </c>
      <c r="H69" s="104" t="s">
        <v>481</v>
      </c>
    </row>
    <row r="70" spans="2:8" ht="135">
      <c r="B70" s="212" t="s">
        <v>500</v>
      </c>
      <c r="C70" s="106" t="s">
        <v>469</v>
      </c>
      <c r="D70" s="104" t="s">
        <v>482</v>
      </c>
      <c r="E70" s="104" t="s">
        <v>456</v>
      </c>
      <c r="F70" s="104" t="s">
        <v>483</v>
      </c>
      <c r="G70" s="104" t="s">
        <v>484</v>
      </c>
      <c r="H70" s="104" t="s">
        <v>485</v>
      </c>
    </row>
    <row r="71" spans="2:8" ht="150">
      <c r="B71" s="212" t="s">
        <v>501</v>
      </c>
      <c r="C71" s="106" t="s">
        <v>469</v>
      </c>
      <c r="D71" s="104" t="s">
        <v>470</v>
      </c>
      <c r="E71" s="104" t="s">
        <v>471</v>
      </c>
      <c r="F71" s="104" t="s">
        <v>472</v>
      </c>
      <c r="G71" s="104" t="s">
        <v>473</v>
      </c>
      <c r="H71" s="104" t="s">
        <v>474</v>
      </c>
    </row>
    <row r="72" spans="2:8" ht="135">
      <c r="B72" s="212" t="s">
        <v>502</v>
      </c>
      <c r="C72" s="106" t="s">
        <v>469</v>
      </c>
      <c r="D72" s="104" t="s">
        <v>482</v>
      </c>
      <c r="E72" s="104" t="s">
        <v>456</v>
      </c>
      <c r="F72" s="104" t="s">
        <v>483</v>
      </c>
      <c r="G72" s="104" t="s">
        <v>484</v>
      </c>
      <c r="H72" s="104" t="s">
        <v>485</v>
      </c>
    </row>
    <row r="73" spans="2:8" ht="150">
      <c r="B73" s="212" t="s">
        <v>503</v>
      </c>
      <c r="C73" s="106" t="s">
        <v>469</v>
      </c>
      <c r="D73" s="104" t="s">
        <v>470</v>
      </c>
      <c r="E73" s="104" t="s">
        <v>471</v>
      </c>
      <c r="F73" s="104" t="s">
        <v>472</v>
      </c>
      <c r="G73" s="104" t="s">
        <v>473</v>
      </c>
      <c r="H73" s="104" t="s">
        <v>474</v>
      </c>
    </row>
    <row r="74" spans="2:8" ht="90">
      <c r="B74" s="212" t="s">
        <v>504</v>
      </c>
      <c r="C74" s="104" t="s">
        <v>453</v>
      </c>
      <c r="D74" s="104" t="s">
        <v>477</v>
      </c>
      <c r="E74" s="104" t="s">
        <v>478</v>
      </c>
      <c r="F74" s="104" t="s">
        <v>479</v>
      </c>
      <c r="G74" s="104" t="s">
        <v>480</v>
      </c>
      <c r="H74" s="104" t="s">
        <v>481</v>
      </c>
    </row>
    <row r="75" spans="2:8" ht="150">
      <c r="B75" s="212" t="s">
        <v>505</v>
      </c>
      <c r="C75" s="106" t="s">
        <v>469</v>
      </c>
      <c r="D75" s="104" t="s">
        <v>470</v>
      </c>
      <c r="E75" s="104" t="s">
        <v>471</v>
      </c>
      <c r="F75" s="104" t="s">
        <v>472</v>
      </c>
      <c r="G75" s="104" t="s">
        <v>473</v>
      </c>
      <c r="H75" s="104" t="s">
        <v>474</v>
      </c>
    </row>
    <row r="76" spans="2:8" ht="90">
      <c r="B76" s="212" t="s">
        <v>506</v>
      </c>
      <c r="C76" s="6" t="s">
        <v>453</v>
      </c>
      <c r="D76" s="104" t="s">
        <v>477</v>
      </c>
      <c r="E76" s="104" t="s">
        <v>478</v>
      </c>
      <c r="F76" s="104" t="s">
        <v>479</v>
      </c>
      <c r="G76" s="104" t="s">
        <v>480</v>
      </c>
      <c r="H76" s="104" t="s">
        <v>481</v>
      </c>
    </row>
    <row r="77" spans="2:8" ht="90">
      <c r="B77" s="212" t="s">
        <v>507</v>
      </c>
      <c r="C77" s="6" t="s">
        <v>453</v>
      </c>
      <c r="D77" s="104" t="s">
        <v>477</v>
      </c>
      <c r="E77" s="104" t="s">
        <v>478</v>
      </c>
      <c r="F77" s="104" t="s">
        <v>479</v>
      </c>
      <c r="G77" s="104" t="s">
        <v>480</v>
      </c>
      <c r="H77" s="104" t="s">
        <v>481</v>
      </c>
    </row>
    <row r="78" spans="2:8" s="110" customFormat="1" ht="90">
      <c r="B78" s="212" t="s">
        <v>410</v>
      </c>
      <c r="C78" s="109" t="s">
        <v>453</v>
      </c>
      <c r="D78" s="104" t="s">
        <v>477</v>
      </c>
      <c r="E78" s="104" t="s">
        <v>478</v>
      </c>
      <c r="F78" s="104" t="s">
        <v>479</v>
      </c>
      <c r="G78" s="104" t="s">
        <v>480</v>
      </c>
      <c r="H78" s="104" t="s">
        <v>481</v>
      </c>
    </row>
    <row r="79" spans="2:8" s="110" customFormat="1" ht="150">
      <c r="B79" s="212" t="s">
        <v>508</v>
      </c>
      <c r="C79" s="106" t="s">
        <v>469</v>
      </c>
      <c r="D79" s="104" t="s">
        <v>470</v>
      </c>
      <c r="E79" s="104" t="s">
        <v>471</v>
      </c>
      <c r="F79" s="104" t="s">
        <v>472</v>
      </c>
      <c r="G79" s="104" t="s">
        <v>473</v>
      </c>
      <c r="H79" s="104" t="s">
        <v>474</v>
      </c>
    </row>
    <row r="80" spans="2:8" s="110" customFormat="1" ht="150">
      <c r="B80" s="212" t="s">
        <v>509</v>
      </c>
      <c r="C80" s="106" t="s">
        <v>469</v>
      </c>
      <c r="D80" s="104" t="s">
        <v>470</v>
      </c>
      <c r="E80" s="104" t="s">
        <v>471</v>
      </c>
      <c r="F80" s="104" t="s">
        <v>472</v>
      </c>
      <c r="G80" s="104" t="s">
        <v>473</v>
      </c>
      <c r="H80" s="104" t="s">
        <v>474</v>
      </c>
    </row>
    <row r="81" spans="2:32" s="110" customFormat="1" ht="135">
      <c r="B81" s="212" t="s">
        <v>510</v>
      </c>
      <c r="C81" s="106" t="s">
        <v>469</v>
      </c>
      <c r="D81" s="104" t="s">
        <v>470</v>
      </c>
      <c r="E81" s="104" t="s">
        <v>471</v>
      </c>
      <c r="F81" s="104" t="s">
        <v>472</v>
      </c>
      <c r="G81" s="104" t="s">
        <v>488</v>
      </c>
      <c r="H81" s="104" t="s">
        <v>489</v>
      </c>
      <c r="AF81" s="111"/>
    </row>
  </sheetData>
  <mergeCells count="1">
    <mergeCell ref="B1:H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FEFC-649A-49A2-92D4-776025617CE6}">
  <sheetPr codeName="Sheet14">
    <tabColor theme="4" tint="0.79998168889431442"/>
    <pageSetUpPr fitToPage="1"/>
  </sheetPr>
  <dimension ref="B1:M117"/>
  <sheetViews>
    <sheetView showGridLines="0" tabSelected="1" zoomScale="98" zoomScaleNormal="70" workbookViewId="0">
      <selection activeCell="C7" sqref="C7:F12"/>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511</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206</v>
      </c>
      <c r="D5" s="573"/>
      <c r="E5" s="573"/>
      <c r="F5" s="573"/>
      <c r="G5" s="573"/>
      <c r="H5" s="573"/>
      <c r="I5" s="573"/>
      <c r="J5" s="574"/>
      <c r="K5" s="13"/>
    </row>
    <row r="6" spans="2:11" ht="14.45" customHeight="1">
      <c r="B6" s="12"/>
      <c r="C6" s="159" t="s">
        <v>512</v>
      </c>
      <c r="D6" s="117"/>
      <c r="E6" s="117"/>
      <c r="F6" s="11"/>
      <c r="G6" s="118" t="s">
        <v>208</v>
      </c>
      <c r="H6" s="575" t="s">
        <v>209</v>
      </c>
      <c r="I6" s="576"/>
      <c r="J6" s="577"/>
      <c r="K6" s="13"/>
    </row>
    <row r="7" spans="2:11" ht="14.25" customHeight="1" thickBot="1">
      <c r="B7" s="12"/>
      <c r="C7" s="578" t="s">
        <v>513</v>
      </c>
      <c r="D7" s="579"/>
      <c r="E7" s="579"/>
      <c r="F7" s="580"/>
      <c r="G7" s="398" t="s">
        <v>514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26</v>
      </c>
      <c r="H9" s="590" t="s">
        <v>515</v>
      </c>
      <c r="I9" s="588"/>
      <c r="J9" s="589"/>
      <c r="K9" s="13"/>
    </row>
    <row r="10" spans="2:11" ht="15.75" customHeight="1">
      <c r="B10" s="12"/>
      <c r="C10" s="578"/>
      <c r="D10" s="579"/>
      <c r="E10" s="579"/>
      <c r="F10" s="580"/>
      <c r="G10" s="585"/>
      <c r="H10" s="590"/>
      <c r="I10" s="588"/>
      <c r="J10" s="589"/>
      <c r="K10" s="13"/>
    </row>
    <row r="11" spans="2:11" ht="15.75"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516</v>
      </c>
      <c r="D16" s="130" t="s">
        <v>224</v>
      </c>
      <c r="E16" s="223">
        <v>1</v>
      </c>
      <c r="F16" s="164" t="s">
        <v>517</v>
      </c>
      <c r="G16" s="134" t="s">
        <v>226</v>
      </c>
      <c r="H16" s="130" t="s">
        <v>224</v>
      </c>
      <c r="I16" s="223">
        <v>1</v>
      </c>
      <c r="J16" s="168" t="s">
        <v>518</v>
      </c>
      <c r="K16" s="13"/>
    </row>
    <row r="17" spans="2:11" ht="38.450000000000003" customHeight="1">
      <c r="B17" s="12"/>
      <c r="C17" s="121" t="s">
        <v>519</v>
      </c>
      <c r="D17" s="20" t="s">
        <v>224</v>
      </c>
      <c r="E17" s="224">
        <v>1</v>
      </c>
      <c r="F17" s="165" t="s">
        <v>520</v>
      </c>
      <c r="G17" s="124" t="s">
        <v>504</v>
      </c>
      <c r="H17" s="113" t="s">
        <v>257</v>
      </c>
      <c r="I17" s="239">
        <v>1</v>
      </c>
      <c r="J17" s="192" t="s">
        <v>521</v>
      </c>
      <c r="K17" s="13"/>
    </row>
    <row r="18" spans="2:11" ht="46.5" customHeight="1">
      <c r="B18" s="12"/>
      <c r="C18" s="121" t="s">
        <v>522</v>
      </c>
      <c r="D18" s="20" t="s">
        <v>224</v>
      </c>
      <c r="E18" s="224" t="s">
        <v>48</v>
      </c>
      <c r="F18" s="165" t="s">
        <v>523</v>
      </c>
      <c r="G18" s="124" t="s">
        <v>26</v>
      </c>
      <c r="H18" s="30" t="s">
        <v>26</v>
      </c>
      <c r="I18" s="226" t="s">
        <v>26</v>
      </c>
      <c r="J18" s="125" t="s">
        <v>26</v>
      </c>
      <c r="K18" s="13"/>
    </row>
    <row r="19" spans="2:11" ht="46.5" customHeight="1" thickBot="1">
      <c r="B19" s="12"/>
      <c r="C19" s="122" t="s">
        <v>524</v>
      </c>
      <c r="D19" s="123" t="s">
        <v>224</v>
      </c>
      <c r="E19" s="225" t="s">
        <v>48</v>
      </c>
      <c r="F19" s="368" t="s">
        <v>525</v>
      </c>
      <c r="G19" s="126" t="s">
        <v>26</v>
      </c>
      <c r="H19" s="127" t="s">
        <v>26</v>
      </c>
      <c r="I19" s="227" t="s">
        <v>26</v>
      </c>
      <c r="J19" s="128" t="s">
        <v>26</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42.75">
      <c r="B22" s="12"/>
      <c r="C22" s="135" t="s">
        <v>237</v>
      </c>
      <c r="D22" s="136" t="s">
        <v>224</v>
      </c>
      <c r="E22" s="228">
        <v>1</v>
      </c>
      <c r="F22" s="169" t="s">
        <v>526</v>
      </c>
      <c r="G22" s="24" t="s">
        <v>527</v>
      </c>
      <c r="H22" s="20" t="s">
        <v>224</v>
      </c>
      <c r="I22" s="224">
        <v>1</v>
      </c>
      <c r="J22" s="31" t="s">
        <v>528</v>
      </c>
      <c r="K22" s="13"/>
    </row>
    <row r="23" spans="2:11" ht="42.75">
      <c r="B23" s="12"/>
      <c r="C23" s="24" t="s">
        <v>241</v>
      </c>
      <c r="D23" s="20" t="s">
        <v>224</v>
      </c>
      <c r="E23" s="224">
        <v>0.75</v>
      </c>
      <c r="F23" s="171" t="s">
        <v>529</v>
      </c>
      <c r="G23" s="24" t="s">
        <v>26</v>
      </c>
      <c r="H23" s="114" t="s">
        <v>26</v>
      </c>
      <c r="I23" s="229" t="s">
        <v>26</v>
      </c>
      <c r="J23" s="125" t="s">
        <v>26</v>
      </c>
      <c r="K23" s="13"/>
    </row>
    <row r="24" spans="2:11" ht="21.95" customHeight="1" thickBot="1">
      <c r="B24" s="12"/>
      <c r="C24" s="25" t="s">
        <v>249</v>
      </c>
      <c r="D24" s="123" t="s">
        <v>224</v>
      </c>
      <c r="E24" s="225">
        <v>1</v>
      </c>
      <c r="F24" s="172" t="s">
        <v>249</v>
      </c>
      <c r="G24" s="126" t="s">
        <v>26</v>
      </c>
      <c r="H24" s="127" t="s">
        <v>26</v>
      </c>
      <c r="I24" s="227" t="s">
        <v>26</v>
      </c>
      <c r="J24" s="128" t="s">
        <v>26</v>
      </c>
      <c r="K24" s="13"/>
    </row>
    <row r="25" spans="2:11" ht="21" customHeight="1" thickBot="1">
      <c r="B25" s="12"/>
      <c r="C25" s="594" t="s">
        <v>250</v>
      </c>
      <c r="D25" s="595"/>
      <c r="E25" s="595"/>
      <c r="F25" s="595"/>
      <c r="G25" s="595"/>
      <c r="H25" s="595"/>
      <c r="I25" s="595"/>
      <c r="J25" s="596"/>
      <c r="K25" s="13"/>
    </row>
    <row r="26" spans="2:11" ht="23.45" customHeight="1" thickBot="1">
      <c r="B26" s="12"/>
      <c r="C26" s="597" t="s">
        <v>251</v>
      </c>
      <c r="D26" s="598"/>
      <c r="E26" s="598"/>
      <c r="F26" s="598"/>
      <c r="G26" s="598"/>
      <c r="H26" s="598"/>
      <c r="I26" s="598"/>
      <c r="J26" s="599"/>
      <c r="K26" s="13"/>
    </row>
    <row r="27" spans="2:11">
      <c r="B27" s="12"/>
      <c r="C27" s="10"/>
      <c r="D27" s="138"/>
      <c r="E27" s="138"/>
      <c r="F27" s="138"/>
      <c r="G27" s="138"/>
      <c r="H27" s="138"/>
      <c r="I27" s="138"/>
      <c r="J27" s="11"/>
      <c r="K27" s="13"/>
    </row>
    <row r="28" spans="2:11">
      <c r="B28" s="12"/>
      <c r="C28" s="12"/>
      <c r="J28" s="13"/>
      <c r="K28" s="13"/>
    </row>
    <row r="29" spans="2:11" ht="15" thickBot="1">
      <c r="B29" s="12"/>
      <c r="C29" s="27"/>
      <c r="D29" s="28"/>
      <c r="E29" s="28"/>
      <c r="F29" s="28"/>
      <c r="G29" s="28"/>
      <c r="H29" s="28"/>
      <c r="I29" s="28"/>
      <c r="J29" s="29"/>
      <c r="K29" s="13"/>
    </row>
    <row r="30" spans="2:11" ht="18.75" thickBot="1">
      <c r="B30" s="12"/>
      <c r="C30" s="569" t="s">
        <v>252</v>
      </c>
      <c r="D30" s="570"/>
      <c r="E30" s="570"/>
      <c r="F30" s="570"/>
      <c r="G30" s="570"/>
      <c r="H30" s="570"/>
      <c r="I30" s="570"/>
      <c r="J30" s="571"/>
      <c r="K30" s="13"/>
    </row>
    <row r="31" spans="2:11" ht="15" customHeight="1">
      <c r="B31" s="12"/>
      <c r="C31" s="140"/>
      <c r="D31" s="141"/>
      <c r="E31" s="141"/>
      <c r="F31" s="141"/>
      <c r="G31" s="141"/>
      <c r="H31" s="141"/>
      <c r="I31" s="141"/>
      <c r="J31" s="142"/>
      <c r="K31" s="13"/>
    </row>
    <row r="32" spans="2:11" ht="15" customHeight="1">
      <c r="B32" s="12"/>
      <c r="C32" s="566" t="s">
        <v>253</v>
      </c>
      <c r="D32" s="567"/>
      <c r="E32" s="567"/>
      <c r="F32" s="567"/>
      <c r="G32" s="567"/>
      <c r="H32" s="567"/>
      <c r="I32" s="567"/>
      <c r="J32" s="568"/>
      <c r="K32" s="13"/>
    </row>
    <row r="33" spans="2:13" ht="15" customHeight="1" thickBot="1">
      <c r="B33" s="12"/>
      <c r="C33" s="143"/>
      <c r="D33" s="144"/>
      <c r="E33" s="144"/>
      <c r="F33" s="144"/>
      <c r="G33" s="144"/>
      <c r="H33" s="144"/>
      <c r="I33" s="144"/>
      <c r="J33" s="145"/>
      <c r="K33" s="13"/>
    </row>
    <row r="34" spans="2:13" s="16" customFormat="1" ht="26.85" customHeight="1" thickBot="1">
      <c r="B34" s="14"/>
      <c r="C34" s="600" t="s">
        <v>254</v>
      </c>
      <c r="D34" s="601"/>
      <c r="E34" s="601"/>
      <c r="F34" s="602"/>
      <c r="G34" s="600" t="s">
        <v>255</v>
      </c>
      <c r="H34" s="601"/>
      <c r="I34" s="601"/>
      <c r="J34" s="602"/>
      <c r="K34" s="15"/>
    </row>
    <row r="35" spans="2:13" ht="27.75" customHeight="1" thickBot="1">
      <c r="B35" s="12"/>
      <c r="C35" s="603" t="str">
        <f>C14</f>
        <v>HARDWARE (PLANT)</v>
      </c>
      <c r="D35" s="604"/>
      <c r="E35" s="604"/>
      <c r="F35" s="604"/>
      <c r="G35" s="604"/>
      <c r="H35" s="604"/>
      <c r="I35" s="604"/>
      <c r="J35" s="605"/>
      <c r="K35" s="13"/>
    </row>
    <row r="36" spans="2:13" ht="21.2" customHeight="1" thickBot="1">
      <c r="B36" s="12"/>
      <c r="C36" s="131" t="s">
        <v>219</v>
      </c>
      <c r="D36" s="132" t="s">
        <v>220</v>
      </c>
      <c r="E36" s="215" t="s">
        <v>221</v>
      </c>
      <c r="F36" s="133" t="s">
        <v>222</v>
      </c>
      <c r="G36" s="131" t="s">
        <v>219</v>
      </c>
      <c r="H36" s="132" t="s">
        <v>220</v>
      </c>
      <c r="I36" s="215" t="s">
        <v>221</v>
      </c>
      <c r="J36" s="133" t="s">
        <v>222</v>
      </c>
      <c r="K36" s="13"/>
    </row>
    <row r="37" spans="2:13" s="19" customFormat="1" ht="54.95" customHeight="1">
      <c r="B37" s="17"/>
      <c r="C37" s="137" t="s">
        <v>256</v>
      </c>
      <c r="D37" s="146" t="s">
        <v>224</v>
      </c>
      <c r="E37" s="230">
        <v>0.75</v>
      </c>
      <c r="F37" s="147" t="s">
        <v>258</v>
      </c>
      <c r="G37" s="137" t="s">
        <v>259</v>
      </c>
      <c r="H37" s="136" t="s">
        <v>224</v>
      </c>
      <c r="I37" s="228">
        <v>0.5</v>
      </c>
      <c r="J37" s="147" t="s">
        <v>530</v>
      </c>
      <c r="K37" s="18"/>
    </row>
    <row r="38" spans="2:13" s="19" customFormat="1" ht="52.5" customHeight="1">
      <c r="B38" s="17"/>
      <c r="C38" s="24" t="s">
        <v>261</v>
      </c>
      <c r="D38" s="20" t="s">
        <v>262</v>
      </c>
      <c r="E38" s="224">
        <v>1</v>
      </c>
      <c r="F38" s="31" t="s">
        <v>531</v>
      </c>
      <c r="G38" s="24" t="s">
        <v>264</v>
      </c>
      <c r="H38" s="20" t="s">
        <v>224</v>
      </c>
      <c r="I38" s="224" t="s">
        <v>48</v>
      </c>
      <c r="J38" s="31" t="s">
        <v>532</v>
      </c>
      <c r="K38" s="18"/>
    </row>
    <row r="39" spans="2:13" s="19" customFormat="1" ht="28.5">
      <c r="B39" s="17"/>
      <c r="C39" s="24" t="s">
        <v>266</v>
      </c>
      <c r="D39" s="23" t="s">
        <v>262</v>
      </c>
      <c r="E39" s="231" t="s">
        <v>48</v>
      </c>
      <c r="F39" s="31" t="s">
        <v>533</v>
      </c>
      <c r="G39" s="24" t="s">
        <v>268</v>
      </c>
      <c r="H39" s="20" t="s">
        <v>279</v>
      </c>
      <c r="I39" s="224">
        <v>1</v>
      </c>
      <c r="J39" s="31" t="s">
        <v>534</v>
      </c>
      <c r="K39" s="18"/>
    </row>
    <row r="40" spans="2:13" s="19" customFormat="1" ht="52.5" customHeight="1">
      <c r="B40" s="17"/>
      <c r="C40" s="24" t="s">
        <v>270</v>
      </c>
      <c r="D40" s="20" t="s">
        <v>262</v>
      </c>
      <c r="E40" s="232">
        <v>0.75</v>
      </c>
      <c r="F40" s="31" t="s">
        <v>271</v>
      </c>
      <c r="G40" s="24" t="s">
        <v>272</v>
      </c>
      <c r="H40" s="23" t="s">
        <v>257</v>
      </c>
      <c r="I40" s="231">
        <v>1</v>
      </c>
      <c r="J40" s="31" t="s">
        <v>535</v>
      </c>
      <c r="K40" s="18"/>
    </row>
    <row r="41" spans="2:13" s="19" customFormat="1" ht="28.5">
      <c r="B41" s="17"/>
      <c r="C41" s="174" t="s">
        <v>274</v>
      </c>
      <c r="D41" s="23" t="s">
        <v>224</v>
      </c>
      <c r="E41" s="231">
        <v>0</v>
      </c>
      <c r="F41" s="31" t="s">
        <v>536</v>
      </c>
      <c r="G41" s="24" t="s">
        <v>276</v>
      </c>
      <c r="H41" s="23" t="s">
        <v>257</v>
      </c>
      <c r="I41" s="231">
        <v>1</v>
      </c>
      <c r="J41" s="31" t="s">
        <v>277</v>
      </c>
      <c r="K41" s="18"/>
    </row>
    <row r="42" spans="2:13" s="19" customFormat="1" ht="42.75">
      <c r="B42" s="17"/>
      <c r="C42" s="174" t="s">
        <v>497</v>
      </c>
      <c r="D42" s="23" t="s">
        <v>262</v>
      </c>
      <c r="E42" s="231">
        <v>1</v>
      </c>
      <c r="F42" s="31" t="s">
        <v>537</v>
      </c>
      <c r="G42" s="24" t="s">
        <v>281</v>
      </c>
      <c r="H42" s="23" t="s">
        <v>279</v>
      </c>
      <c r="I42" s="231">
        <v>1</v>
      </c>
      <c r="J42" s="31" t="s">
        <v>538</v>
      </c>
      <c r="K42" s="18"/>
    </row>
    <row r="43" spans="2:13" s="19" customFormat="1" ht="57">
      <c r="B43" s="17"/>
      <c r="C43" s="174" t="s">
        <v>498</v>
      </c>
      <c r="D43" s="23" t="s">
        <v>279</v>
      </c>
      <c r="E43" s="231">
        <v>1</v>
      </c>
      <c r="F43" s="31" t="s">
        <v>539</v>
      </c>
      <c r="G43" s="24" t="s">
        <v>285</v>
      </c>
      <c r="H43" s="20" t="s">
        <v>224</v>
      </c>
      <c r="I43" s="224">
        <v>0</v>
      </c>
      <c r="J43" s="31" t="s">
        <v>540</v>
      </c>
      <c r="K43" s="18"/>
    </row>
    <row r="44" spans="2:13" s="19" customFormat="1" ht="42.75">
      <c r="B44" s="17"/>
      <c r="C44" s="174" t="s">
        <v>278</v>
      </c>
      <c r="D44" s="23" t="s">
        <v>279</v>
      </c>
      <c r="E44" s="231">
        <v>1</v>
      </c>
      <c r="F44" s="31" t="s">
        <v>541</v>
      </c>
      <c r="G44" s="199" t="s">
        <v>499</v>
      </c>
      <c r="H44" s="20" t="s">
        <v>224</v>
      </c>
      <c r="I44" s="224">
        <v>0</v>
      </c>
      <c r="J44" s="31" t="s">
        <v>542</v>
      </c>
      <c r="K44" s="18"/>
    </row>
    <row r="45" spans="2:13" s="19" customFormat="1" ht="29.25" thickBot="1">
      <c r="B45" s="17"/>
      <c r="C45" s="174" t="s">
        <v>283</v>
      </c>
      <c r="D45" s="23" t="s">
        <v>279</v>
      </c>
      <c r="E45" s="231">
        <v>1</v>
      </c>
      <c r="F45" s="31" t="s">
        <v>543</v>
      </c>
      <c r="G45" s="25" t="s">
        <v>289</v>
      </c>
      <c r="H45" s="26" t="s">
        <v>279</v>
      </c>
      <c r="I45" s="233">
        <v>1</v>
      </c>
      <c r="J45" s="149" t="s">
        <v>544</v>
      </c>
      <c r="K45" s="18"/>
      <c r="M45" s="19" t="s">
        <v>545</v>
      </c>
    </row>
    <row r="46" spans="2:13" s="19" customFormat="1" ht="29.25" thickBot="1">
      <c r="B46" s="17"/>
      <c r="C46" s="148" t="s">
        <v>287</v>
      </c>
      <c r="D46" s="26" t="s">
        <v>262</v>
      </c>
      <c r="E46" s="233">
        <v>1</v>
      </c>
      <c r="F46" s="149" t="s">
        <v>288</v>
      </c>
      <c r="G46" s="115" t="s">
        <v>26</v>
      </c>
      <c r="H46" s="201" t="s">
        <v>26</v>
      </c>
      <c r="I46" s="245" t="s">
        <v>26</v>
      </c>
      <c r="J46" s="202" t="s">
        <v>26</v>
      </c>
      <c r="K46" s="18"/>
    </row>
    <row r="47" spans="2:13" s="19" customFormat="1" ht="27.75" customHeight="1" thickBot="1">
      <c r="B47" s="17"/>
      <c r="C47" s="611" t="str">
        <f>C20</f>
        <v>PEOPLE + PROCESS</v>
      </c>
      <c r="D47" s="612"/>
      <c r="E47" s="612"/>
      <c r="F47" s="612"/>
      <c r="G47" s="612"/>
      <c r="H47" s="612"/>
      <c r="I47" s="612"/>
      <c r="J47" s="613"/>
      <c r="K47" s="18"/>
    </row>
    <row r="48" spans="2:13" ht="24.6" customHeight="1" thickBot="1">
      <c r="B48" s="12"/>
      <c r="C48" s="131" t="s">
        <v>219</v>
      </c>
      <c r="D48" s="132" t="s">
        <v>220</v>
      </c>
      <c r="E48" s="215" t="s">
        <v>221</v>
      </c>
      <c r="F48" s="133" t="s">
        <v>222</v>
      </c>
      <c r="G48" s="131" t="s">
        <v>219</v>
      </c>
      <c r="H48" s="132" t="s">
        <v>220</v>
      </c>
      <c r="I48" s="215" t="s">
        <v>221</v>
      </c>
      <c r="J48" s="133" t="s">
        <v>222</v>
      </c>
      <c r="K48" s="13"/>
    </row>
    <row r="49" spans="2:11" s="19" customFormat="1" ht="42.75">
      <c r="B49" s="17"/>
      <c r="C49" s="189" t="s">
        <v>291</v>
      </c>
      <c r="D49" s="146" t="s">
        <v>224</v>
      </c>
      <c r="E49" s="230" t="s">
        <v>26</v>
      </c>
      <c r="F49" s="147" t="s">
        <v>292</v>
      </c>
      <c r="G49" s="137" t="s">
        <v>293</v>
      </c>
      <c r="H49" s="146" t="s">
        <v>224</v>
      </c>
      <c r="I49" s="230">
        <v>1</v>
      </c>
      <c r="J49" s="147" t="s">
        <v>546</v>
      </c>
      <c r="K49" s="18"/>
    </row>
    <row r="50" spans="2:11" s="19" customFormat="1" ht="42.75">
      <c r="B50" s="17"/>
      <c r="C50" s="190" t="s">
        <v>295</v>
      </c>
      <c r="D50" s="162" t="s">
        <v>224</v>
      </c>
      <c r="E50" s="234">
        <v>1</v>
      </c>
      <c r="F50" s="31" t="s">
        <v>547</v>
      </c>
      <c r="G50" s="24" t="s">
        <v>297</v>
      </c>
      <c r="H50" s="23" t="s">
        <v>262</v>
      </c>
      <c r="I50" s="231">
        <v>1</v>
      </c>
      <c r="J50" s="31" t="s">
        <v>298</v>
      </c>
      <c r="K50" s="18"/>
    </row>
    <row r="51" spans="2:11" s="19" customFormat="1" ht="57">
      <c r="B51" s="17"/>
      <c r="C51" s="174" t="s">
        <v>500</v>
      </c>
      <c r="D51" s="23" t="s">
        <v>224</v>
      </c>
      <c r="E51" s="231">
        <v>1</v>
      </c>
      <c r="F51" s="31" t="s">
        <v>548</v>
      </c>
      <c r="G51" s="24" t="s">
        <v>301</v>
      </c>
      <c r="H51" s="23" t="s">
        <v>224</v>
      </c>
      <c r="I51" s="231">
        <v>1</v>
      </c>
      <c r="J51" s="31" t="s">
        <v>549</v>
      </c>
      <c r="K51" s="18"/>
    </row>
    <row r="52" spans="2:11" s="19" customFormat="1" ht="28.5">
      <c r="B52" s="17"/>
      <c r="C52" s="174" t="s">
        <v>502</v>
      </c>
      <c r="D52" s="23" t="s">
        <v>224</v>
      </c>
      <c r="E52" s="231">
        <v>1</v>
      </c>
      <c r="F52" s="31" t="s">
        <v>550</v>
      </c>
      <c r="G52" s="199" t="s">
        <v>26</v>
      </c>
      <c r="H52" s="22" t="s">
        <v>26</v>
      </c>
      <c r="I52" s="246" t="s">
        <v>26</v>
      </c>
      <c r="J52" s="116" t="s">
        <v>26</v>
      </c>
      <c r="K52" s="18"/>
    </row>
    <row r="53" spans="2:11" s="19" customFormat="1" ht="42.75">
      <c r="B53" s="17"/>
      <c r="C53" s="174" t="s">
        <v>501</v>
      </c>
      <c r="D53" s="23" t="s">
        <v>224</v>
      </c>
      <c r="E53" s="231">
        <v>1</v>
      </c>
      <c r="F53" s="31" t="s">
        <v>551</v>
      </c>
      <c r="G53" s="199" t="s">
        <v>26</v>
      </c>
      <c r="H53" s="22" t="s">
        <v>26</v>
      </c>
      <c r="I53" s="246" t="s">
        <v>26</v>
      </c>
      <c r="J53" s="116" t="s">
        <v>26</v>
      </c>
      <c r="K53" s="18"/>
    </row>
    <row r="54" spans="2:11" s="19" customFormat="1" ht="15" thickBot="1">
      <c r="B54" s="17"/>
      <c r="C54" s="148" t="s">
        <v>503</v>
      </c>
      <c r="D54" s="163" t="s">
        <v>262</v>
      </c>
      <c r="E54" s="235">
        <v>1</v>
      </c>
      <c r="F54" s="191" t="s">
        <v>552</v>
      </c>
      <c r="G54" s="25" t="s">
        <v>26</v>
      </c>
      <c r="H54" s="173" t="s">
        <v>26</v>
      </c>
      <c r="I54" s="236" t="s">
        <v>26</v>
      </c>
      <c r="J54" s="188" t="s">
        <v>26</v>
      </c>
      <c r="K54" s="18"/>
    </row>
    <row r="55" spans="2:11" s="16" customFormat="1" ht="22.7" customHeight="1" thickBot="1">
      <c r="B55" s="14"/>
      <c r="C55" s="594" t="s">
        <v>250</v>
      </c>
      <c r="D55" s="595"/>
      <c r="E55" s="595"/>
      <c r="F55" s="595"/>
      <c r="G55" s="595"/>
      <c r="H55" s="595"/>
      <c r="I55" s="595"/>
      <c r="J55" s="596"/>
      <c r="K55" s="15"/>
    </row>
    <row r="56" spans="2:11" ht="22.7" customHeight="1" thickBot="1">
      <c r="B56" s="12"/>
      <c r="C56" s="614" t="s">
        <v>305</v>
      </c>
      <c r="D56" s="615"/>
      <c r="E56" s="615"/>
      <c r="F56" s="615"/>
      <c r="G56" s="615"/>
      <c r="H56" s="615"/>
      <c r="I56" s="615"/>
      <c r="J56" s="616"/>
      <c r="K56" s="13"/>
    </row>
    <row r="57" spans="2:11" ht="15.95" customHeight="1">
      <c r="B57" s="12"/>
      <c r="C57" s="10"/>
      <c r="D57" s="138"/>
      <c r="E57" s="138"/>
      <c r="F57" s="138"/>
      <c r="G57" s="138"/>
      <c r="H57" s="138"/>
      <c r="I57" s="138"/>
      <c r="J57" s="11"/>
      <c r="K57" s="13"/>
    </row>
    <row r="58" spans="2:11" ht="15.95" customHeight="1">
      <c r="B58" s="12"/>
      <c r="C58" s="12"/>
      <c r="J58" s="13"/>
      <c r="K58" s="13"/>
    </row>
    <row r="59" spans="2:11" ht="15.95" customHeight="1" thickBot="1">
      <c r="B59" s="12"/>
      <c r="C59" s="27"/>
      <c r="D59" s="28"/>
      <c r="E59" s="28"/>
      <c r="F59" s="28"/>
      <c r="G59" s="28"/>
      <c r="H59" s="28"/>
      <c r="I59" s="28"/>
      <c r="J59" s="29"/>
      <c r="K59" s="13"/>
    </row>
    <row r="60" spans="2:11" ht="15.95" customHeight="1" thickBot="1">
      <c r="B60" s="12"/>
      <c r="C60" s="569" t="s">
        <v>306</v>
      </c>
      <c r="D60" s="570"/>
      <c r="E60" s="570"/>
      <c r="F60" s="570"/>
      <c r="G60" s="570"/>
      <c r="H60" s="570"/>
      <c r="I60" s="570"/>
      <c r="J60" s="571"/>
      <c r="K60" s="13"/>
    </row>
    <row r="61" spans="2:11" ht="20.85" customHeight="1" thickBot="1">
      <c r="B61" s="12"/>
      <c r="C61" s="633" t="s">
        <v>262</v>
      </c>
      <c r="D61" s="634"/>
      <c r="E61" s="635"/>
      <c r="F61" s="636"/>
      <c r="G61" s="633" t="s">
        <v>279</v>
      </c>
      <c r="H61" s="634"/>
      <c r="I61" s="635"/>
      <c r="J61" s="636"/>
      <c r="K61" s="13"/>
    </row>
    <row r="62" spans="2:11" ht="25.7" customHeight="1" thickBot="1">
      <c r="B62" s="12"/>
      <c r="C62" s="617" t="s">
        <v>307</v>
      </c>
      <c r="D62" s="618"/>
      <c r="E62" s="618"/>
      <c r="F62" s="619"/>
      <c r="G62" s="620" t="s">
        <v>308</v>
      </c>
      <c r="H62" s="618"/>
      <c r="I62" s="618"/>
      <c r="J62" s="621"/>
      <c r="K62" s="13"/>
    </row>
    <row r="63" spans="2:11" ht="15.95" customHeight="1">
      <c r="B63" s="12"/>
      <c r="C63" s="10"/>
      <c r="D63" s="138"/>
      <c r="E63" s="138"/>
      <c r="F63" s="138"/>
      <c r="G63" s="138"/>
      <c r="H63" s="138"/>
      <c r="I63" s="138"/>
      <c r="J63" s="11"/>
      <c r="K63" s="13"/>
    </row>
    <row r="64" spans="2:11">
      <c r="B64" s="12"/>
      <c r="C64" s="12"/>
      <c r="J64" s="13"/>
      <c r="K64" s="13"/>
    </row>
    <row r="65" spans="2:11" ht="15" thickBot="1">
      <c r="B65" s="12"/>
      <c r="C65" s="27"/>
      <c r="D65" s="28"/>
      <c r="E65" s="28"/>
      <c r="F65" s="28"/>
      <c r="G65" s="28"/>
      <c r="H65" s="28"/>
      <c r="I65" s="28"/>
      <c r="J65" s="29"/>
      <c r="K65" s="13"/>
    </row>
    <row r="66" spans="2:11" ht="18.75" thickBot="1">
      <c r="B66" s="12"/>
      <c r="C66" s="569" t="s">
        <v>309</v>
      </c>
      <c r="D66" s="570"/>
      <c r="E66" s="570"/>
      <c r="F66" s="570"/>
      <c r="G66" s="637"/>
      <c r="H66" s="570"/>
      <c r="I66" s="570"/>
      <c r="J66" s="571"/>
      <c r="K66" s="13"/>
    </row>
    <row r="67" spans="2:11" s="16" customFormat="1" ht="13.35" customHeight="1">
      <c r="B67" s="14"/>
      <c r="C67" s="650" t="s">
        <v>310</v>
      </c>
      <c r="D67" s="651"/>
      <c r="E67" s="652"/>
      <c r="F67" s="161" t="s">
        <v>311</v>
      </c>
      <c r="G67" s="150" t="s">
        <v>107</v>
      </c>
      <c r="H67" s="638" t="s">
        <v>312</v>
      </c>
      <c r="I67" s="638"/>
      <c r="J67" s="639"/>
      <c r="K67" s="15"/>
    </row>
    <row r="68" spans="2:11" ht="14.45" customHeight="1">
      <c r="B68" s="12"/>
      <c r="C68" s="190" t="s">
        <v>53</v>
      </c>
      <c r="D68" s="609" t="s">
        <v>313</v>
      </c>
      <c r="E68" s="610"/>
      <c r="F68" s="152">
        <f>'Initial Risk'!F12</f>
        <v>5</v>
      </c>
      <c r="G68" s="155">
        <f>'Initial Risk'!G12</f>
        <v>5</v>
      </c>
      <c r="H68" s="640">
        <f>F68*G68</f>
        <v>25</v>
      </c>
      <c r="I68" s="640"/>
      <c r="J68" s="641"/>
      <c r="K68" s="13"/>
    </row>
    <row r="69" spans="2:11" ht="14.45" customHeight="1">
      <c r="B69" s="12"/>
      <c r="C69" s="190" t="s">
        <v>54</v>
      </c>
      <c r="D69" s="609" t="s">
        <v>313</v>
      </c>
      <c r="E69" s="610"/>
      <c r="F69" s="153" t="s">
        <v>314</v>
      </c>
      <c r="G69" s="155" t="s">
        <v>315</v>
      </c>
      <c r="H69" s="642" t="s">
        <v>316</v>
      </c>
      <c r="I69" s="642"/>
      <c r="J69" s="643"/>
      <c r="K69" s="13"/>
    </row>
    <row r="70" spans="2:11" ht="16.5" customHeight="1">
      <c r="B70" s="12"/>
      <c r="C70" s="190" t="s">
        <v>317</v>
      </c>
      <c r="D70" s="609" t="s">
        <v>313</v>
      </c>
      <c r="E70" s="610"/>
      <c r="F70" s="154" t="s">
        <v>318</v>
      </c>
      <c r="G70" s="151" t="s">
        <v>319</v>
      </c>
      <c r="H70" s="644" t="s">
        <v>320</v>
      </c>
      <c r="I70" s="644"/>
      <c r="J70" s="645"/>
      <c r="K70" s="13"/>
    </row>
    <row r="71" spans="2:11" ht="15.95" customHeight="1">
      <c r="B71" s="12"/>
      <c r="C71" s="190" t="s">
        <v>321</v>
      </c>
      <c r="D71" s="609" t="s">
        <v>313</v>
      </c>
      <c r="E71" s="610"/>
      <c r="F71" s="152">
        <v>2</v>
      </c>
      <c r="G71" s="155">
        <v>1</v>
      </c>
      <c r="H71" s="646">
        <f>F71*G71</f>
        <v>2</v>
      </c>
      <c r="I71" s="646"/>
      <c r="J71" s="647"/>
      <c r="K71" s="13"/>
    </row>
    <row r="72" spans="2:11" ht="14.45" customHeight="1" thickBot="1">
      <c r="B72" s="12"/>
      <c r="C72" s="222" t="s">
        <v>58</v>
      </c>
      <c r="D72" s="622" t="s">
        <v>313</v>
      </c>
      <c r="E72" s="623"/>
      <c r="F72" s="156" t="s">
        <v>361</v>
      </c>
      <c r="G72" s="155" t="s">
        <v>362</v>
      </c>
      <c r="H72" s="648" t="s">
        <v>324</v>
      </c>
      <c r="I72" s="648"/>
      <c r="J72" s="649"/>
      <c r="K72" s="13"/>
    </row>
    <row r="73" spans="2:11" ht="23.1" customHeight="1" thickBot="1">
      <c r="B73" s="12"/>
      <c r="C73" s="653" t="s">
        <v>325</v>
      </c>
      <c r="D73" s="631"/>
      <c r="E73" s="631"/>
      <c r="F73" s="631"/>
      <c r="G73" s="631"/>
      <c r="H73" s="631"/>
      <c r="I73" s="631"/>
      <c r="J73" s="632"/>
      <c r="K73" s="13"/>
    </row>
    <row r="74" spans="2:11" ht="17.850000000000001" customHeight="1">
      <c r="B74" s="12"/>
      <c r="C74" s="179" t="s">
        <v>326</v>
      </c>
      <c r="D74" s="157"/>
      <c r="E74" s="157"/>
      <c r="F74" s="157"/>
      <c r="G74" s="157"/>
      <c r="H74" s="157"/>
      <c r="I74" s="157"/>
      <c r="J74" s="180"/>
      <c r="K74" s="13"/>
    </row>
    <row r="75" spans="2:11" ht="18.600000000000001" customHeight="1">
      <c r="B75" s="12"/>
      <c r="C75" s="181" t="s">
        <v>327</v>
      </c>
      <c r="D75" s="177"/>
      <c r="E75" s="177"/>
      <c r="F75" s="177"/>
      <c r="G75" s="178"/>
      <c r="H75" s="178"/>
      <c r="I75" s="178"/>
      <c r="J75" s="182"/>
      <c r="K75" s="13"/>
    </row>
    <row r="76" spans="2:11" ht="14.85" customHeight="1">
      <c r="B76" s="12"/>
      <c r="C76" s="181" t="s">
        <v>328</v>
      </c>
      <c r="D76" s="177"/>
      <c r="E76" s="177"/>
      <c r="F76" s="177"/>
      <c r="G76" s="175"/>
      <c r="H76" s="175"/>
      <c r="I76" s="175"/>
      <c r="J76" s="183"/>
      <c r="K76" s="13"/>
    </row>
    <row r="77" spans="2:11" ht="17.100000000000001" customHeight="1">
      <c r="B77" s="12"/>
      <c r="C77" s="158" t="s">
        <v>329</v>
      </c>
      <c r="D77" s="177"/>
      <c r="E77" s="177"/>
      <c r="F77" s="177"/>
      <c r="G77" s="176"/>
      <c r="H77" s="176"/>
      <c r="I77" s="176"/>
      <c r="J77" s="184"/>
      <c r="K77" s="13"/>
    </row>
    <row r="78" spans="2:11" ht="14.45" customHeight="1" thickBot="1">
      <c r="B78" s="12"/>
      <c r="C78" s="185"/>
      <c r="D78" s="186"/>
      <c r="E78" s="186"/>
      <c r="F78" s="186"/>
      <c r="G78" s="186"/>
      <c r="H78" s="186"/>
      <c r="I78" s="186"/>
      <c r="J78" s="187"/>
      <c r="K78" s="13"/>
    </row>
    <row r="79" spans="2:11" ht="15" customHeight="1" thickBot="1">
      <c r="B79" s="12"/>
      <c r="C79" s="624" t="s">
        <v>330</v>
      </c>
      <c r="D79" s="625"/>
      <c r="E79" s="625"/>
      <c r="F79" s="626"/>
      <c r="G79" s="626"/>
      <c r="H79" s="626"/>
      <c r="I79" s="627"/>
      <c r="J79" s="628"/>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thickBot="1">
      <c r="B115" s="12"/>
      <c r="C115" s="143"/>
      <c r="D115" s="144"/>
      <c r="E115" s="144"/>
      <c r="F115" s="144"/>
      <c r="G115" s="28"/>
      <c r="H115" s="144"/>
      <c r="I115" s="144"/>
      <c r="J115" s="29"/>
      <c r="K115" s="13"/>
    </row>
    <row r="116" spans="2:11">
      <c r="B116" s="12"/>
      <c r="K116" s="13"/>
    </row>
    <row r="117" spans="2:11" ht="15" thickBot="1">
      <c r="B117" s="27"/>
      <c r="C117" s="28"/>
      <c r="D117" s="28"/>
      <c r="E117" s="28"/>
      <c r="F117" s="28"/>
      <c r="G117" s="28"/>
      <c r="H117" s="28"/>
      <c r="I117" s="28"/>
      <c r="J117" s="28"/>
      <c r="K117" s="29"/>
    </row>
  </sheetData>
  <mergeCells count="42">
    <mergeCell ref="D70:E70"/>
    <mergeCell ref="D71:E71"/>
    <mergeCell ref="D72:E72"/>
    <mergeCell ref="H71:J71"/>
    <mergeCell ref="H72:J72"/>
    <mergeCell ref="C73:J73"/>
    <mergeCell ref="C79:J79"/>
    <mergeCell ref="H70:J70"/>
    <mergeCell ref="C55:J55"/>
    <mergeCell ref="C56:J56"/>
    <mergeCell ref="C60:J60"/>
    <mergeCell ref="C61:F61"/>
    <mergeCell ref="G61:J61"/>
    <mergeCell ref="C62:F62"/>
    <mergeCell ref="G62:J62"/>
    <mergeCell ref="C66:J66"/>
    <mergeCell ref="H67:J67"/>
    <mergeCell ref="H68:J68"/>
    <mergeCell ref="H69:J69"/>
    <mergeCell ref="C67:E67"/>
    <mergeCell ref="D68:E68"/>
    <mergeCell ref="D69:E69"/>
    <mergeCell ref="C47:J47"/>
    <mergeCell ref="C13:F13"/>
    <mergeCell ref="G13:J13"/>
    <mergeCell ref="C14:J14"/>
    <mergeCell ref="C20:J20"/>
    <mergeCell ref="C25:J25"/>
    <mergeCell ref="C26:J26"/>
    <mergeCell ref="C30:J30"/>
    <mergeCell ref="C32:J32"/>
    <mergeCell ref="C34:F34"/>
    <mergeCell ref="G34:J34"/>
    <mergeCell ref="C35:J35"/>
    <mergeCell ref="C2:J3"/>
    <mergeCell ref="C4:J4"/>
    <mergeCell ref="C5:J5"/>
    <mergeCell ref="H6:J6"/>
    <mergeCell ref="C7:F12"/>
    <mergeCell ref="H7:J7"/>
    <mergeCell ref="G9:G12"/>
    <mergeCell ref="H9:J12"/>
  </mergeCells>
  <conditionalFormatting sqref="H68:J68 H71:J71">
    <cfRule type="cellIs" dxfId="538" priority="22" operator="between">
      <formula>1</formula>
      <formula>3</formula>
    </cfRule>
    <cfRule type="cellIs" dxfId="537" priority="23" operator="equal">
      <formula>4</formula>
    </cfRule>
    <cfRule type="cellIs" dxfId="536" priority="24" operator="between">
      <formula>5</formula>
      <formula>8</formula>
    </cfRule>
    <cfRule type="cellIs" dxfId="535" priority="25" operator="between">
      <formula>10</formula>
      <formula>12</formula>
    </cfRule>
    <cfRule type="cellIs" dxfId="534" priority="26"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63EA82B7-0B46-4EDB-A757-2554689102B8}">
            <xm:f>'Data Vald.'!$A$8</xm:f>
            <x14:dxf>
              <fill>
                <patternFill>
                  <bgColor rgb="FFFFFF00"/>
                </patternFill>
              </fill>
            </x14:dxf>
          </x14:cfRule>
          <x14:cfRule type="cellIs" priority="2" operator="equal" id="{CC9D9A30-F7A4-468B-BBD3-00E04A725AF9}">
            <xm:f>'Data Vald.'!$A$9</xm:f>
            <x14:dxf>
              <fill>
                <patternFill>
                  <bgColor rgb="FF00B050"/>
                </patternFill>
              </fill>
            </x14:dxf>
          </x14:cfRule>
          <x14:cfRule type="cellIs" priority="3" operator="equal" id="{5ACED22E-E86A-4D95-9F48-FC5175B698B2}">
            <xm:f>'Data Vald.'!$A$7</xm:f>
            <x14:dxf>
              <fill>
                <patternFill>
                  <bgColor rgb="FFFFC000"/>
                </patternFill>
              </fill>
            </x14:dxf>
          </x14:cfRule>
          <x14:cfRule type="cellIs" priority="4" operator="equal" id="{4E1D35AF-F24A-40AC-BF48-BE9B47A3C412}">
            <xm:f>'Data Vald.'!$A$6</xm:f>
            <x14:dxf>
              <fill>
                <patternFill>
                  <bgColor rgb="FFFF0000"/>
                </patternFill>
              </fill>
            </x14:dxf>
          </x14:cfRule>
          <x14:cfRule type="cellIs" priority="5" operator="equal" id="{C8DBA608-4D7D-4D94-BAA2-DD4FD5D608E5}">
            <xm:f>'Data Vald.'!$A$5</xm:f>
            <x14:dxf>
              <font>
                <color theme="0"/>
              </font>
              <fill>
                <patternFill>
                  <bgColor theme="1"/>
                </patternFill>
              </fill>
            </x14:dxf>
          </x14:cfRule>
          <x14:cfRule type="cellIs" priority="6" operator="equal" id="{1CBAE5E3-2300-4845-8B13-ADDFBE907AC9}">
            <xm:f>'Data Vald.'!$A$4</xm:f>
            <x14:dxf/>
          </x14:cfRule>
          <x14:cfRule type="cellIs" priority="7" operator="equal" id="{E795294B-9E10-4A8C-B5F3-306489B2D898}">
            <xm:f>'Data Vald.'!$A$3</xm:f>
            <x14:dxf/>
          </x14:cfRule>
          <xm:sqref>E16:E19 I16:I19 E22:E24 I22:I24 E37:E46 I37:I46 E49:E54 I49:I54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B5AD61E-A0E5-4D7A-BA86-3DD092D3EDC4}">
          <x14:formula1>
            <xm:f>'Data Vald.'!$A$3:$A$9</xm:f>
          </x14:formula1>
          <xm:sqref>E16:E19 I16:I19 E22:E24 I22:I24 E37:E46 I37:I46 E49:E54 I49:I54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7625-B24E-45EA-B07C-8CD869F34C02}">
  <sheetPr codeName="Sheet15">
    <tabColor theme="4" tint="0.79998168889431442"/>
    <pageSetUpPr fitToPage="1"/>
  </sheetPr>
  <dimension ref="B1:K116"/>
  <sheetViews>
    <sheetView showGridLines="0" topLeftCell="A40" zoomScaleNormal="100" workbookViewId="0">
      <selection activeCell="J50" sqref="J50"/>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511</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331</v>
      </c>
      <c r="D5" s="573"/>
      <c r="E5" s="573"/>
      <c r="F5" s="573"/>
      <c r="G5" s="573"/>
      <c r="H5" s="573"/>
      <c r="I5" s="573"/>
      <c r="J5" s="574"/>
      <c r="K5" s="13"/>
    </row>
    <row r="6" spans="2:11" ht="14.45" customHeight="1">
      <c r="B6" s="12"/>
      <c r="C6" s="159" t="s">
        <v>512</v>
      </c>
      <c r="D6" s="117"/>
      <c r="E6" s="117"/>
      <c r="F6" s="11"/>
      <c r="G6" s="118" t="s">
        <v>208</v>
      </c>
      <c r="H6" s="575" t="s">
        <v>209</v>
      </c>
      <c r="I6" s="576"/>
      <c r="J6" s="577"/>
      <c r="K6" s="13"/>
    </row>
    <row r="7" spans="2:11" ht="14.25" customHeight="1" thickBot="1">
      <c r="B7" s="12"/>
      <c r="C7" s="578" t="s">
        <v>553</v>
      </c>
      <c r="D7" s="579"/>
      <c r="E7" s="579"/>
      <c r="F7" s="580"/>
      <c r="G7" s="398" t="s">
        <v>514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554</v>
      </c>
      <c r="I9" s="588"/>
      <c r="J9" s="589"/>
      <c r="K9" s="13"/>
    </row>
    <row r="10" spans="2:11" ht="15.75" customHeight="1">
      <c r="B10" s="12"/>
      <c r="C10" s="578"/>
      <c r="D10" s="579"/>
      <c r="E10" s="579"/>
      <c r="F10" s="580"/>
      <c r="G10" s="585"/>
      <c r="H10" s="590"/>
      <c r="I10" s="588"/>
      <c r="J10" s="589"/>
      <c r="K10" s="13"/>
    </row>
    <row r="11" spans="2:11" ht="21.6"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57">
      <c r="B16" s="12"/>
      <c r="C16" s="129" t="s">
        <v>516</v>
      </c>
      <c r="D16" s="130" t="s">
        <v>224</v>
      </c>
      <c r="E16" s="223">
        <v>1</v>
      </c>
      <c r="F16" s="164" t="s">
        <v>555</v>
      </c>
      <c r="G16" s="134" t="s">
        <v>226</v>
      </c>
      <c r="H16" s="130" t="s">
        <v>224</v>
      </c>
      <c r="I16" s="223">
        <v>1</v>
      </c>
      <c r="J16" s="168" t="s">
        <v>518</v>
      </c>
      <c r="K16" s="13"/>
    </row>
    <row r="17" spans="2:11" ht="48" customHeight="1" thickBot="1">
      <c r="B17" s="12"/>
      <c r="C17" s="121" t="s">
        <v>335</v>
      </c>
      <c r="D17" s="20" t="s">
        <v>224</v>
      </c>
      <c r="E17" s="224">
        <v>0.75</v>
      </c>
      <c r="F17" s="165" t="s">
        <v>556</v>
      </c>
      <c r="G17" s="124" t="s">
        <v>504</v>
      </c>
      <c r="H17" s="113" t="s">
        <v>257</v>
      </c>
      <c r="I17" s="239">
        <v>1</v>
      </c>
      <c r="J17" s="192" t="s">
        <v>557</v>
      </c>
      <c r="K17" s="13"/>
    </row>
    <row r="18" spans="2:11" ht="27" customHeight="1" thickBot="1">
      <c r="B18" s="12"/>
      <c r="C18" s="606" t="s">
        <v>236</v>
      </c>
      <c r="D18" s="607"/>
      <c r="E18" s="607"/>
      <c r="F18" s="607"/>
      <c r="G18" s="607"/>
      <c r="H18" s="607"/>
      <c r="I18" s="607"/>
      <c r="J18" s="608"/>
      <c r="K18" s="13"/>
    </row>
    <row r="19" spans="2:11" ht="27" customHeight="1" thickBot="1">
      <c r="B19" s="12"/>
      <c r="C19" s="160" t="s">
        <v>219</v>
      </c>
      <c r="D19" s="132" t="s">
        <v>220</v>
      </c>
      <c r="E19" s="215" t="s">
        <v>221</v>
      </c>
      <c r="F19" s="133" t="s">
        <v>222</v>
      </c>
      <c r="G19" s="160" t="s">
        <v>219</v>
      </c>
      <c r="H19" s="132" t="s">
        <v>220</v>
      </c>
      <c r="I19" s="215" t="s">
        <v>221</v>
      </c>
      <c r="J19" s="133" t="s">
        <v>222</v>
      </c>
      <c r="K19" s="13"/>
    </row>
    <row r="20" spans="2:11" ht="71.25">
      <c r="B20" s="12"/>
      <c r="C20" s="135" t="s">
        <v>237</v>
      </c>
      <c r="D20" s="136" t="s">
        <v>224</v>
      </c>
      <c r="E20" s="228">
        <v>1</v>
      </c>
      <c r="F20" s="169" t="s">
        <v>558</v>
      </c>
      <c r="G20" s="24" t="s">
        <v>243</v>
      </c>
      <c r="H20" s="20" t="s">
        <v>224</v>
      </c>
      <c r="I20" s="224">
        <v>0.75</v>
      </c>
      <c r="J20" s="31" t="s">
        <v>559</v>
      </c>
      <c r="K20" s="13"/>
    </row>
    <row r="21" spans="2:11" ht="42.75">
      <c r="B21" s="12"/>
      <c r="C21" s="24" t="s">
        <v>241</v>
      </c>
      <c r="D21" s="20" t="s">
        <v>224</v>
      </c>
      <c r="E21" s="224">
        <v>0.75</v>
      </c>
      <c r="F21" s="171" t="s">
        <v>560</v>
      </c>
      <c r="G21" s="24" t="s">
        <v>339</v>
      </c>
      <c r="H21" s="20" t="s">
        <v>262</v>
      </c>
      <c r="I21" s="224" t="s">
        <v>26</v>
      </c>
      <c r="J21" s="192" t="s">
        <v>561</v>
      </c>
      <c r="K21" s="13"/>
    </row>
    <row r="22" spans="2:11" ht="42.75">
      <c r="B22" s="12"/>
      <c r="C22" s="24" t="s">
        <v>337</v>
      </c>
      <c r="D22" s="20" t="s">
        <v>224</v>
      </c>
      <c r="E22" s="224">
        <v>0.75</v>
      </c>
      <c r="F22" s="171" t="s">
        <v>562</v>
      </c>
      <c r="G22" s="24" t="s">
        <v>26</v>
      </c>
      <c r="H22" s="114" t="s">
        <v>26</v>
      </c>
      <c r="I22" s="229" t="s">
        <v>26</v>
      </c>
      <c r="J22" s="125" t="s">
        <v>26</v>
      </c>
      <c r="K22" s="13"/>
    </row>
    <row r="23" spans="2:11" ht="21.95" customHeight="1" thickBot="1">
      <c r="B23" s="12"/>
      <c r="C23" s="25" t="s">
        <v>249</v>
      </c>
      <c r="D23" s="123" t="s">
        <v>224</v>
      </c>
      <c r="E23" s="225">
        <v>1</v>
      </c>
      <c r="F23" s="172" t="s">
        <v>249</v>
      </c>
      <c r="G23" s="126" t="s">
        <v>26</v>
      </c>
      <c r="H23" s="127" t="s">
        <v>26</v>
      </c>
      <c r="I23" s="227" t="s">
        <v>26</v>
      </c>
      <c r="J23" s="128" t="s">
        <v>26</v>
      </c>
      <c r="K23" s="13"/>
    </row>
    <row r="24" spans="2:11" ht="21" customHeight="1" thickBot="1">
      <c r="B24" s="12"/>
      <c r="C24" s="594" t="s">
        <v>250</v>
      </c>
      <c r="D24" s="595"/>
      <c r="E24" s="595"/>
      <c r="F24" s="595"/>
      <c r="G24" s="595"/>
      <c r="H24" s="595"/>
      <c r="I24" s="595"/>
      <c r="J24" s="596"/>
      <c r="K24" s="13"/>
    </row>
    <row r="25" spans="2:11" ht="23.45" customHeight="1" thickBot="1">
      <c r="B25" s="12"/>
      <c r="C25" s="597" t="s">
        <v>251</v>
      </c>
      <c r="D25" s="598"/>
      <c r="E25" s="598"/>
      <c r="F25" s="598"/>
      <c r="G25" s="598"/>
      <c r="H25" s="598"/>
      <c r="I25" s="598"/>
      <c r="J25" s="599"/>
      <c r="K25" s="13"/>
    </row>
    <row r="26" spans="2:11">
      <c r="B26" s="12"/>
      <c r="C26" s="10"/>
      <c r="D26" s="138"/>
      <c r="E26" s="138"/>
      <c r="F26" s="138"/>
      <c r="G26" s="138"/>
      <c r="H26" s="138"/>
      <c r="I26" s="138"/>
      <c r="J26" s="11"/>
      <c r="K26" s="13"/>
    </row>
    <row r="27" spans="2:11">
      <c r="B27" s="12"/>
      <c r="C27" s="12"/>
      <c r="J27" s="13"/>
      <c r="K27" s="13"/>
    </row>
    <row r="28" spans="2:11" ht="15" thickBot="1">
      <c r="B28" s="12"/>
      <c r="C28" s="27"/>
      <c r="D28" s="28"/>
      <c r="E28" s="28"/>
      <c r="F28" s="28"/>
      <c r="G28" s="28"/>
      <c r="H28" s="28"/>
      <c r="I28" s="28"/>
      <c r="J28" s="29"/>
      <c r="K28" s="13"/>
    </row>
    <row r="29" spans="2:11" ht="18.75" thickBot="1">
      <c r="B29" s="12"/>
      <c r="C29" s="569" t="s">
        <v>252</v>
      </c>
      <c r="D29" s="570"/>
      <c r="E29" s="570"/>
      <c r="F29" s="570"/>
      <c r="G29" s="570"/>
      <c r="H29" s="570"/>
      <c r="I29" s="570"/>
      <c r="J29" s="571"/>
      <c r="K29" s="13"/>
    </row>
    <row r="30" spans="2:11" ht="15" customHeight="1">
      <c r="B30" s="12"/>
      <c r="C30" s="140"/>
      <c r="D30" s="141"/>
      <c r="E30" s="141"/>
      <c r="F30" s="141"/>
      <c r="G30" s="141"/>
      <c r="H30" s="141"/>
      <c r="I30" s="141"/>
      <c r="J30" s="142"/>
      <c r="K30" s="13"/>
    </row>
    <row r="31" spans="2:11" ht="15" customHeight="1">
      <c r="B31" s="12"/>
      <c r="C31" s="566" t="s">
        <v>253</v>
      </c>
      <c r="D31" s="567"/>
      <c r="E31" s="567"/>
      <c r="F31" s="567"/>
      <c r="G31" s="567"/>
      <c r="H31" s="567"/>
      <c r="I31" s="567"/>
      <c r="J31" s="568"/>
      <c r="K31" s="13"/>
    </row>
    <row r="32" spans="2:11" ht="15" customHeight="1" thickBot="1">
      <c r="B32" s="12"/>
      <c r="C32" s="143"/>
      <c r="D32" s="144"/>
      <c r="E32" s="144"/>
      <c r="F32" s="144"/>
      <c r="G32" s="144"/>
      <c r="H32" s="144"/>
      <c r="I32" s="144"/>
      <c r="J32" s="145"/>
      <c r="K32" s="13"/>
    </row>
    <row r="33" spans="2:11" s="16" customFormat="1" ht="26.85" customHeight="1" thickBot="1">
      <c r="B33" s="14"/>
      <c r="C33" s="600" t="s">
        <v>254</v>
      </c>
      <c r="D33" s="601"/>
      <c r="E33" s="601"/>
      <c r="F33" s="602"/>
      <c r="G33" s="600" t="s">
        <v>255</v>
      </c>
      <c r="H33" s="601"/>
      <c r="I33" s="601"/>
      <c r="J33" s="602"/>
      <c r="K33" s="15"/>
    </row>
    <row r="34" spans="2:11" ht="27.75" customHeight="1" thickBot="1">
      <c r="B34" s="12"/>
      <c r="C34" s="603" t="str">
        <f>C14</f>
        <v>HARDWARE (PLANT)</v>
      </c>
      <c r="D34" s="604"/>
      <c r="E34" s="604"/>
      <c r="F34" s="604"/>
      <c r="G34" s="604"/>
      <c r="H34" s="604"/>
      <c r="I34" s="604"/>
      <c r="J34" s="605"/>
      <c r="K34" s="13"/>
    </row>
    <row r="35" spans="2:11" ht="21.2" customHeight="1" thickBot="1">
      <c r="B35" s="12"/>
      <c r="C35" s="131" t="s">
        <v>219</v>
      </c>
      <c r="D35" s="132" t="s">
        <v>220</v>
      </c>
      <c r="E35" s="215" t="s">
        <v>221</v>
      </c>
      <c r="F35" s="133" t="s">
        <v>222</v>
      </c>
      <c r="G35" s="131" t="s">
        <v>219</v>
      </c>
      <c r="H35" s="132" t="s">
        <v>220</v>
      </c>
      <c r="I35" s="215" t="s">
        <v>221</v>
      </c>
      <c r="J35" s="133" t="s">
        <v>222</v>
      </c>
      <c r="K35" s="13"/>
    </row>
    <row r="36" spans="2:11" s="19" customFormat="1" ht="54.95" customHeight="1">
      <c r="B36" s="17"/>
      <c r="C36" s="137" t="s">
        <v>256</v>
      </c>
      <c r="D36" s="146" t="s">
        <v>257</v>
      </c>
      <c r="E36" s="230">
        <v>0.75</v>
      </c>
      <c r="F36" s="147" t="s">
        <v>258</v>
      </c>
      <c r="G36" s="137" t="s">
        <v>259</v>
      </c>
      <c r="H36" s="136" t="s">
        <v>224</v>
      </c>
      <c r="I36" s="228">
        <v>0.5</v>
      </c>
      <c r="J36" s="147" t="s">
        <v>404</v>
      </c>
      <c r="K36" s="18"/>
    </row>
    <row r="37" spans="2:11" s="19" customFormat="1" ht="52.5" customHeight="1">
      <c r="B37" s="17"/>
      <c r="C37" s="24" t="s">
        <v>261</v>
      </c>
      <c r="D37" s="20" t="s">
        <v>262</v>
      </c>
      <c r="E37" s="224">
        <v>1</v>
      </c>
      <c r="F37" s="31" t="s">
        <v>531</v>
      </c>
      <c r="G37" s="24" t="s">
        <v>264</v>
      </c>
      <c r="H37" s="20" t="s">
        <v>224</v>
      </c>
      <c r="I37" s="224">
        <v>1</v>
      </c>
      <c r="J37" s="31" t="s">
        <v>405</v>
      </c>
      <c r="K37" s="18"/>
    </row>
    <row r="38" spans="2:11" s="19" customFormat="1" ht="57">
      <c r="B38" s="17"/>
      <c r="C38" s="24" t="s">
        <v>266</v>
      </c>
      <c r="D38" s="23" t="s">
        <v>262</v>
      </c>
      <c r="E38" s="231" t="s">
        <v>48</v>
      </c>
      <c r="F38" s="31" t="s">
        <v>533</v>
      </c>
      <c r="G38" s="24" t="s">
        <v>268</v>
      </c>
      <c r="H38" s="20" t="s">
        <v>224</v>
      </c>
      <c r="I38" s="224">
        <v>1</v>
      </c>
      <c r="J38" s="31" t="s">
        <v>269</v>
      </c>
      <c r="K38" s="18"/>
    </row>
    <row r="39" spans="2:11" s="19" customFormat="1" ht="39" customHeight="1">
      <c r="B39" s="17"/>
      <c r="C39" s="24" t="s">
        <v>270</v>
      </c>
      <c r="D39" s="20" t="s">
        <v>262</v>
      </c>
      <c r="E39" s="232">
        <v>1</v>
      </c>
      <c r="F39" s="31" t="s">
        <v>271</v>
      </c>
      <c r="G39" s="24" t="s">
        <v>272</v>
      </c>
      <c r="H39" s="23" t="s">
        <v>257</v>
      </c>
      <c r="I39" s="231">
        <v>1</v>
      </c>
      <c r="J39" s="31" t="s">
        <v>273</v>
      </c>
      <c r="K39" s="18"/>
    </row>
    <row r="40" spans="2:11" s="19" customFormat="1" ht="28.5">
      <c r="B40" s="17"/>
      <c r="C40" s="174" t="s">
        <v>274</v>
      </c>
      <c r="D40" s="23" t="s">
        <v>224</v>
      </c>
      <c r="E40" s="231">
        <v>0</v>
      </c>
      <c r="F40" s="31" t="s">
        <v>536</v>
      </c>
      <c r="G40" s="24" t="s">
        <v>276</v>
      </c>
      <c r="H40" s="23" t="s">
        <v>257</v>
      </c>
      <c r="I40" s="231">
        <v>1</v>
      </c>
      <c r="J40" s="31" t="s">
        <v>277</v>
      </c>
      <c r="K40" s="18"/>
    </row>
    <row r="41" spans="2:11" s="19" customFormat="1" ht="42.75">
      <c r="B41" s="17"/>
      <c r="C41" s="174" t="s">
        <v>497</v>
      </c>
      <c r="D41" s="23" t="s">
        <v>262</v>
      </c>
      <c r="E41" s="231">
        <v>1</v>
      </c>
      <c r="F41" s="31" t="s">
        <v>537</v>
      </c>
      <c r="G41" s="24" t="s">
        <v>281</v>
      </c>
      <c r="H41" s="23" t="s">
        <v>279</v>
      </c>
      <c r="I41" s="231">
        <v>1</v>
      </c>
      <c r="J41" s="31" t="s">
        <v>282</v>
      </c>
      <c r="K41" s="18"/>
    </row>
    <row r="42" spans="2:11" s="19" customFormat="1" ht="57">
      <c r="B42" s="17"/>
      <c r="C42" s="174" t="s">
        <v>498</v>
      </c>
      <c r="D42" s="23" t="s">
        <v>279</v>
      </c>
      <c r="E42" s="231">
        <v>1</v>
      </c>
      <c r="F42" s="31" t="s">
        <v>539</v>
      </c>
      <c r="G42" s="24" t="s">
        <v>285</v>
      </c>
      <c r="H42" s="20" t="s">
        <v>224</v>
      </c>
      <c r="I42" s="224">
        <v>0</v>
      </c>
      <c r="J42" s="31" t="s">
        <v>406</v>
      </c>
      <c r="K42" s="18"/>
    </row>
    <row r="43" spans="2:11" s="19" customFormat="1" ht="42.75">
      <c r="B43" s="17"/>
      <c r="C43" s="174" t="s">
        <v>278</v>
      </c>
      <c r="D43" s="23" t="s">
        <v>279</v>
      </c>
      <c r="E43" s="231">
        <v>1</v>
      </c>
      <c r="F43" s="31" t="s">
        <v>541</v>
      </c>
      <c r="G43" s="199" t="s">
        <v>499</v>
      </c>
      <c r="H43" s="20" t="s">
        <v>224</v>
      </c>
      <c r="I43" s="224">
        <v>0</v>
      </c>
      <c r="J43" s="31" t="s">
        <v>563</v>
      </c>
      <c r="K43" s="18"/>
    </row>
    <row r="44" spans="2:11" s="19" customFormat="1" ht="29.25" thickBot="1">
      <c r="B44" s="17"/>
      <c r="C44" s="174" t="s">
        <v>283</v>
      </c>
      <c r="D44" s="23" t="s">
        <v>279</v>
      </c>
      <c r="E44" s="231">
        <v>1</v>
      </c>
      <c r="F44" s="31" t="s">
        <v>543</v>
      </c>
      <c r="G44" s="25" t="s">
        <v>289</v>
      </c>
      <c r="H44" s="26" t="s">
        <v>279</v>
      </c>
      <c r="I44" s="233">
        <v>1</v>
      </c>
      <c r="J44" s="149" t="s">
        <v>290</v>
      </c>
      <c r="K44" s="18"/>
    </row>
    <row r="45" spans="2:11" s="19" customFormat="1" ht="29.25" thickBot="1">
      <c r="B45" s="17"/>
      <c r="C45" s="148" t="s">
        <v>287</v>
      </c>
      <c r="D45" s="26" t="s">
        <v>262</v>
      </c>
      <c r="E45" s="233">
        <v>1</v>
      </c>
      <c r="F45" s="149" t="s">
        <v>288</v>
      </c>
      <c r="G45" s="115" t="s">
        <v>26</v>
      </c>
      <c r="H45" s="201" t="s">
        <v>26</v>
      </c>
      <c r="I45" s="244" t="s">
        <v>26</v>
      </c>
      <c r="J45" s="202" t="s">
        <v>26</v>
      </c>
      <c r="K45" s="18"/>
    </row>
    <row r="46" spans="2:11" s="19" customFormat="1" ht="27.75" customHeight="1" thickBot="1">
      <c r="B46" s="17"/>
      <c r="C46" s="611" t="str">
        <f>C18</f>
        <v>PEOPLE + PROCESS</v>
      </c>
      <c r="D46" s="612"/>
      <c r="E46" s="612"/>
      <c r="F46" s="612"/>
      <c r="G46" s="612"/>
      <c r="H46" s="612"/>
      <c r="I46" s="612"/>
      <c r="J46" s="613"/>
      <c r="K46" s="18"/>
    </row>
    <row r="47" spans="2:11" ht="24.6" customHeight="1" thickBot="1">
      <c r="B47" s="12"/>
      <c r="C47" s="131" t="s">
        <v>219</v>
      </c>
      <c r="D47" s="132" t="s">
        <v>220</v>
      </c>
      <c r="E47" s="215" t="s">
        <v>221</v>
      </c>
      <c r="F47" s="133" t="s">
        <v>222</v>
      </c>
      <c r="G47" s="131" t="s">
        <v>219</v>
      </c>
      <c r="H47" s="132" t="s">
        <v>220</v>
      </c>
      <c r="I47" s="215" t="s">
        <v>221</v>
      </c>
      <c r="J47" s="133" t="s">
        <v>222</v>
      </c>
      <c r="K47" s="13"/>
    </row>
    <row r="48" spans="2:11" s="19" customFormat="1" ht="42.75">
      <c r="B48" s="17"/>
      <c r="C48" s="189" t="s">
        <v>291</v>
      </c>
      <c r="D48" s="146" t="s">
        <v>224</v>
      </c>
      <c r="E48" s="230">
        <v>0.5</v>
      </c>
      <c r="F48" s="147" t="s">
        <v>292</v>
      </c>
      <c r="G48" s="137" t="s">
        <v>293</v>
      </c>
      <c r="H48" s="146" t="s">
        <v>224</v>
      </c>
      <c r="I48" s="230">
        <v>1</v>
      </c>
      <c r="J48" s="147" t="s">
        <v>294</v>
      </c>
      <c r="K48" s="18"/>
    </row>
    <row r="49" spans="2:11" s="19" customFormat="1" ht="42.75">
      <c r="B49" s="17"/>
      <c r="C49" s="190" t="s">
        <v>295</v>
      </c>
      <c r="D49" s="162" t="s">
        <v>224</v>
      </c>
      <c r="E49" s="234">
        <v>1</v>
      </c>
      <c r="F49" s="31" t="s">
        <v>547</v>
      </c>
      <c r="G49" s="24" t="s">
        <v>297</v>
      </c>
      <c r="H49" s="23" t="s">
        <v>262</v>
      </c>
      <c r="I49" s="231">
        <v>1</v>
      </c>
      <c r="J49" s="31" t="s">
        <v>298</v>
      </c>
      <c r="K49" s="18"/>
    </row>
    <row r="50" spans="2:11" s="19" customFormat="1" ht="57">
      <c r="B50" s="17"/>
      <c r="C50" s="174" t="s">
        <v>500</v>
      </c>
      <c r="D50" s="23" t="s">
        <v>224</v>
      </c>
      <c r="E50" s="231">
        <v>1</v>
      </c>
      <c r="F50" s="31" t="s">
        <v>548</v>
      </c>
      <c r="G50" s="24" t="s">
        <v>301</v>
      </c>
      <c r="H50" s="23" t="s">
        <v>224</v>
      </c>
      <c r="I50" s="231">
        <v>1</v>
      </c>
      <c r="J50" s="31" t="s">
        <v>549</v>
      </c>
      <c r="K50" s="18"/>
    </row>
    <row r="51" spans="2:11" s="19" customFormat="1" ht="28.5">
      <c r="B51" s="17"/>
      <c r="C51" s="174" t="s">
        <v>502</v>
      </c>
      <c r="D51" s="23" t="s">
        <v>224</v>
      </c>
      <c r="E51" s="231" t="s">
        <v>48</v>
      </c>
      <c r="F51" s="31" t="s">
        <v>550</v>
      </c>
      <c r="G51" s="199" t="s">
        <v>26</v>
      </c>
      <c r="H51" s="22" t="s">
        <v>26</v>
      </c>
      <c r="I51" s="246" t="s">
        <v>26</v>
      </c>
      <c r="J51" s="116" t="s">
        <v>26</v>
      </c>
      <c r="K51" s="18"/>
    </row>
    <row r="52" spans="2:11" s="19" customFormat="1" ht="42.75">
      <c r="B52" s="17"/>
      <c r="C52" s="174" t="s">
        <v>501</v>
      </c>
      <c r="D52" s="23" t="s">
        <v>224</v>
      </c>
      <c r="E52" s="231">
        <v>0.75</v>
      </c>
      <c r="F52" s="31" t="s">
        <v>551</v>
      </c>
      <c r="G52" s="199" t="s">
        <v>26</v>
      </c>
      <c r="H52" s="22" t="s">
        <v>26</v>
      </c>
      <c r="I52" s="246" t="s">
        <v>26</v>
      </c>
      <c r="J52" s="116" t="s">
        <v>26</v>
      </c>
      <c r="K52" s="18"/>
    </row>
    <row r="53" spans="2:11" s="19" customFormat="1" ht="15" thickBot="1">
      <c r="B53" s="17"/>
      <c r="C53" s="148" t="s">
        <v>503</v>
      </c>
      <c r="D53" s="163" t="s">
        <v>262</v>
      </c>
      <c r="E53" s="235">
        <v>1</v>
      </c>
      <c r="F53" s="191" t="s">
        <v>564</v>
      </c>
      <c r="G53" s="25" t="s">
        <v>26</v>
      </c>
      <c r="H53" s="173" t="s">
        <v>26</v>
      </c>
      <c r="I53" s="236" t="s">
        <v>26</v>
      </c>
      <c r="J53" s="188" t="s">
        <v>26</v>
      </c>
      <c r="K53" s="18"/>
    </row>
    <row r="54" spans="2:11" s="16" customFormat="1" ht="22.7" customHeight="1" thickBot="1">
      <c r="B54" s="14"/>
      <c r="C54" s="594" t="s">
        <v>250</v>
      </c>
      <c r="D54" s="595"/>
      <c r="E54" s="595"/>
      <c r="F54" s="595"/>
      <c r="G54" s="595"/>
      <c r="H54" s="595"/>
      <c r="I54" s="595"/>
      <c r="J54" s="596"/>
      <c r="K54" s="15"/>
    </row>
    <row r="55" spans="2:11" ht="22.7" customHeight="1" thickBot="1">
      <c r="B55" s="12"/>
      <c r="C55" s="614" t="s">
        <v>305</v>
      </c>
      <c r="D55" s="615"/>
      <c r="E55" s="615"/>
      <c r="F55" s="615"/>
      <c r="G55" s="615"/>
      <c r="H55" s="615"/>
      <c r="I55" s="615"/>
      <c r="J55" s="616"/>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9" t="s">
        <v>306</v>
      </c>
      <c r="D59" s="570"/>
      <c r="E59" s="570"/>
      <c r="F59" s="570"/>
      <c r="G59" s="570"/>
      <c r="H59" s="570"/>
      <c r="I59" s="570"/>
      <c r="J59" s="571"/>
      <c r="K59" s="13"/>
    </row>
    <row r="60" spans="2:11" ht="20.85" customHeight="1" thickBot="1">
      <c r="B60" s="12"/>
      <c r="C60" s="633" t="s">
        <v>262</v>
      </c>
      <c r="D60" s="634"/>
      <c r="E60" s="635"/>
      <c r="F60" s="636"/>
      <c r="G60" s="633" t="s">
        <v>279</v>
      </c>
      <c r="H60" s="634"/>
      <c r="I60" s="635"/>
      <c r="J60" s="636"/>
      <c r="K60" s="13"/>
    </row>
    <row r="61" spans="2:11" ht="25.7" customHeight="1" thickBot="1">
      <c r="B61" s="12"/>
      <c r="C61" s="617" t="s">
        <v>307</v>
      </c>
      <c r="D61" s="618"/>
      <c r="E61" s="618"/>
      <c r="F61" s="619"/>
      <c r="G61" s="620" t="s">
        <v>308</v>
      </c>
      <c r="H61" s="618"/>
      <c r="I61" s="618"/>
      <c r="J61" s="621"/>
      <c r="K61" s="13"/>
    </row>
    <row r="62" spans="2:11" ht="15.95" customHeight="1">
      <c r="B62" s="12"/>
      <c r="C62" s="10"/>
      <c r="D62" s="138"/>
      <c r="E62" s="138"/>
      <c r="F62" s="138"/>
      <c r="G62" s="138"/>
      <c r="H62" s="138"/>
      <c r="I62" s="138"/>
      <c r="J62" s="11"/>
      <c r="K62" s="13"/>
    </row>
    <row r="63" spans="2:11">
      <c r="B63" s="12"/>
      <c r="C63" s="12"/>
      <c r="J63" s="13"/>
      <c r="K63" s="13"/>
    </row>
    <row r="64" spans="2:11" ht="15" thickBot="1">
      <c r="B64" s="12"/>
      <c r="C64" s="27"/>
      <c r="D64" s="28"/>
      <c r="E64" s="28"/>
      <c r="F64" s="28"/>
      <c r="G64" s="28"/>
      <c r="H64" s="28"/>
      <c r="I64" s="28"/>
      <c r="J64" s="29"/>
      <c r="K64" s="13"/>
    </row>
    <row r="65" spans="2:11" ht="18.75" thickBot="1">
      <c r="B65" s="12"/>
      <c r="C65" s="569" t="s">
        <v>309</v>
      </c>
      <c r="D65" s="570"/>
      <c r="E65" s="570"/>
      <c r="F65" s="570"/>
      <c r="G65" s="637"/>
      <c r="H65" s="570"/>
      <c r="I65" s="570"/>
      <c r="J65" s="571"/>
      <c r="K65" s="13"/>
    </row>
    <row r="66" spans="2:11" s="16" customFormat="1" ht="13.35" customHeight="1">
      <c r="B66" s="14"/>
      <c r="C66" s="650" t="s">
        <v>310</v>
      </c>
      <c r="D66" s="651"/>
      <c r="E66" s="652"/>
      <c r="F66" s="161" t="s">
        <v>311</v>
      </c>
      <c r="G66" s="150" t="s">
        <v>107</v>
      </c>
      <c r="H66" s="638" t="s">
        <v>312</v>
      </c>
      <c r="I66" s="638"/>
      <c r="J66" s="639"/>
      <c r="K66" s="15"/>
    </row>
    <row r="67" spans="2:11" ht="14.45" customHeight="1">
      <c r="B67" s="12"/>
      <c r="C67" s="190" t="s">
        <v>53</v>
      </c>
      <c r="D67" s="609" t="s">
        <v>313</v>
      </c>
      <c r="E67" s="610"/>
      <c r="F67" s="152">
        <f>'Initial Risk'!F13</f>
        <v>5</v>
      </c>
      <c r="G67" s="155">
        <f>'Initial Risk'!G13</f>
        <v>5</v>
      </c>
      <c r="H67" s="640">
        <f>F67*G67</f>
        <v>25</v>
      </c>
      <c r="I67" s="640"/>
      <c r="J67" s="641"/>
      <c r="K67" s="13"/>
    </row>
    <row r="68" spans="2:11" ht="14.45" customHeight="1">
      <c r="B68" s="12"/>
      <c r="C68" s="190" t="s">
        <v>54</v>
      </c>
      <c r="D68" s="609" t="s">
        <v>313</v>
      </c>
      <c r="E68" s="610"/>
      <c r="F68" s="153" t="s">
        <v>314</v>
      </c>
      <c r="G68" s="155" t="s">
        <v>315</v>
      </c>
      <c r="H68" s="642" t="s">
        <v>316</v>
      </c>
      <c r="I68" s="642"/>
      <c r="J68" s="643"/>
      <c r="K68" s="13"/>
    </row>
    <row r="69" spans="2:11" ht="16.5" customHeight="1">
      <c r="B69" s="12"/>
      <c r="C69" s="190" t="s">
        <v>317</v>
      </c>
      <c r="D69" s="609" t="s">
        <v>313</v>
      </c>
      <c r="E69" s="610"/>
      <c r="F69" s="154" t="s">
        <v>318</v>
      </c>
      <c r="G69" s="151" t="s">
        <v>319</v>
      </c>
      <c r="H69" s="644" t="s">
        <v>320</v>
      </c>
      <c r="I69" s="644"/>
      <c r="J69" s="645"/>
      <c r="K69" s="13"/>
    </row>
    <row r="70" spans="2:11" ht="15.95" customHeight="1">
      <c r="B70" s="12"/>
      <c r="C70" s="190" t="s">
        <v>321</v>
      </c>
      <c r="D70" s="609" t="s">
        <v>313</v>
      </c>
      <c r="E70" s="610"/>
      <c r="F70" s="152">
        <v>2</v>
      </c>
      <c r="G70" s="155">
        <v>2</v>
      </c>
      <c r="H70" s="646">
        <f>F70*G70</f>
        <v>4</v>
      </c>
      <c r="I70" s="646"/>
      <c r="J70" s="647"/>
      <c r="K70" s="13"/>
    </row>
    <row r="71" spans="2:11" ht="14.45" customHeight="1" thickBot="1">
      <c r="B71" s="12"/>
      <c r="C71" s="222" t="s">
        <v>58</v>
      </c>
      <c r="D71" s="622" t="s">
        <v>313</v>
      </c>
      <c r="E71" s="623"/>
      <c r="F71" s="156" t="s">
        <v>361</v>
      </c>
      <c r="G71" s="155" t="s">
        <v>344</v>
      </c>
      <c r="H71" s="648" t="s">
        <v>324</v>
      </c>
      <c r="I71" s="648"/>
      <c r="J71" s="649"/>
      <c r="K71" s="13"/>
    </row>
    <row r="72" spans="2:11" ht="23.1" customHeight="1" thickBot="1">
      <c r="B72" s="12"/>
      <c r="C72" s="653" t="s">
        <v>325</v>
      </c>
      <c r="D72" s="631"/>
      <c r="E72" s="631"/>
      <c r="F72" s="631"/>
      <c r="G72" s="631"/>
      <c r="H72" s="631"/>
      <c r="I72" s="631"/>
      <c r="J72" s="632"/>
      <c r="K72" s="13"/>
    </row>
    <row r="73" spans="2:11" ht="17.850000000000001" customHeight="1">
      <c r="B73" s="12"/>
      <c r="C73" s="179" t="s">
        <v>326</v>
      </c>
      <c r="D73" s="157"/>
      <c r="E73" s="157"/>
      <c r="F73" s="157"/>
      <c r="G73" s="157"/>
      <c r="H73" s="157"/>
      <c r="I73" s="157"/>
      <c r="J73" s="180"/>
      <c r="K73" s="13"/>
    </row>
    <row r="74" spans="2:11" ht="18.600000000000001" customHeight="1">
      <c r="B74" s="12"/>
      <c r="C74" s="181" t="s">
        <v>327</v>
      </c>
      <c r="D74" s="177"/>
      <c r="E74" s="177"/>
      <c r="F74" s="177"/>
      <c r="G74" s="178"/>
      <c r="H74" s="178"/>
      <c r="I74" s="178"/>
      <c r="J74" s="182"/>
      <c r="K74" s="13"/>
    </row>
    <row r="75" spans="2:11" ht="14.85" customHeight="1">
      <c r="B75" s="12"/>
      <c r="C75" s="181" t="s">
        <v>328</v>
      </c>
      <c r="D75" s="177"/>
      <c r="E75" s="177"/>
      <c r="F75" s="177"/>
      <c r="G75" s="175"/>
      <c r="H75" s="175"/>
      <c r="I75" s="175"/>
      <c r="J75" s="183"/>
      <c r="K75" s="13"/>
    </row>
    <row r="76" spans="2:11" ht="17.100000000000001" customHeight="1">
      <c r="B76" s="12"/>
      <c r="C76" s="158" t="s">
        <v>329</v>
      </c>
      <c r="D76" s="177"/>
      <c r="E76" s="177"/>
      <c r="F76" s="177"/>
      <c r="G76" s="176"/>
      <c r="H76" s="176"/>
      <c r="I76" s="176"/>
      <c r="J76" s="184"/>
      <c r="K76" s="13"/>
    </row>
    <row r="77" spans="2:11" ht="14.45" customHeight="1" thickBot="1">
      <c r="B77" s="12"/>
      <c r="C77" s="185"/>
      <c r="D77" s="186"/>
      <c r="E77" s="186"/>
      <c r="F77" s="186"/>
      <c r="G77" s="186"/>
      <c r="H77" s="186"/>
      <c r="I77" s="186"/>
      <c r="J77" s="187"/>
      <c r="K77" s="13"/>
    </row>
    <row r="78" spans="2:11" ht="15" customHeight="1" thickBot="1">
      <c r="B78" s="12"/>
      <c r="C78" s="624" t="s">
        <v>330</v>
      </c>
      <c r="D78" s="625"/>
      <c r="E78" s="625"/>
      <c r="F78" s="626"/>
      <c r="G78" s="626"/>
      <c r="H78" s="626"/>
      <c r="I78" s="627"/>
      <c r="J78" s="628"/>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thickBot="1">
      <c r="B114" s="12"/>
      <c r="C114" s="143"/>
      <c r="D114" s="144"/>
      <c r="E114" s="144"/>
      <c r="F114" s="144"/>
      <c r="G114" s="28"/>
      <c r="H114" s="144"/>
      <c r="I114" s="144"/>
      <c r="J114" s="29"/>
      <c r="K114" s="13"/>
    </row>
    <row r="115" spans="2:11">
      <c r="B115" s="12"/>
      <c r="K115" s="13"/>
    </row>
    <row r="116" spans="2:11" ht="15" thickBot="1">
      <c r="B116" s="27"/>
      <c r="C116" s="28"/>
      <c r="D116" s="28"/>
      <c r="E116" s="28"/>
      <c r="F116" s="28"/>
      <c r="G116" s="28"/>
      <c r="H116" s="28"/>
      <c r="I116" s="28"/>
      <c r="J116" s="28"/>
      <c r="K116" s="29"/>
    </row>
  </sheetData>
  <mergeCells count="42">
    <mergeCell ref="D69:E69"/>
    <mergeCell ref="D70:E70"/>
    <mergeCell ref="D71:E71"/>
    <mergeCell ref="H70:J70"/>
    <mergeCell ref="H71:J71"/>
    <mergeCell ref="C72:J72"/>
    <mergeCell ref="C78:J78"/>
    <mergeCell ref="H69:J69"/>
    <mergeCell ref="C54:J54"/>
    <mergeCell ref="C55:J55"/>
    <mergeCell ref="C59:J59"/>
    <mergeCell ref="C60:F60"/>
    <mergeCell ref="G60:J60"/>
    <mergeCell ref="C61:F61"/>
    <mergeCell ref="G61:J61"/>
    <mergeCell ref="C65:J65"/>
    <mergeCell ref="H66:J66"/>
    <mergeCell ref="H67:J67"/>
    <mergeCell ref="H68:J68"/>
    <mergeCell ref="C66:E66"/>
    <mergeCell ref="D67:E67"/>
    <mergeCell ref="D68:E68"/>
    <mergeCell ref="C46:J46"/>
    <mergeCell ref="C13:F13"/>
    <mergeCell ref="G13:J13"/>
    <mergeCell ref="C14:J14"/>
    <mergeCell ref="C18:J18"/>
    <mergeCell ref="C24:J24"/>
    <mergeCell ref="C25:J25"/>
    <mergeCell ref="C29:J29"/>
    <mergeCell ref="C31:J31"/>
    <mergeCell ref="C33:F33"/>
    <mergeCell ref="G33:J33"/>
    <mergeCell ref="C34:J34"/>
    <mergeCell ref="C2:J3"/>
    <mergeCell ref="C4:J4"/>
    <mergeCell ref="C5:J5"/>
    <mergeCell ref="H6:J6"/>
    <mergeCell ref="C7:F12"/>
    <mergeCell ref="H7:J7"/>
    <mergeCell ref="G9:G12"/>
    <mergeCell ref="H9:J12"/>
  </mergeCells>
  <conditionalFormatting sqref="H67:J67 H70:J70">
    <cfRule type="cellIs" dxfId="528" priority="29" operator="between">
      <formula>1</formula>
      <formula>3</formula>
    </cfRule>
    <cfRule type="cellIs" dxfId="527" priority="30" operator="equal">
      <formula>4</formula>
    </cfRule>
    <cfRule type="cellIs" dxfId="526" priority="31" operator="between">
      <formula>5</formula>
      <formula>8</formula>
    </cfRule>
    <cfRule type="cellIs" dxfId="525" priority="32" operator="between">
      <formula>10</formula>
      <formula>12</formula>
    </cfRule>
    <cfRule type="cellIs" dxfId="524" priority="33"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C3F66901-E118-4A5F-BF22-E0B69612AEC4}">
            <xm:f>'Data Vald.'!$A$9</xm:f>
            <x14:dxf>
              <fill>
                <patternFill>
                  <bgColor rgb="FF00B050"/>
                </patternFill>
              </fill>
            </x14:dxf>
          </x14:cfRule>
          <x14:cfRule type="cellIs" priority="2" operator="equal" id="{628B873D-E866-429E-B284-34954494A8CD}">
            <xm:f>'Data Vald.'!$A$8</xm:f>
            <x14:dxf>
              <fill>
                <patternFill>
                  <bgColor rgb="FFFFFF00"/>
                </patternFill>
              </fill>
            </x14:dxf>
          </x14:cfRule>
          <x14:cfRule type="cellIs" priority="3" operator="equal" id="{75C6A667-191F-433C-BCAF-FF5212FDBF3B}">
            <xm:f>'Data Vald.'!$A$7</xm:f>
            <x14:dxf>
              <fill>
                <patternFill>
                  <bgColor rgb="FFFFC000"/>
                </patternFill>
              </fill>
            </x14:dxf>
          </x14:cfRule>
          <x14:cfRule type="cellIs" priority="4" operator="equal" id="{D66B6EA8-D206-4055-8889-9D4DF1B40DB5}">
            <xm:f>'Data Vald.'!$A$6</xm:f>
            <x14:dxf>
              <fill>
                <patternFill>
                  <bgColor rgb="FFFF0000"/>
                </patternFill>
              </fill>
            </x14:dxf>
          </x14:cfRule>
          <x14:cfRule type="cellIs" priority="5" operator="equal" id="{CF130645-C642-429C-9B00-7096B8D4FB4E}">
            <xm:f>'Data Vald.'!$A$5</xm:f>
            <x14:dxf>
              <font>
                <color theme="0"/>
              </font>
              <fill>
                <patternFill>
                  <bgColor theme="1"/>
                </patternFill>
              </fill>
            </x14:dxf>
          </x14:cfRule>
          <x14:cfRule type="cellIs" priority="6" operator="equal" id="{504B7F8C-CEB9-4F8C-9DD5-8B8F5DDE101F}">
            <xm:f>'Data Vald.'!$A$4</xm:f>
            <x14:dxf/>
          </x14:cfRule>
          <x14:cfRule type="cellIs" priority="7" operator="equal" id="{D5982FFA-2AFE-455F-8187-5C26FED9A5F9}">
            <xm:f>'Data Vald.'!$A$3</xm:f>
            <x14:dxf/>
          </x14:cfRule>
          <xm:sqref>E16:E17 I16:I17 E20:E23 I20:I23 E36:E45 I36:I45 E48:E53 I48:I53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8D35606-2B85-4433-81FE-5C6B1B57929C}">
          <x14:formula1>
            <xm:f>'Data Vald.'!$A$3:$A$9</xm:f>
          </x14:formula1>
          <xm:sqref>E16:E17 E20:E23 I16:I17 I20:I23 E36:E45 I36:I45 E48:E53 I48:I53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B55A-4B62-4ABE-8661-E4388C8B46BE}">
  <sheetPr codeName="Sheet16">
    <tabColor theme="4" tint="0.79998168889431442"/>
    <pageSetUpPr fitToPage="1"/>
  </sheetPr>
  <dimension ref="B1:K116"/>
  <sheetViews>
    <sheetView showGridLines="0" topLeftCell="B50" zoomScale="60" zoomScaleNormal="60" workbookViewId="0">
      <selection activeCell="C79" sqref="C79"/>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511</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565</v>
      </c>
      <c r="D5" s="573"/>
      <c r="E5" s="573"/>
      <c r="F5" s="573"/>
      <c r="G5" s="573"/>
      <c r="H5" s="573"/>
      <c r="I5" s="573"/>
      <c r="J5" s="574"/>
      <c r="K5" s="13"/>
    </row>
    <row r="6" spans="2:11" ht="14.45" customHeight="1">
      <c r="B6" s="12"/>
      <c r="C6" s="159" t="s">
        <v>512</v>
      </c>
      <c r="D6" s="117"/>
      <c r="E6" s="117"/>
      <c r="F6" s="11"/>
      <c r="G6" s="118" t="s">
        <v>208</v>
      </c>
      <c r="H6" s="575" t="s">
        <v>209</v>
      </c>
      <c r="I6" s="576"/>
      <c r="J6" s="577"/>
      <c r="K6" s="13"/>
    </row>
    <row r="7" spans="2:11" ht="14.25" customHeight="1" thickBot="1">
      <c r="B7" s="12"/>
      <c r="C7" s="578" t="s">
        <v>553</v>
      </c>
      <c r="D7" s="579"/>
      <c r="E7" s="579"/>
      <c r="F7" s="580"/>
      <c r="G7" s="398" t="s">
        <v>514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566</v>
      </c>
      <c r="I9" s="588"/>
      <c r="J9" s="589"/>
      <c r="K9" s="13"/>
    </row>
    <row r="10" spans="2:11" ht="15.75" customHeight="1">
      <c r="B10" s="12"/>
      <c r="C10" s="578"/>
      <c r="D10" s="579"/>
      <c r="E10" s="579"/>
      <c r="F10" s="580"/>
      <c r="G10" s="585"/>
      <c r="H10" s="590"/>
      <c r="I10" s="588"/>
      <c r="J10" s="589"/>
      <c r="K10" s="13"/>
    </row>
    <row r="11" spans="2:11" ht="21.6"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516</v>
      </c>
      <c r="D16" s="130" t="s">
        <v>224</v>
      </c>
      <c r="E16" s="223">
        <v>1</v>
      </c>
      <c r="F16" s="164" t="s">
        <v>567</v>
      </c>
      <c r="G16" s="134" t="s">
        <v>226</v>
      </c>
      <c r="H16" s="130" t="s">
        <v>224</v>
      </c>
      <c r="I16" s="223">
        <v>1</v>
      </c>
      <c r="J16" s="168" t="s">
        <v>518</v>
      </c>
      <c r="K16" s="13"/>
    </row>
    <row r="17" spans="2:11" ht="48" customHeight="1">
      <c r="B17" s="12"/>
      <c r="C17" s="174" t="s">
        <v>26</v>
      </c>
      <c r="D17" s="30" t="s">
        <v>26</v>
      </c>
      <c r="E17" s="223" t="s">
        <v>26</v>
      </c>
      <c r="F17" s="194" t="s">
        <v>26</v>
      </c>
      <c r="G17" s="174" t="s">
        <v>506</v>
      </c>
      <c r="H17" s="113" t="s">
        <v>224</v>
      </c>
      <c r="I17" s="223" t="s">
        <v>48</v>
      </c>
      <c r="J17" s="192" t="s">
        <v>568</v>
      </c>
      <c r="K17" s="13"/>
    </row>
    <row r="18" spans="2:11" ht="48" customHeight="1">
      <c r="B18" s="12"/>
      <c r="C18" s="174" t="s">
        <v>26</v>
      </c>
      <c r="D18" s="30" t="s">
        <v>26</v>
      </c>
      <c r="E18" s="223" t="s">
        <v>26</v>
      </c>
      <c r="F18" s="194" t="s">
        <v>26</v>
      </c>
      <c r="G18" s="174" t="s">
        <v>507</v>
      </c>
      <c r="H18" s="113" t="s">
        <v>224</v>
      </c>
      <c r="I18" s="223" t="s">
        <v>48</v>
      </c>
      <c r="J18" s="192" t="s">
        <v>568</v>
      </c>
      <c r="K18" s="13"/>
    </row>
    <row r="19" spans="2:11" ht="48" customHeight="1" thickBot="1">
      <c r="B19" s="12"/>
      <c r="C19" s="174" t="s">
        <v>26</v>
      </c>
      <c r="D19" s="30" t="s">
        <v>26</v>
      </c>
      <c r="E19" s="223" t="s">
        <v>26</v>
      </c>
      <c r="F19" s="194" t="s">
        <v>26</v>
      </c>
      <c r="G19" s="174" t="s">
        <v>410</v>
      </c>
      <c r="H19" s="113" t="s">
        <v>224</v>
      </c>
      <c r="I19" s="223">
        <v>1</v>
      </c>
      <c r="J19" s="192" t="s">
        <v>351</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24" customHeight="1">
      <c r="B22" s="12"/>
      <c r="C22" s="135" t="s">
        <v>237</v>
      </c>
      <c r="D22" s="136" t="s">
        <v>224</v>
      </c>
      <c r="E22" s="223">
        <v>0.75</v>
      </c>
      <c r="F22" s="169" t="s">
        <v>569</v>
      </c>
      <c r="G22" s="137" t="s">
        <v>243</v>
      </c>
      <c r="H22" s="136" t="s">
        <v>224</v>
      </c>
      <c r="I22" s="223">
        <v>1</v>
      </c>
      <c r="J22" s="147" t="s">
        <v>244</v>
      </c>
      <c r="K22" s="13"/>
    </row>
    <row r="23" spans="2:11" ht="43.5" thickBot="1">
      <c r="B23" s="12"/>
      <c r="C23" s="25" t="s">
        <v>570</v>
      </c>
      <c r="D23" s="123" t="s">
        <v>224</v>
      </c>
      <c r="E23" s="223">
        <v>1</v>
      </c>
      <c r="F23" s="172" t="s">
        <v>571</v>
      </c>
      <c r="G23" s="25" t="s">
        <v>339</v>
      </c>
      <c r="H23" s="123" t="s">
        <v>262</v>
      </c>
      <c r="I23" s="223" t="s">
        <v>48</v>
      </c>
      <c r="J23" s="191" t="s">
        <v>561</v>
      </c>
      <c r="K23" s="13"/>
    </row>
    <row r="24" spans="2:11" ht="21" customHeight="1" thickBot="1">
      <c r="B24" s="12"/>
      <c r="C24" s="594" t="s">
        <v>250</v>
      </c>
      <c r="D24" s="595"/>
      <c r="E24" s="595"/>
      <c r="F24" s="595"/>
      <c r="G24" s="595"/>
      <c r="H24" s="595"/>
      <c r="I24" s="595"/>
      <c r="J24" s="596"/>
      <c r="K24" s="13"/>
    </row>
    <row r="25" spans="2:11" ht="23.45" customHeight="1" thickBot="1">
      <c r="B25" s="12"/>
      <c r="C25" s="597" t="s">
        <v>251</v>
      </c>
      <c r="D25" s="598"/>
      <c r="E25" s="598"/>
      <c r="F25" s="598"/>
      <c r="G25" s="598"/>
      <c r="H25" s="598"/>
      <c r="I25" s="598"/>
      <c r="J25" s="599"/>
      <c r="K25" s="13"/>
    </row>
    <row r="26" spans="2:11">
      <c r="B26" s="12"/>
      <c r="C26" s="10"/>
      <c r="D26" s="138"/>
      <c r="E26" s="138"/>
      <c r="F26" s="138"/>
      <c r="G26" s="138"/>
      <c r="H26" s="138"/>
      <c r="I26" s="138"/>
      <c r="J26" s="11"/>
      <c r="K26" s="13"/>
    </row>
    <row r="27" spans="2:11">
      <c r="B27" s="12"/>
      <c r="C27" s="12"/>
      <c r="J27" s="13"/>
      <c r="K27" s="13"/>
    </row>
    <row r="28" spans="2:11" ht="15" thickBot="1">
      <c r="B28" s="12"/>
      <c r="C28" s="27"/>
      <c r="D28" s="28"/>
      <c r="E28" s="28"/>
      <c r="F28" s="28"/>
      <c r="G28" s="28"/>
      <c r="H28" s="28"/>
      <c r="I28" s="28"/>
      <c r="J28" s="29"/>
      <c r="K28" s="13"/>
    </row>
    <row r="29" spans="2:11" ht="18.75" thickBot="1">
      <c r="B29" s="12"/>
      <c r="C29" s="569" t="s">
        <v>252</v>
      </c>
      <c r="D29" s="570"/>
      <c r="E29" s="570"/>
      <c r="F29" s="570"/>
      <c r="G29" s="570"/>
      <c r="H29" s="570"/>
      <c r="I29" s="570"/>
      <c r="J29" s="571"/>
      <c r="K29" s="13"/>
    </row>
    <row r="30" spans="2:11" ht="15" customHeight="1">
      <c r="B30" s="12"/>
      <c r="C30" s="140"/>
      <c r="D30" s="141"/>
      <c r="E30" s="141"/>
      <c r="F30" s="141"/>
      <c r="G30" s="141"/>
      <c r="H30" s="141"/>
      <c r="I30" s="141"/>
      <c r="J30" s="142"/>
      <c r="K30" s="13"/>
    </row>
    <row r="31" spans="2:11" ht="15" customHeight="1">
      <c r="B31" s="12"/>
      <c r="C31" s="566" t="s">
        <v>253</v>
      </c>
      <c r="D31" s="567"/>
      <c r="E31" s="567"/>
      <c r="F31" s="567"/>
      <c r="G31" s="567"/>
      <c r="H31" s="567"/>
      <c r="I31" s="567"/>
      <c r="J31" s="568"/>
      <c r="K31" s="13"/>
    </row>
    <row r="32" spans="2:11" ht="15" customHeight="1" thickBot="1">
      <c r="B32" s="12"/>
      <c r="C32" s="143"/>
      <c r="D32" s="144"/>
      <c r="E32" s="144"/>
      <c r="F32" s="144"/>
      <c r="G32" s="144"/>
      <c r="H32" s="144"/>
      <c r="I32" s="144"/>
      <c r="J32" s="145"/>
      <c r="K32" s="13"/>
    </row>
    <row r="33" spans="2:11" s="16" customFormat="1" ht="26.85" customHeight="1" thickBot="1">
      <c r="B33" s="14"/>
      <c r="C33" s="600" t="s">
        <v>254</v>
      </c>
      <c r="D33" s="601"/>
      <c r="E33" s="601"/>
      <c r="F33" s="602"/>
      <c r="G33" s="600" t="s">
        <v>255</v>
      </c>
      <c r="H33" s="601"/>
      <c r="I33" s="601"/>
      <c r="J33" s="602"/>
      <c r="K33" s="15"/>
    </row>
    <row r="34" spans="2:11" ht="27.75" customHeight="1" thickBot="1">
      <c r="B34" s="12"/>
      <c r="C34" s="603" t="str">
        <f>C14</f>
        <v>HARDWARE (PLANT)</v>
      </c>
      <c r="D34" s="604"/>
      <c r="E34" s="604"/>
      <c r="F34" s="604"/>
      <c r="G34" s="604"/>
      <c r="H34" s="604"/>
      <c r="I34" s="604"/>
      <c r="J34" s="605"/>
      <c r="K34" s="13"/>
    </row>
    <row r="35" spans="2:11" ht="21.2" customHeight="1" thickBot="1">
      <c r="B35" s="12"/>
      <c r="C35" s="131" t="s">
        <v>219</v>
      </c>
      <c r="D35" s="132" t="s">
        <v>220</v>
      </c>
      <c r="E35" s="215" t="s">
        <v>221</v>
      </c>
      <c r="F35" s="133" t="s">
        <v>222</v>
      </c>
      <c r="G35" s="131" t="s">
        <v>219</v>
      </c>
      <c r="H35" s="132" t="s">
        <v>220</v>
      </c>
      <c r="I35" s="215" t="s">
        <v>221</v>
      </c>
      <c r="J35" s="133" t="s">
        <v>222</v>
      </c>
      <c r="K35" s="13"/>
    </row>
    <row r="36" spans="2:11" s="19" customFormat="1" ht="54.95" customHeight="1">
      <c r="B36" s="17"/>
      <c r="C36" s="137" t="s">
        <v>256</v>
      </c>
      <c r="D36" s="146" t="s">
        <v>257</v>
      </c>
      <c r="E36" s="223">
        <v>1</v>
      </c>
      <c r="F36" s="147" t="s">
        <v>258</v>
      </c>
      <c r="G36" s="137" t="s">
        <v>259</v>
      </c>
      <c r="H36" s="136" t="s">
        <v>224</v>
      </c>
      <c r="I36" s="223">
        <v>0.5</v>
      </c>
      <c r="J36" s="147" t="s">
        <v>404</v>
      </c>
      <c r="K36" s="18"/>
    </row>
    <row r="37" spans="2:11" s="19" customFormat="1" ht="52.5" customHeight="1">
      <c r="B37" s="17"/>
      <c r="C37" s="24" t="s">
        <v>261</v>
      </c>
      <c r="D37" s="20" t="s">
        <v>262</v>
      </c>
      <c r="E37" s="223">
        <v>1</v>
      </c>
      <c r="F37" s="31" t="s">
        <v>263</v>
      </c>
      <c r="G37" s="24" t="s">
        <v>264</v>
      </c>
      <c r="H37" s="20" t="s">
        <v>224</v>
      </c>
      <c r="I37" s="223">
        <v>1</v>
      </c>
      <c r="J37" s="31" t="s">
        <v>405</v>
      </c>
      <c r="K37" s="18"/>
    </row>
    <row r="38" spans="2:11" s="19" customFormat="1" ht="57">
      <c r="B38" s="17"/>
      <c r="C38" s="24" t="s">
        <v>266</v>
      </c>
      <c r="D38" s="23" t="s">
        <v>262</v>
      </c>
      <c r="E38" s="223" t="s">
        <v>48</v>
      </c>
      <c r="F38" s="31" t="s">
        <v>267</v>
      </c>
      <c r="G38" s="24" t="s">
        <v>268</v>
      </c>
      <c r="H38" s="20" t="s">
        <v>224</v>
      </c>
      <c r="I38" s="223">
        <v>1</v>
      </c>
      <c r="J38" s="31" t="s">
        <v>269</v>
      </c>
      <c r="K38" s="18"/>
    </row>
    <row r="39" spans="2:11" s="19" customFormat="1" ht="39" customHeight="1">
      <c r="B39" s="17"/>
      <c r="C39" s="24" t="s">
        <v>270</v>
      </c>
      <c r="D39" s="20" t="s">
        <v>262</v>
      </c>
      <c r="E39" s="223">
        <v>1</v>
      </c>
      <c r="F39" s="31" t="s">
        <v>271</v>
      </c>
      <c r="G39" s="24" t="s">
        <v>272</v>
      </c>
      <c r="H39" s="23" t="s">
        <v>257</v>
      </c>
      <c r="I39" s="223">
        <v>1</v>
      </c>
      <c r="J39" s="31" t="s">
        <v>273</v>
      </c>
      <c r="K39" s="18"/>
    </row>
    <row r="40" spans="2:11" s="19" customFormat="1" ht="28.5">
      <c r="B40" s="17"/>
      <c r="C40" s="174" t="s">
        <v>274</v>
      </c>
      <c r="D40" s="23" t="s">
        <v>224</v>
      </c>
      <c r="E40" s="223" t="s">
        <v>48</v>
      </c>
      <c r="F40" s="31" t="s">
        <v>275</v>
      </c>
      <c r="G40" s="24" t="s">
        <v>276</v>
      </c>
      <c r="H40" s="23" t="s">
        <v>257</v>
      </c>
      <c r="I40" s="223">
        <v>0.75</v>
      </c>
      <c r="J40" s="31" t="s">
        <v>277</v>
      </c>
      <c r="K40" s="18"/>
    </row>
    <row r="41" spans="2:11" s="19" customFormat="1" ht="42.75">
      <c r="B41" s="17"/>
      <c r="C41" s="174" t="s">
        <v>497</v>
      </c>
      <c r="D41" s="23" t="s">
        <v>262</v>
      </c>
      <c r="E41" s="223">
        <v>1</v>
      </c>
      <c r="F41" s="31" t="s">
        <v>280</v>
      </c>
      <c r="G41" s="24" t="s">
        <v>281</v>
      </c>
      <c r="H41" s="23" t="s">
        <v>279</v>
      </c>
      <c r="I41" s="223">
        <v>1</v>
      </c>
      <c r="J41" s="31" t="s">
        <v>282</v>
      </c>
      <c r="K41" s="18"/>
    </row>
    <row r="42" spans="2:11" s="19" customFormat="1" ht="57">
      <c r="B42" s="17"/>
      <c r="C42" s="174" t="s">
        <v>498</v>
      </c>
      <c r="D42" s="23" t="s">
        <v>279</v>
      </c>
      <c r="E42" s="223">
        <v>1</v>
      </c>
      <c r="F42" s="31" t="s">
        <v>284</v>
      </c>
      <c r="G42" s="24" t="s">
        <v>285</v>
      </c>
      <c r="H42" s="20" t="s">
        <v>224</v>
      </c>
      <c r="I42" s="223">
        <v>0</v>
      </c>
      <c r="J42" s="31" t="s">
        <v>286</v>
      </c>
      <c r="K42" s="18"/>
    </row>
    <row r="43" spans="2:11" s="19" customFormat="1" ht="28.5">
      <c r="B43" s="17"/>
      <c r="C43" s="174" t="s">
        <v>278</v>
      </c>
      <c r="D43" s="23" t="s">
        <v>279</v>
      </c>
      <c r="E43" s="223">
        <v>1</v>
      </c>
      <c r="F43" s="31" t="s">
        <v>288</v>
      </c>
      <c r="G43" s="199" t="s">
        <v>499</v>
      </c>
      <c r="H43" s="20" t="s">
        <v>224</v>
      </c>
      <c r="I43" s="223" t="s">
        <v>48</v>
      </c>
      <c r="J43" s="31" t="s">
        <v>572</v>
      </c>
      <c r="K43" s="18"/>
    </row>
    <row r="44" spans="2:11" s="19" customFormat="1" ht="29.25" thickBot="1">
      <c r="B44" s="17"/>
      <c r="C44" s="174" t="s">
        <v>283</v>
      </c>
      <c r="D44" s="23" t="s">
        <v>279</v>
      </c>
      <c r="E44" s="223">
        <v>1</v>
      </c>
      <c r="F44" s="31" t="s">
        <v>543</v>
      </c>
      <c r="G44" s="25" t="s">
        <v>289</v>
      </c>
      <c r="H44" s="26" t="s">
        <v>279</v>
      </c>
      <c r="I44" s="223">
        <v>1</v>
      </c>
      <c r="J44" s="149" t="s">
        <v>573</v>
      </c>
      <c r="K44" s="18"/>
    </row>
    <row r="45" spans="2:11" s="19" customFormat="1" ht="29.25" thickBot="1">
      <c r="B45" s="17"/>
      <c r="C45" s="148" t="s">
        <v>287</v>
      </c>
      <c r="D45" s="26" t="s">
        <v>262</v>
      </c>
      <c r="E45" s="223">
        <v>1</v>
      </c>
      <c r="F45" s="149" t="s">
        <v>288</v>
      </c>
      <c r="G45" s="115" t="s">
        <v>26</v>
      </c>
      <c r="H45" s="201" t="s">
        <v>26</v>
      </c>
      <c r="I45" s="223" t="s">
        <v>26</v>
      </c>
      <c r="J45" s="202" t="s">
        <v>26</v>
      </c>
      <c r="K45" s="18"/>
    </row>
    <row r="46" spans="2:11" s="19" customFormat="1" ht="27.75" customHeight="1" thickBot="1">
      <c r="B46" s="17"/>
      <c r="C46" s="611" t="str">
        <f>C20</f>
        <v>PEOPLE + PROCESS</v>
      </c>
      <c r="D46" s="612"/>
      <c r="E46" s="612"/>
      <c r="F46" s="612"/>
      <c r="G46" s="612"/>
      <c r="H46" s="612"/>
      <c r="I46" s="612"/>
      <c r="J46" s="613"/>
      <c r="K46" s="18"/>
    </row>
    <row r="47" spans="2:11" ht="24.6" customHeight="1" thickBot="1">
      <c r="B47" s="12"/>
      <c r="C47" s="131" t="s">
        <v>219</v>
      </c>
      <c r="D47" s="132" t="s">
        <v>220</v>
      </c>
      <c r="E47" s="215" t="s">
        <v>221</v>
      </c>
      <c r="F47" s="133" t="s">
        <v>222</v>
      </c>
      <c r="G47" s="131" t="s">
        <v>219</v>
      </c>
      <c r="H47" s="132" t="s">
        <v>220</v>
      </c>
      <c r="I47" s="215" t="s">
        <v>221</v>
      </c>
      <c r="J47" s="133" t="s">
        <v>222</v>
      </c>
      <c r="K47" s="13"/>
    </row>
    <row r="48" spans="2:11" s="19" customFormat="1" ht="42.75">
      <c r="B48" s="17"/>
      <c r="C48" s="189" t="s">
        <v>291</v>
      </c>
      <c r="D48" s="146" t="s">
        <v>224</v>
      </c>
      <c r="E48" s="223">
        <v>0.5</v>
      </c>
      <c r="F48" s="147" t="s">
        <v>292</v>
      </c>
      <c r="G48" s="137" t="s">
        <v>293</v>
      </c>
      <c r="H48" s="146" t="s">
        <v>224</v>
      </c>
      <c r="I48" s="223">
        <v>1</v>
      </c>
      <c r="J48" s="147" t="s">
        <v>574</v>
      </c>
      <c r="K48" s="18"/>
    </row>
    <row r="49" spans="2:11" s="19" customFormat="1" ht="42.75">
      <c r="B49" s="17"/>
      <c r="C49" s="190" t="s">
        <v>295</v>
      </c>
      <c r="D49" s="162" t="s">
        <v>224</v>
      </c>
      <c r="E49" s="223">
        <v>1</v>
      </c>
      <c r="F49" s="31" t="s">
        <v>547</v>
      </c>
      <c r="G49" s="24" t="s">
        <v>297</v>
      </c>
      <c r="H49" s="23" t="s">
        <v>262</v>
      </c>
      <c r="I49" s="223">
        <v>1</v>
      </c>
      <c r="J49" s="31" t="s">
        <v>298</v>
      </c>
      <c r="K49" s="18"/>
    </row>
    <row r="50" spans="2:11" s="19" customFormat="1" ht="57">
      <c r="B50" s="17"/>
      <c r="C50" s="174" t="s">
        <v>500</v>
      </c>
      <c r="D50" s="23" t="s">
        <v>224</v>
      </c>
      <c r="E50" s="223">
        <v>1</v>
      </c>
      <c r="F50" s="31" t="s">
        <v>548</v>
      </c>
      <c r="G50" s="24" t="s">
        <v>301</v>
      </c>
      <c r="H50" s="23" t="s">
        <v>224</v>
      </c>
      <c r="I50" s="223">
        <v>0.25</v>
      </c>
      <c r="J50" s="31" t="s">
        <v>549</v>
      </c>
      <c r="K50" s="18"/>
    </row>
    <row r="51" spans="2:11" s="19" customFormat="1" ht="28.5">
      <c r="B51" s="17"/>
      <c r="C51" s="174" t="s">
        <v>502</v>
      </c>
      <c r="D51" s="23" t="s">
        <v>224</v>
      </c>
      <c r="E51" s="223">
        <v>1</v>
      </c>
      <c r="F51" s="31" t="s">
        <v>550</v>
      </c>
      <c r="G51" s="199" t="s">
        <v>26</v>
      </c>
      <c r="H51" s="22" t="s">
        <v>26</v>
      </c>
      <c r="I51" s="223" t="s">
        <v>26</v>
      </c>
      <c r="J51" s="116" t="s">
        <v>26</v>
      </c>
      <c r="K51" s="18"/>
    </row>
    <row r="52" spans="2:11" s="19" customFormat="1" ht="42.75">
      <c r="B52" s="17"/>
      <c r="C52" s="174" t="s">
        <v>501</v>
      </c>
      <c r="D52" s="23" t="s">
        <v>224</v>
      </c>
      <c r="E52" s="223">
        <v>0.5</v>
      </c>
      <c r="F52" s="31" t="s">
        <v>551</v>
      </c>
      <c r="G52" s="199" t="s">
        <v>26</v>
      </c>
      <c r="H52" s="22" t="s">
        <v>26</v>
      </c>
      <c r="I52" s="223" t="s">
        <v>26</v>
      </c>
      <c r="J52" s="116" t="s">
        <v>26</v>
      </c>
      <c r="K52" s="18"/>
    </row>
    <row r="53" spans="2:11" s="19" customFormat="1" ht="15" thickBot="1">
      <c r="B53" s="17"/>
      <c r="C53" s="148" t="s">
        <v>503</v>
      </c>
      <c r="D53" s="163" t="s">
        <v>262</v>
      </c>
      <c r="E53" s="223">
        <v>1</v>
      </c>
      <c r="F53" s="191" t="s">
        <v>575</v>
      </c>
      <c r="G53" s="25" t="s">
        <v>26</v>
      </c>
      <c r="H53" s="173" t="s">
        <v>26</v>
      </c>
      <c r="I53" s="223" t="s">
        <v>26</v>
      </c>
      <c r="J53" s="188" t="s">
        <v>26</v>
      </c>
      <c r="K53" s="18"/>
    </row>
    <row r="54" spans="2:11" s="16" customFormat="1" ht="22.7" customHeight="1" thickBot="1">
      <c r="B54" s="14"/>
      <c r="C54" s="594" t="s">
        <v>250</v>
      </c>
      <c r="D54" s="595"/>
      <c r="E54" s="595"/>
      <c r="F54" s="595"/>
      <c r="G54" s="595"/>
      <c r="H54" s="595"/>
      <c r="I54" s="595"/>
      <c r="J54" s="596"/>
      <c r="K54" s="15"/>
    </row>
    <row r="55" spans="2:11" ht="22.7" customHeight="1" thickBot="1">
      <c r="B55" s="12"/>
      <c r="C55" s="614" t="s">
        <v>305</v>
      </c>
      <c r="D55" s="615"/>
      <c r="E55" s="615"/>
      <c r="F55" s="615"/>
      <c r="G55" s="615"/>
      <c r="H55" s="615"/>
      <c r="I55" s="615"/>
      <c r="J55" s="616"/>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9" t="s">
        <v>306</v>
      </c>
      <c r="D59" s="570"/>
      <c r="E59" s="570"/>
      <c r="F59" s="570"/>
      <c r="G59" s="570"/>
      <c r="H59" s="570"/>
      <c r="I59" s="570"/>
      <c r="J59" s="571"/>
      <c r="K59" s="13"/>
    </row>
    <row r="60" spans="2:11" ht="20.85" customHeight="1" thickBot="1">
      <c r="B60" s="12"/>
      <c r="C60" s="633" t="s">
        <v>262</v>
      </c>
      <c r="D60" s="634"/>
      <c r="E60" s="635"/>
      <c r="F60" s="636"/>
      <c r="G60" s="633" t="s">
        <v>279</v>
      </c>
      <c r="H60" s="634"/>
      <c r="I60" s="635"/>
      <c r="J60" s="636"/>
      <c r="K60" s="13"/>
    </row>
    <row r="61" spans="2:11" ht="25.7" customHeight="1" thickBot="1">
      <c r="B61" s="12"/>
      <c r="C61" s="617" t="s">
        <v>307</v>
      </c>
      <c r="D61" s="618"/>
      <c r="E61" s="618"/>
      <c r="F61" s="619"/>
      <c r="G61" s="620" t="s">
        <v>308</v>
      </c>
      <c r="H61" s="618"/>
      <c r="I61" s="618"/>
      <c r="J61" s="621"/>
      <c r="K61" s="13"/>
    </row>
    <row r="62" spans="2:11" ht="15.95" customHeight="1">
      <c r="B62" s="12"/>
      <c r="C62" s="10"/>
      <c r="D62" s="138"/>
      <c r="E62" s="138"/>
      <c r="F62" s="138"/>
      <c r="G62" s="138"/>
      <c r="H62" s="138"/>
      <c r="I62" s="138"/>
      <c r="J62" s="11"/>
      <c r="K62" s="13"/>
    </row>
    <row r="63" spans="2:11">
      <c r="B63" s="12"/>
      <c r="C63" s="12"/>
      <c r="J63" s="13"/>
      <c r="K63" s="13"/>
    </row>
    <row r="64" spans="2:11" ht="15" thickBot="1">
      <c r="B64" s="12"/>
      <c r="C64" s="27"/>
      <c r="D64" s="28"/>
      <c r="E64" s="28"/>
      <c r="F64" s="28"/>
      <c r="G64" s="28"/>
      <c r="H64" s="28"/>
      <c r="I64" s="28"/>
      <c r="J64" s="29"/>
      <c r="K64" s="13"/>
    </row>
    <row r="65" spans="2:11" ht="18.75" thickBot="1">
      <c r="B65" s="12"/>
      <c r="C65" s="569" t="s">
        <v>309</v>
      </c>
      <c r="D65" s="570"/>
      <c r="E65" s="570"/>
      <c r="F65" s="570"/>
      <c r="G65" s="637"/>
      <c r="H65" s="570"/>
      <c r="I65" s="570"/>
      <c r="J65" s="571"/>
      <c r="K65" s="13"/>
    </row>
    <row r="66" spans="2:11" s="16" customFormat="1" ht="13.35" customHeight="1">
      <c r="B66" s="14"/>
      <c r="C66" s="650" t="s">
        <v>310</v>
      </c>
      <c r="D66" s="651"/>
      <c r="E66" s="652"/>
      <c r="F66" s="161" t="s">
        <v>311</v>
      </c>
      <c r="G66" s="150" t="s">
        <v>107</v>
      </c>
      <c r="H66" s="638" t="s">
        <v>312</v>
      </c>
      <c r="I66" s="638"/>
      <c r="J66" s="639"/>
      <c r="K66" s="15"/>
    </row>
    <row r="67" spans="2:11" ht="14.45" customHeight="1">
      <c r="B67" s="12"/>
      <c r="C67" s="190" t="s">
        <v>53</v>
      </c>
      <c r="D67" s="609" t="s">
        <v>313</v>
      </c>
      <c r="E67" s="610"/>
      <c r="F67" s="152">
        <f>'Initial Risk'!F14</f>
        <v>5</v>
      </c>
      <c r="G67" s="155">
        <f>'Initial Risk'!G14</f>
        <v>5</v>
      </c>
      <c r="H67" s="640">
        <f>F67*G67</f>
        <v>25</v>
      </c>
      <c r="I67" s="640"/>
      <c r="J67" s="641"/>
      <c r="K67" s="13"/>
    </row>
    <row r="68" spans="2:11" ht="14.45" customHeight="1">
      <c r="B68" s="12"/>
      <c r="C68" s="190" t="s">
        <v>54</v>
      </c>
      <c r="D68" s="609" t="s">
        <v>313</v>
      </c>
      <c r="E68" s="610"/>
      <c r="F68" s="153" t="s">
        <v>314</v>
      </c>
      <c r="G68" s="155" t="s">
        <v>315</v>
      </c>
      <c r="H68" s="642" t="s">
        <v>316</v>
      </c>
      <c r="I68" s="642"/>
      <c r="J68" s="643"/>
      <c r="K68" s="13"/>
    </row>
    <row r="69" spans="2:11" ht="16.5" customHeight="1">
      <c r="B69" s="12"/>
      <c r="C69" s="190" t="s">
        <v>317</v>
      </c>
      <c r="D69" s="609" t="s">
        <v>313</v>
      </c>
      <c r="E69" s="610"/>
      <c r="F69" s="154" t="s">
        <v>318</v>
      </c>
      <c r="G69" s="151" t="s">
        <v>319</v>
      </c>
      <c r="H69" s="644" t="s">
        <v>320</v>
      </c>
      <c r="I69" s="644"/>
      <c r="J69" s="645"/>
      <c r="K69" s="13"/>
    </row>
    <row r="70" spans="2:11" ht="15.95" customHeight="1">
      <c r="B70" s="12"/>
      <c r="C70" s="190" t="s">
        <v>321</v>
      </c>
      <c r="D70" s="609" t="s">
        <v>313</v>
      </c>
      <c r="E70" s="610"/>
      <c r="F70" s="152">
        <v>3</v>
      </c>
      <c r="G70" s="155">
        <v>3</v>
      </c>
      <c r="H70" s="646">
        <f>F70*G70</f>
        <v>9</v>
      </c>
      <c r="I70" s="646"/>
      <c r="J70" s="647"/>
      <c r="K70" s="13"/>
    </row>
    <row r="71" spans="2:11" ht="14.45" customHeight="1" thickBot="1">
      <c r="B71" s="12"/>
      <c r="C71" s="222" t="s">
        <v>58</v>
      </c>
      <c r="D71" s="622" t="s">
        <v>313</v>
      </c>
      <c r="E71" s="623"/>
      <c r="F71" s="156" t="s">
        <v>343</v>
      </c>
      <c r="G71" s="155" t="s">
        <v>323</v>
      </c>
      <c r="H71" s="648" t="s">
        <v>324</v>
      </c>
      <c r="I71" s="648"/>
      <c r="J71" s="649"/>
      <c r="K71" s="13"/>
    </row>
    <row r="72" spans="2:11" ht="23.1" customHeight="1" thickBot="1">
      <c r="B72" s="12"/>
      <c r="C72" s="653" t="s">
        <v>325</v>
      </c>
      <c r="D72" s="631"/>
      <c r="E72" s="631"/>
      <c r="F72" s="631"/>
      <c r="G72" s="631"/>
      <c r="H72" s="631"/>
      <c r="I72" s="631"/>
      <c r="J72" s="632"/>
      <c r="K72" s="13"/>
    </row>
    <row r="73" spans="2:11" ht="17.850000000000001" customHeight="1">
      <c r="B73" s="12"/>
      <c r="C73" s="179" t="s">
        <v>326</v>
      </c>
      <c r="D73" s="157"/>
      <c r="E73" s="157"/>
      <c r="F73" s="157"/>
      <c r="G73" s="157"/>
      <c r="H73" s="157"/>
      <c r="I73" s="157"/>
      <c r="J73" s="180"/>
      <c r="K73" s="13"/>
    </row>
    <row r="74" spans="2:11" ht="18.600000000000001" customHeight="1">
      <c r="B74" s="12"/>
      <c r="C74" s="181" t="s">
        <v>327</v>
      </c>
      <c r="D74" s="177"/>
      <c r="E74" s="177"/>
      <c r="F74" s="177"/>
      <c r="G74" s="178"/>
      <c r="H74" s="178"/>
      <c r="I74" s="178"/>
      <c r="J74" s="182"/>
      <c r="K74" s="13"/>
    </row>
    <row r="75" spans="2:11" ht="14.85" customHeight="1">
      <c r="B75" s="12"/>
      <c r="C75" s="181" t="s">
        <v>328</v>
      </c>
      <c r="D75" s="177"/>
      <c r="E75" s="177"/>
      <c r="F75" s="177"/>
      <c r="G75" s="175"/>
      <c r="H75" s="175"/>
      <c r="I75" s="175"/>
      <c r="J75" s="183"/>
      <c r="K75" s="13"/>
    </row>
    <row r="76" spans="2:11" ht="17.100000000000001" customHeight="1">
      <c r="B76" s="12"/>
      <c r="C76" s="158" t="s">
        <v>329</v>
      </c>
      <c r="D76" s="177"/>
      <c r="E76" s="177"/>
      <c r="F76" s="177"/>
      <c r="G76" s="176"/>
      <c r="H76" s="176"/>
      <c r="I76" s="176"/>
      <c r="J76" s="184"/>
      <c r="K76" s="13"/>
    </row>
    <row r="77" spans="2:11" ht="14.45" customHeight="1" thickBot="1">
      <c r="B77" s="12"/>
      <c r="C77" s="185"/>
      <c r="D77" s="186"/>
      <c r="E77" s="186"/>
      <c r="F77" s="186"/>
      <c r="G77" s="186"/>
      <c r="H77" s="186"/>
      <c r="I77" s="186"/>
      <c r="J77" s="187"/>
      <c r="K77" s="13"/>
    </row>
    <row r="78" spans="2:11" ht="15" customHeight="1" thickBot="1">
      <c r="B78" s="12"/>
      <c r="C78" s="624" t="s">
        <v>330</v>
      </c>
      <c r="D78" s="625"/>
      <c r="E78" s="625"/>
      <c r="F78" s="626"/>
      <c r="G78" s="626"/>
      <c r="H78" s="626"/>
      <c r="I78" s="627"/>
      <c r="J78" s="628"/>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thickBot="1">
      <c r="B114" s="12"/>
      <c r="C114" s="143"/>
      <c r="D114" s="144"/>
      <c r="E114" s="144"/>
      <c r="F114" s="144"/>
      <c r="G114" s="28"/>
      <c r="H114" s="144"/>
      <c r="I114" s="144"/>
      <c r="J114" s="29"/>
      <c r="K114" s="13"/>
    </row>
    <row r="115" spans="2:11">
      <c r="B115" s="12"/>
      <c r="K115" s="13"/>
    </row>
    <row r="116" spans="2:11" ht="15" thickBot="1">
      <c r="B116" s="27"/>
      <c r="C116" s="28"/>
      <c r="D116" s="28"/>
      <c r="E116" s="28"/>
      <c r="F116" s="28"/>
      <c r="G116" s="28"/>
      <c r="H116" s="28"/>
      <c r="I116" s="28"/>
      <c r="J116" s="28"/>
      <c r="K116" s="29"/>
    </row>
  </sheetData>
  <mergeCells count="42">
    <mergeCell ref="D69:E69"/>
    <mergeCell ref="D70:E70"/>
    <mergeCell ref="D71:E71"/>
    <mergeCell ref="H70:J70"/>
    <mergeCell ref="H71:J71"/>
    <mergeCell ref="C72:J72"/>
    <mergeCell ref="C78:J78"/>
    <mergeCell ref="H69:J69"/>
    <mergeCell ref="C54:J54"/>
    <mergeCell ref="C55:J55"/>
    <mergeCell ref="C59:J59"/>
    <mergeCell ref="C60:F60"/>
    <mergeCell ref="G60:J60"/>
    <mergeCell ref="C61:F61"/>
    <mergeCell ref="G61:J61"/>
    <mergeCell ref="C65:J65"/>
    <mergeCell ref="H66:J66"/>
    <mergeCell ref="H67:J67"/>
    <mergeCell ref="H68:J68"/>
    <mergeCell ref="C66:E66"/>
    <mergeCell ref="D67:E67"/>
    <mergeCell ref="D68:E68"/>
    <mergeCell ref="C46:J46"/>
    <mergeCell ref="C13:F13"/>
    <mergeCell ref="G13:J13"/>
    <mergeCell ref="C14:J14"/>
    <mergeCell ref="C20:J20"/>
    <mergeCell ref="C24:J24"/>
    <mergeCell ref="C25:J25"/>
    <mergeCell ref="C29:J29"/>
    <mergeCell ref="C31:J31"/>
    <mergeCell ref="C33:F33"/>
    <mergeCell ref="G33:J33"/>
    <mergeCell ref="C34:J34"/>
    <mergeCell ref="C2:J3"/>
    <mergeCell ref="C4:J4"/>
    <mergeCell ref="C5:J5"/>
    <mergeCell ref="H6:J6"/>
    <mergeCell ref="C7:F12"/>
    <mergeCell ref="H7:J7"/>
    <mergeCell ref="G9:G12"/>
    <mergeCell ref="H9:J12"/>
  </mergeCells>
  <conditionalFormatting sqref="H67:J67 H70:J70">
    <cfRule type="cellIs" dxfId="518" priority="75" operator="between">
      <formula>15</formula>
      <formula>25</formula>
    </cfRule>
    <cfRule type="cellIs" dxfId="517" priority="71" operator="between">
      <formula>1</formula>
      <formula>3</formula>
    </cfRule>
    <cfRule type="cellIs" dxfId="516" priority="72" operator="equal">
      <formula>4</formula>
    </cfRule>
    <cfRule type="cellIs" dxfId="515" priority="73" operator="between">
      <formula>5</formula>
      <formula>8</formula>
    </cfRule>
    <cfRule type="cellIs" dxfId="514" priority="74" operator="between">
      <formula>10</formula>
      <formula>12</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36" operator="equal" id="{95578DA6-2C63-4B0C-95B0-CA8B75D99DED}">
            <xm:f>'Data Vald.'!$A$9</xm:f>
            <x14:dxf>
              <fill>
                <patternFill>
                  <bgColor rgb="FF00B050"/>
                </patternFill>
              </fill>
            </x14:dxf>
          </x14:cfRule>
          <x14:cfRule type="cellIs" priority="37" operator="equal" id="{46FE0874-C864-42E9-A294-272C889DFD96}">
            <xm:f>'Data Vald.'!$A$8</xm:f>
            <x14:dxf>
              <fill>
                <patternFill>
                  <bgColor rgb="FFFFFF00"/>
                </patternFill>
              </fill>
            </x14:dxf>
          </x14:cfRule>
          <x14:cfRule type="cellIs" priority="38" operator="equal" id="{238EAACD-FD89-4D75-8154-01A95DDC741D}">
            <xm:f>'Data Vald.'!$A$7</xm:f>
            <x14:dxf>
              <fill>
                <patternFill>
                  <bgColor rgb="FFFFC000"/>
                </patternFill>
              </fill>
            </x14:dxf>
          </x14:cfRule>
          <x14:cfRule type="cellIs" priority="39" operator="equal" id="{757BFD7B-0307-436A-8E7C-629B03B95B8C}">
            <xm:f>'Data Vald.'!$A$6</xm:f>
            <x14:dxf>
              <fill>
                <patternFill>
                  <bgColor rgb="FFFF0000"/>
                </patternFill>
              </fill>
            </x14:dxf>
          </x14:cfRule>
          <x14:cfRule type="cellIs" priority="40" operator="equal" id="{9E67A71B-0554-4F34-B09F-8A637CCB30C0}">
            <xm:f>'Data Vald.'!$A$5</xm:f>
            <x14:dxf>
              <font>
                <color theme="0"/>
              </font>
              <fill>
                <patternFill>
                  <bgColor theme="1"/>
                </patternFill>
              </fill>
            </x14:dxf>
          </x14:cfRule>
          <x14:cfRule type="cellIs" priority="41" operator="equal" id="{69F09978-1770-41F2-B6D5-F2F0B72E4E39}">
            <xm:f>'Data Vald.'!$A$4</xm:f>
            <x14:dxf/>
          </x14:cfRule>
          <x14:cfRule type="cellIs" priority="42" operator="equal" id="{C881FAEA-D51D-4042-A481-F34BF3AE3504}">
            <xm:f>'Data Vald.'!$A$3</xm:f>
            <x14:dxf/>
          </x14:cfRule>
          <xm:sqref>E16:E19 I16:I19 E22:E23 I22:I23</xm:sqref>
        </x14:conditionalFormatting>
        <x14:conditionalFormatting xmlns:xm="http://schemas.microsoft.com/office/excel/2006/main">
          <x14:cfRule type="cellIs" priority="34" operator="equal" id="{C51B5A37-EF00-496F-A761-1C8E61AF181E}">
            <xm:f>'Data Vald.'!$A$4</xm:f>
            <x14:dxf/>
          </x14:cfRule>
          <x14:cfRule type="cellIs" priority="33" operator="equal" id="{B117A85F-19D4-4267-834C-13C87089C117}">
            <xm:f>'Data Vald.'!$A$5</xm:f>
            <x14:dxf>
              <font>
                <color theme="0"/>
              </font>
              <fill>
                <patternFill>
                  <bgColor theme="1"/>
                </patternFill>
              </fill>
            </x14:dxf>
          </x14:cfRule>
          <x14:cfRule type="cellIs" priority="32" operator="equal" id="{E60CFA4D-905E-4640-B7F6-CE83F93B5237}">
            <xm:f>'Data Vald.'!$A$6</xm:f>
            <x14:dxf>
              <fill>
                <patternFill>
                  <bgColor rgb="FFFF0000"/>
                </patternFill>
              </fill>
            </x14:dxf>
          </x14:cfRule>
          <x14:cfRule type="cellIs" priority="31" operator="equal" id="{D62FA213-33E5-4A7F-B47D-A55D5239A7CF}">
            <xm:f>'Data Vald.'!$A$7</xm:f>
            <x14:dxf>
              <fill>
                <patternFill>
                  <bgColor rgb="FFFFC000"/>
                </patternFill>
              </fill>
            </x14:dxf>
          </x14:cfRule>
          <x14:cfRule type="cellIs" priority="30" operator="equal" id="{9B934E13-2A00-4EB2-86C9-2877D175B0BE}">
            <xm:f>'Data Vald.'!$A$8</xm:f>
            <x14:dxf>
              <fill>
                <patternFill>
                  <bgColor rgb="FFFFFF00"/>
                </patternFill>
              </fill>
            </x14:dxf>
          </x14:cfRule>
          <x14:cfRule type="cellIs" priority="29" operator="equal" id="{0CAEDCBA-B9C3-485A-B3D1-36662B2DA44D}">
            <xm:f>'Data Vald.'!$A$9</xm:f>
            <x14:dxf>
              <fill>
                <patternFill>
                  <bgColor rgb="FF00B050"/>
                </patternFill>
              </fill>
            </x14:dxf>
          </x14:cfRule>
          <x14:cfRule type="cellIs" priority="35" operator="equal" id="{AD85F56E-B518-4C03-82FB-BD9610169EB5}">
            <xm:f>'Data Vald.'!$A$3</xm:f>
            <x14:dxf/>
          </x14:cfRule>
          <xm:sqref>E36:E45</xm:sqref>
        </x14:conditionalFormatting>
        <x14:conditionalFormatting xmlns:xm="http://schemas.microsoft.com/office/excel/2006/main">
          <x14:cfRule type="cellIs" priority="8" operator="equal" id="{FBD39007-AC61-46C5-A2C1-22BC115D21D2}">
            <xm:f>'Data Vald.'!$A$9</xm:f>
            <x14:dxf>
              <fill>
                <patternFill>
                  <bgColor rgb="FF00B050"/>
                </patternFill>
              </fill>
            </x14:dxf>
          </x14:cfRule>
          <x14:cfRule type="cellIs" priority="9" operator="equal" id="{F8EF134A-94CA-417F-A3CF-5133F79F7D09}">
            <xm:f>'Data Vald.'!$A$8</xm:f>
            <x14:dxf>
              <fill>
                <patternFill>
                  <bgColor rgb="FFFFFF00"/>
                </patternFill>
              </fill>
            </x14:dxf>
          </x14:cfRule>
          <x14:cfRule type="cellIs" priority="10" operator="equal" id="{F7E0D7F6-5BEF-488F-A02B-9407582A8B19}">
            <xm:f>'Data Vald.'!$A$7</xm:f>
            <x14:dxf>
              <fill>
                <patternFill>
                  <bgColor rgb="FFFFC000"/>
                </patternFill>
              </fill>
            </x14:dxf>
          </x14:cfRule>
          <x14:cfRule type="cellIs" priority="11" operator="equal" id="{AFADFD0A-2EE2-4B30-ACA7-582F7D76CCA2}">
            <xm:f>'Data Vald.'!$A$6</xm:f>
            <x14:dxf>
              <fill>
                <patternFill>
                  <bgColor rgb="FFFF0000"/>
                </patternFill>
              </fill>
            </x14:dxf>
          </x14:cfRule>
          <x14:cfRule type="cellIs" priority="12" operator="equal" id="{B4727325-4E5E-4159-BEE2-7041E90C1459}">
            <xm:f>'Data Vald.'!$A$5</xm:f>
            <x14:dxf>
              <font>
                <color theme="0"/>
              </font>
              <fill>
                <patternFill>
                  <bgColor theme="1"/>
                </patternFill>
              </fill>
            </x14:dxf>
          </x14:cfRule>
          <x14:cfRule type="cellIs" priority="13" operator="equal" id="{12CA87F4-6DA5-44BF-8435-D5FB2A7ECF74}">
            <xm:f>'Data Vald.'!$A$4</xm:f>
            <x14:dxf/>
          </x14:cfRule>
          <x14:cfRule type="cellIs" priority="14" operator="equal" id="{A95B30E3-3EB8-41D3-A713-787BBA2A542A}">
            <xm:f>'Data Vald.'!$A$3</xm:f>
            <x14:dxf/>
          </x14:cfRule>
          <xm:sqref>E48:E53</xm:sqref>
        </x14:conditionalFormatting>
        <x14:conditionalFormatting xmlns:xm="http://schemas.microsoft.com/office/excel/2006/main">
          <x14:cfRule type="cellIs" priority="27" operator="equal" id="{96687133-45E3-4869-889D-B498133ED191}">
            <xm:f>'Data Vald.'!$A$4</xm:f>
            <x14:dxf/>
          </x14:cfRule>
          <x14:cfRule type="cellIs" priority="28" operator="equal" id="{45974369-CDCC-41B1-8DE2-8ECD45DD964F}">
            <xm:f>'Data Vald.'!$A$3</xm:f>
            <x14:dxf/>
          </x14:cfRule>
          <x14:cfRule type="cellIs" priority="22" operator="equal" id="{1BC350B8-C377-4360-BCDC-A30DC8777F6F}">
            <xm:f>'Data Vald.'!$A$9</xm:f>
            <x14:dxf>
              <fill>
                <patternFill>
                  <bgColor rgb="FF00B050"/>
                </patternFill>
              </fill>
            </x14:dxf>
          </x14:cfRule>
          <x14:cfRule type="cellIs" priority="23" operator="equal" id="{41CC26BB-260F-432B-8DE6-E04F635E6C0D}">
            <xm:f>'Data Vald.'!$A$8</xm:f>
            <x14:dxf>
              <fill>
                <patternFill>
                  <bgColor rgb="FFFFFF00"/>
                </patternFill>
              </fill>
            </x14:dxf>
          </x14:cfRule>
          <x14:cfRule type="cellIs" priority="24" operator="equal" id="{FACBDD05-60C1-49A0-A3C9-3F4A1118F489}">
            <xm:f>'Data Vald.'!$A$7</xm:f>
            <x14:dxf>
              <fill>
                <patternFill>
                  <bgColor rgb="FFFFC000"/>
                </patternFill>
              </fill>
            </x14:dxf>
          </x14:cfRule>
          <x14:cfRule type="cellIs" priority="25" operator="equal" id="{F2AD5344-2E76-4F67-9825-43213ED45F66}">
            <xm:f>'Data Vald.'!$A$6</xm:f>
            <x14:dxf>
              <fill>
                <patternFill>
                  <bgColor rgb="FFFF0000"/>
                </patternFill>
              </fill>
            </x14:dxf>
          </x14:cfRule>
          <x14:cfRule type="cellIs" priority="26" operator="equal" id="{0A6B84DF-0CCA-44EB-9CFF-2A1007551793}">
            <xm:f>'Data Vald.'!$A$5</xm:f>
            <x14:dxf>
              <font>
                <color theme="0"/>
              </font>
              <fill>
                <patternFill>
                  <bgColor theme="1"/>
                </patternFill>
              </fill>
            </x14:dxf>
          </x14:cfRule>
          <xm:sqref>I36:I45</xm:sqref>
        </x14:conditionalFormatting>
        <x14:conditionalFormatting xmlns:xm="http://schemas.microsoft.com/office/excel/2006/main">
          <x14:cfRule type="cellIs" priority="7" operator="equal" id="{AF12DBD6-0456-4DA0-82A8-CE1C3C115D79}">
            <xm:f>'Data Vald.'!$A$3</xm:f>
            <x14:dxf/>
          </x14:cfRule>
          <x14:cfRule type="cellIs" priority="6" operator="equal" id="{4F86C315-ABA1-4DBF-813A-CF62476F871C}">
            <xm:f>'Data Vald.'!$A$4</xm:f>
            <x14:dxf/>
          </x14:cfRule>
          <x14:cfRule type="cellIs" priority="5" operator="equal" id="{23C86D17-A3C9-48F9-AFC0-57641DC0274F}">
            <xm:f>'Data Vald.'!$A$5</xm:f>
            <x14:dxf>
              <font>
                <color theme="0"/>
              </font>
              <fill>
                <patternFill>
                  <bgColor theme="1"/>
                </patternFill>
              </fill>
            </x14:dxf>
          </x14:cfRule>
          <x14:cfRule type="cellIs" priority="4" operator="equal" id="{E71D1B36-CBE5-49B8-9538-82BE9B2C09F9}">
            <xm:f>'Data Vald.'!$A$6</xm:f>
            <x14:dxf>
              <fill>
                <patternFill>
                  <bgColor rgb="FFFF0000"/>
                </patternFill>
              </fill>
            </x14:dxf>
          </x14:cfRule>
          <x14:cfRule type="cellIs" priority="3" operator="equal" id="{27B15501-1C1B-4C1A-BE94-76274C965519}">
            <xm:f>'Data Vald.'!$A$7</xm:f>
            <x14:dxf>
              <fill>
                <patternFill>
                  <bgColor rgb="FFFFC000"/>
                </patternFill>
              </fill>
            </x14:dxf>
          </x14:cfRule>
          <x14:cfRule type="cellIs" priority="2" operator="equal" id="{DB815642-340B-4220-8978-2FF18297656B}">
            <xm:f>'Data Vald.'!$A$8</xm:f>
            <x14:dxf>
              <fill>
                <patternFill>
                  <bgColor rgb="FFFFFF00"/>
                </patternFill>
              </fill>
            </x14:dxf>
          </x14:cfRule>
          <x14:cfRule type="cellIs" priority="1" operator="equal" id="{4F393CF7-37D5-4489-ADE9-7B735F50F19D}">
            <xm:f>'Data Vald.'!$A$9</xm:f>
            <x14:dxf>
              <fill>
                <patternFill>
                  <bgColor rgb="FF00B050"/>
                </patternFill>
              </fill>
            </x14:dxf>
          </x14:cfRule>
          <xm:sqref>I48:I53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C6B09DB-91EA-4E04-BFE1-B872A429A608}">
          <x14:formula1>
            <xm:f>'Data Vald.'!$A$3:$A$9</xm:f>
          </x14:formula1>
          <xm:sqref>E16:E19 I16:I19 E22:E23 I22:I23 E36:E45 I36:I45 E48:E53 I48:I53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066F-7E8E-4EEC-A224-3001D641CF6D}">
  <sheetPr codeName="Sheet17">
    <tabColor theme="4" tint="0.79998168889431442"/>
    <pageSetUpPr fitToPage="1"/>
  </sheetPr>
  <dimension ref="B1:K116"/>
  <sheetViews>
    <sheetView showGridLines="0" topLeftCell="A65" zoomScaleNormal="100" workbookViewId="0">
      <selection activeCell="I50" sqref="I50"/>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511</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363</v>
      </c>
      <c r="D5" s="573"/>
      <c r="E5" s="573"/>
      <c r="F5" s="573"/>
      <c r="G5" s="573"/>
      <c r="H5" s="573"/>
      <c r="I5" s="573"/>
      <c r="J5" s="574"/>
      <c r="K5" s="13"/>
    </row>
    <row r="6" spans="2:11" ht="14.45" customHeight="1">
      <c r="B6" s="12"/>
      <c r="C6" s="159" t="s">
        <v>512</v>
      </c>
      <c r="D6" s="117"/>
      <c r="E6" s="117"/>
      <c r="F6" s="11"/>
      <c r="G6" s="118" t="s">
        <v>208</v>
      </c>
      <c r="H6" s="575" t="s">
        <v>209</v>
      </c>
      <c r="I6" s="576"/>
      <c r="J6" s="577"/>
      <c r="K6" s="13"/>
    </row>
    <row r="7" spans="2:11" ht="14.25" customHeight="1" thickBot="1">
      <c r="B7" s="12"/>
      <c r="C7" s="578" t="s">
        <v>553</v>
      </c>
      <c r="D7" s="579"/>
      <c r="E7" s="579"/>
      <c r="F7" s="580"/>
      <c r="G7" s="398" t="s">
        <v>514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576</v>
      </c>
      <c r="I9" s="588"/>
      <c r="J9" s="589"/>
      <c r="K9" s="13"/>
    </row>
    <row r="10" spans="2:11" ht="15.75" customHeight="1">
      <c r="B10" s="12"/>
      <c r="C10" s="578"/>
      <c r="D10" s="579"/>
      <c r="E10" s="579"/>
      <c r="F10" s="580"/>
      <c r="G10" s="585"/>
      <c r="H10" s="590"/>
      <c r="I10" s="588"/>
      <c r="J10" s="589"/>
      <c r="K10" s="13"/>
    </row>
    <row r="11" spans="2:11" ht="21.6"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57.75" thickBot="1">
      <c r="B16" s="12"/>
      <c r="C16" s="129" t="s">
        <v>516</v>
      </c>
      <c r="D16" s="130" t="s">
        <v>224</v>
      </c>
      <c r="E16" s="223">
        <v>1</v>
      </c>
      <c r="F16" s="164" t="s">
        <v>577</v>
      </c>
      <c r="G16" s="134" t="s">
        <v>226</v>
      </c>
      <c r="H16" s="130" t="s">
        <v>224</v>
      </c>
      <c r="I16" s="223">
        <v>1</v>
      </c>
      <c r="J16" s="168" t="s">
        <v>518</v>
      </c>
      <c r="K16" s="13"/>
    </row>
    <row r="17" spans="2:11" ht="27" customHeight="1" thickBot="1">
      <c r="B17" s="12"/>
      <c r="C17" s="606" t="s">
        <v>236</v>
      </c>
      <c r="D17" s="607"/>
      <c r="E17" s="607"/>
      <c r="F17" s="607"/>
      <c r="G17" s="607"/>
      <c r="H17" s="607"/>
      <c r="I17" s="607"/>
      <c r="J17" s="608"/>
      <c r="K17" s="13"/>
    </row>
    <row r="18" spans="2:11" ht="27" customHeight="1" thickBot="1">
      <c r="B18" s="12"/>
      <c r="C18" s="203" t="s">
        <v>219</v>
      </c>
      <c r="D18" s="204" t="s">
        <v>220</v>
      </c>
      <c r="E18" s="215" t="s">
        <v>221</v>
      </c>
      <c r="F18" s="133" t="s">
        <v>222</v>
      </c>
      <c r="G18" s="203" t="s">
        <v>219</v>
      </c>
      <c r="H18" s="204" t="s">
        <v>220</v>
      </c>
      <c r="I18" s="215" t="s">
        <v>221</v>
      </c>
      <c r="J18" s="133" t="s">
        <v>222</v>
      </c>
      <c r="K18" s="13"/>
    </row>
    <row r="19" spans="2:11" ht="42.75">
      <c r="B19" s="12"/>
      <c r="C19" s="135" t="s">
        <v>367</v>
      </c>
      <c r="D19" s="136" t="s">
        <v>224</v>
      </c>
      <c r="E19" s="223">
        <v>1</v>
      </c>
      <c r="F19" s="205" t="s">
        <v>578</v>
      </c>
      <c r="G19" s="137" t="s">
        <v>243</v>
      </c>
      <c r="H19" s="136" t="s">
        <v>224</v>
      </c>
      <c r="I19" s="223">
        <v>1</v>
      </c>
      <c r="J19" s="147" t="s">
        <v>244</v>
      </c>
      <c r="K19" s="13"/>
    </row>
    <row r="20" spans="2:11" ht="28.5">
      <c r="B20" s="12"/>
      <c r="C20" s="24" t="s">
        <v>370</v>
      </c>
      <c r="D20" s="20" t="s">
        <v>224</v>
      </c>
      <c r="E20" s="223">
        <v>1</v>
      </c>
      <c r="F20" s="206" t="s">
        <v>579</v>
      </c>
      <c r="G20" s="24" t="s">
        <v>26</v>
      </c>
      <c r="H20" s="21" t="s">
        <v>26</v>
      </c>
      <c r="I20" s="223" t="s">
        <v>26</v>
      </c>
      <c r="J20" s="208" t="s">
        <v>26</v>
      </c>
      <c r="K20" s="13"/>
    </row>
    <row r="21" spans="2:11" ht="28.5">
      <c r="B21" s="12"/>
      <c r="C21" s="24" t="s">
        <v>372</v>
      </c>
      <c r="D21" s="20" t="s">
        <v>224</v>
      </c>
      <c r="E21" s="223">
        <v>1</v>
      </c>
      <c r="F21" s="206" t="s">
        <v>580</v>
      </c>
      <c r="G21" s="24" t="s">
        <v>26</v>
      </c>
      <c r="H21" s="21" t="s">
        <v>26</v>
      </c>
      <c r="I21" s="223" t="s">
        <v>26</v>
      </c>
      <c r="J21" s="208" t="s">
        <v>26</v>
      </c>
      <c r="K21" s="13"/>
    </row>
    <row r="22" spans="2:11">
      <c r="B22" s="12"/>
      <c r="C22" s="24" t="s">
        <v>374</v>
      </c>
      <c r="D22" s="20" t="s">
        <v>224</v>
      </c>
      <c r="E22" s="223">
        <v>1</v>
      </c>
      <c r="F22" s="206" t="s">
        <v>581</v>
      </c>
      <c r="G22" s="24" t="s">
        <v>26</v>
      </c>
      <c r="H22" s="21" t="s">
        <v>26</v>
      </c>
      <c r="I22" s="223" t="s">
        <v>26</v>
      </c>
      <c r="J22" s="208" t="s">
        <v>26</v>
      </c>
      <c r="K22" s="13"/>
    </row>
    <row r="23" spans="2:11" ht="15" thickBot="1">
      <c r="B23" s="12"/>
      <c r="C23" s="25" t="s">
        <v>376</v>
      </c>
      <c r="D23" s="123" t="s">
        <v>224</v>
      </c>
      <c r="E23" s="223">
        <v>0.75</v>
      </c>
      <c r="F23" s="207" t="s">
        <v>582</v>
      </c>
      <c r="G23" s="25" t="s">
        <v>26</v>
      </c>
      <c r="H23" s="173" t="s">
        <v>26</v>
      </c>
      <c r="I23" s="223" t="s">
        <v>26</v>
      </c>
      <c r="J23" s="188" t="s">
        <v>26</v>
      </c>
      <c r="K23" s="13"/>
    </row>
    <row r="24" spans="2:11" ht="21" customHeight="1" thickBot="1">
      <c r="B24" s="12"/>
      <c r="C24" s="594" t="s">
        <v>250</v>
      </c>
      <c r="D24" s="595"/>
      <c r="E24" s="595"/>
      <c r="F24" s="595"/>
      <c r="G24" s="595"/>
      <c r="H24" s="595"/>
      <c r="I24" s="595"/>
      <c r="J24" s="596"/>
      <c r="K24" s="13"/>
    </row>
    <row r="25" spans="2:11" ht="23.45" customHeight="1" thickBot="1">
      <c r="B25" s="12"/>
      <c r="C25" s="597" t="s">
        <v>251</v>
      </c>
      <c r="D25" s="598"/>
      <c r="E25" s="598"/>
      <c r="F25" s="598"/>
      <c r="G25" s="598"/>
      <c r="H25" s="598"/>
      <c r="I25" s="598"/>
      <c r="J25" s="599"/>
      <c r="K25" s="13"/>
    </row>
    <row r="26" spans="2:11">
      <c r="B26" s="12"/>
      <c r="C26" s="10"/>
      <c r="D26" s="138"/>
      <c r="E26" s="138"/>
      <c r="F26" s="138"/>
      <c r="G26" s="138"/>
      <c r="H26" s="138"/>
      <c r="I26" s="138"/>
      <c r="J26" s="11"/>
      <c r="K26" s="13"/>
    </row>
    <row r="27" spans="2:11">
      <c r="B27" s="12"/>
      <c r="C27" s="12"/>
      <c r="J27" s="13"/>
      <c r="K27" s="13"/>
    </row>
    <row r="28" spans="2:11" ht="15" thickBot="1">
      <c r="B28" s="12"/>
      <c r="C28" s="27"/>
      <c r="D28" s="28"/>
      <c r="E28" s="28"/>
      <c r="F28" s="28"/>
      <c r="G28" s="28"/>
      <c r="H28" s="28"/>
      <c r="I28" s="28"/>
      <c r="J28" s="29"/>
      <c r="K28" s="13"/>
    </row>
    <row r="29" spans="2:11" ht="18.75" thickBot="1">
      <c r="B29" s="12"/>
      <c r="C29" s="569" t="s">
        <v>252</v>
      </c>
      <c r="D29" s="570"/>
      <c r="E29" s="570"/>
      <c r="F29" s="570"/>
      <c r="G29" s="570"/>
      <c r="H29" s="570"/>
      <c r="I29" s="570"/>
      <c r="J29" s="571"/>
      <c r="K29" s="13"/>
    </row>
    <row r="30" spans="2:11" ht="15" customHeight="1">
      <c r="B30" s="12"/>
      <c r="C30" s="140"/>
      <c r="D30" s="141"/>
      <c r="E30" s="141"/>
      <c r="F30" s="141"/>
      <c r="G30" s="141"/>
      <c r="H30" s="141"/>
      <c r="I30" s="141"/>
      <c r="J30" s="142"/>
      <c r="K30" s="13"/>
    </row>
    <row r="31" spans="2:11" ht="15" customHeight="1">
      <c r="B31" s="12"/>
      <c r="C31" s="566" t="s">
        <v>253</v>
      </c>
      <c r="D31" s="567"/>
      <c r="E31" s="567"/>
      <c r="F31" s="567"/>
      <c r="G31" s="567"/>
      <c r="H31" s="567"/>
      <c r="I31" s="567"/>
      <c r="J31" s="568"/>
      <c r="K31" s="13"/>
    </row>
    <row r="32" spans="2:11" ht="15" customHeight="1" thickBot="1">
      <c r="B32" s="12"/>
      <c r="C32" s="143"/>
      <c r="D32" s="144"/>
      <c r="E32" s="144"/>
      <c r="F32" s="144"/>
      <c r="G32" s="144"/>
      <c r="H32" s="144"/>
      <c r="I32" s="144"/>
      <c r="J32" s="145"/>
      <c r="K32" s="13"/>
    </row>
    <row r="33" spans="2:11" s="16" customFormat="1" ht="26.85" customHeight="1" thickBot="1">
      <c r="B33" s="14"/>
      <c r="C33" s="600" t="s">
        <v>254</v>
      </c>
      <c r="D33" s="601"/>
      <c r="E33" s="601"/>
      <c r="F33" s="602"/>
      <c r="G33" s="600" t="s">
        <v>255</v>
      </c>
      <c r="H33" s="601"/>
      <c r="I33" s="601"/>
      <c r="J33" s="602"/>
      <c r="K33" s="15"/>
    </row>
    <row r="34" spans="2:11" ht="27.75" customHeight="1" thickBot="1">
      <c r="B34" s="12"/>
      <c r="C34" s="603" t="str">
        <f>C14</f>
        <v>HARDWARE (PLANT)</v>
      </c>
      <c r="D34" s="604"/>
      <c r="E34" s="604"/>
      <c r="F34" s="604"/>
      <c r="G34" s="604"/>
      <c r="H34" s="604"/>
      <c r="I34" s="604"/>
      <c r="J34" s="605"/>
      <c r="K34" s="13"/>
    </row>
    <row r="35" spans="2:11" ht="21.2" customHeight="1" thickBot="1">
      <c r="B35" s="12"/>
      <c r="C35" s="131" t="s">
        <v>219</v>
      </c>
      <c r="D35" s="132" t="s">
        <v>220</v>
      </c>
      <c r="E35" s="215" t="s">
        <v>221</v>
      </c>
      <c r="F35" s="133" t="s">
        <v>222</v>
      </c>
      <c r="G35" s="131" t="s">
        <v>219</v>
      </c>
      <c r="H35" s="132" t="s">
        <v>220</v>
      </c>
      <c r="I35" s="215" t="s">
        <v>221</v>
      </c>
      <c r="J35" s="133" t="s">
        <v>222</v>
      </c>
      <c r="K35" s="13"/>
    </row>
    <row r="36" spans="2:11" s="19" customFormat="1" ht="54.95" customHeight="1">
      <c r="B36" s="17"/>
      <c r="C36" s="137" t="s">
        <v>256</v>
      </c>
      <c r="D36" s="146" t="s">
        <v>257</v>
      </c>
      <c r="E36" s="223">
        <v>1</v>
      </c>
      <c r="F36" s="147" t="s">
        <v>258</v>
      </c>
      <c r="G36" s="137" t="s">
        <v>259</v>
      </c>
      <c r="H36" s="136" t="s">
        <v>224</v>
      </c>
      <c r="I36" s="223">
        <v>0.5</v>
      </c>
      <c r="J36" s="147" t="s">
        <v>404</v>
      </c>
      <c r="K36" s="18"/>
    </row>
    <row r="37" spans="2:11" s="19" customFormat="1" ht="52.5" customHeight="1">
      <c r="B37" s="17"/>
      <c r="C37" s="24" t="s">
        <v>261</v>
      </c>
      <c r="D37" s="20" t="s">
        <v>262</v>
      </c>
      <c r="E37" s="223">
        <v>1</v>
      </c>
      <c r="F37" s="31" t="s">
        <v>263</v>
      </c>
      <c r="G37" s="24" t="s">
        <v>264</v>
      </c>
      <c r="H37" s="20" t="s">
        <v>224</v>
      </c>
      <c r="I37" s="223">
        <v>0.75</v>
      </c>
      <c r="J37" s="31" t="s">
        <v>405</v>
      </c>
      <c r="K37" s="18"/>
    </row>
    <row r="38" spans="2:11" s="19" customFormat="1" ht="57">
      <c r="B38" s="17"/>
      <c r="C38" s="24" t="s">
        <v>266</v>
      </c>
      <c r="D38" s="23" t="s">
        <v>262</v>
      </c>
      <c r="E38" s="223" t="s">
        <v>48</v>
      </c>
      <c r="F38" s="31" t="s">
        <v>267</v>
      </c>
      <c r="G38" s="24" t="s">
        <v>268</v>
      </c>
      <c r="H38" s="20" t="s">
        <v>224</v>
      </c>
      <c r="I38" s="223">
        <v>1</v>
      </c>
      <c r="J38" s="31" t="s">
        <v>269</v>
      </c>
      <c r="K38" s="18"/>
    </row>
    <row r="39" spans="2:11" s="19" customFormat="1" ht="39" customHeight="1">
      <c r="B39" s="17"/>
      <c r="C39" s="24" t="s">
        <v>270</v>
      </c>
      <c r="D39" s="20" t="s">
        <v>262</v>
      </c>
      <c r="E39" s="223">
        <v>1</v>
      </c>
      <c r="F39" s="31" t="s">
        <v>271</v>
      </c>
      <c r="G39" s="24" t="s">
        <v>272</v>
      </c>
      <c r="H39" s="23" t="s">
        <v>257</v>
      </c>
      <c r="I39" s="223">
        <v>1</v>
      </c>
      <c r="J39" s="31" t="s">
        <v>273</v>
      </c>
      <c r="K39" s="18"/>
    </row>
    <row r="40" spans="2:11" s="19" customFormat="1" ht="28.5">
      <c r="B40" s="17"/>
      <c r="C40" s="174" t="s">
        <v>274</v>
      </c>
      <c r="D40" s="23" t="s">
        <v>224</v>
      </c>
      <c r="E40" s="223">
        <v>0</v>
      </c>
      <c r="F40" s="31" t="s">
        <v>275</v>
      </c>
      <c r="G40" s="24" t="s">
        <v>276</v>
      </c>
      <c r="H40" s="23" t="s">
        <v>257</v>
      </c>
      <c r="I40" s="223">
        <v>1</v>
      </c>
      <c r="J40" s="31" t="s">
        <v>277</v>
      </c>
      <c r="K40" s="18"/>
    </row>
    <row r="41" spans="2:11" s="19" customFormat="1" ht="42.75">
      <c r="B41" s="17"/>
      <c r="C41" s="174" t="s">
        <v>497</v>
      </c>
      <c r="D41" s="23" t="s">
        <v>262</v>
      </c>
      <c r="E41" s="223">
        <v>1</v>
      </c>
      <c r="F41" s="31" t="s">
        <v>280</v>
      </c>
      <c r="G41" s="24" t="s">
        <v>281</v>
      </c>
      <c r="H41" s="23" t="s">
        <v>279</v>
      </c>
      <c r="I41" s="223">
        <v>1</v>
      </c>
      <c r="J41" s="31" t="s">
        <v>282</v>
      </c>
      <c r="K41" s="18"/>
    </row>
    <row r="42" spans="2:11" s="19" customFormat="1" ht="57">
      <c r="B42" s="17"/>
      <c r="C42" s="174" t="s">
        <v>498</v>
      </c>
      <c r="D42" s="23" t="s">
        <v>279</v>
      </c>
      <c r="E42" s="223">
        <v>1</v>
      </c>
      <c r="F42" s="31" t="s">
        <v>284</v>
      </c>
      <c r="G42" s="24" t="s">
        <v>285</v>
      </c>
      <c r="H42" s="20" t="s">
        <v>224</v>
      </c>
      <c r="I42" s="223">
        <v>0</v>
      </c>
      <c r="J42" s="31" t="s">
        <v>406</v>
      </c>
      <c r="K42" s="18"/>
    </row>
    <row r="43" spans="2:11" s="19" customFormat="1" ht="42.75">
      <c r="B43" s="17"/>
      <c r="C43" s="174" t="s">
        <v>278</v>
      </c>
      <c r="D43" s="23" t="s">
        <v>279</v>
      </c>
      <c r="E43" s="223">
        <v>1</v>
      </c>
      <c r="F43" s="31" t="s">
        <v>288</v>
      </c>
      <c r="G43" s="199" t="s">
        <v>499</v>
      </c>
      <c r="H43" s="20" t="s">
        <v>224</v>
      </c>
      <c r="I43" s="223">
        <v>0</v>
      </c>
      <c r="J43" s="31" t="s">
        <v>563</v>
      </c>
      <c r="K43" s="18"/>
    </row>
    <row r="44" spans="2:11" s="19" customFormat="1" ht="29.25" thickBot="1">
      <c r="B44" s="17"/>
      <c r="C44" s="174" t="s">
        <v>283</v>
      </c>
      <c r="D44" s="23" t="s">
        <v>279</v>
      </c>
      <c r="E44" s="223">
        <v>1</v>
      </c>
      <c r="F44" s="31" t="s">
        <v>543</v>
      </c>
      <c r="G44" s="25" t="s">
        <v>289</v>
      </c>
      <c r="H44" s="26" t="s">
        <v>279</v>
      </c>
      <c r="I44" s="223">
        <v>1</v>
      </c>
      <c r="J44" s="149" t="s">
        <v>290</v>
      </c>
      <c r="K44" s="18"/>
    </row>
    <row r="45" spans="2:11" s="19" customFormat="1" ht="29.25" thickBot="1">
      <c r="B45" s="17"/>
      <c r="C45" s="148" t="s">
        <v>287</v>
      </c>
      <c r="D45" s="26" t="s">
        <v>262</v>
      </c>
      <c r="E45" s="223">
        <v>1</v>
      </c>
      <c r="F45" s="149" t="s">
        <v>288</v>
      </c>
      <c r="G45" s="115" t="s">
        <v>26</v>
      </c>
      <c r="H45" s="201" t="s">
        <v>26</v>
      </c>
      <c r="I45" s="223" t="s">
        <v>26</v>
      </c>
      <c r="J45" s="202" t="s">
        <v>26</v>
      </c>
      <c r="K45" s="18"/>
    </row>
    <row r="46" spans="2:11" s="19" customFormat="1" ht="27.75" customHeight="1" thickBot="1">
      <c r="B46" s="17"/>
      <c r="C46" s="611" t="str">
        <f>C17</f>
        <v>PEOPLE + PROCESS</v>
      </c>
      <c r="D46" s="612"/>
      <c r="E46" s="612"/>
      <c r="F46" s="612"/>
      <c r="G46" s="612"/>
      <c r="H46" s="612"/>
      <c r="I46" s="612"/>
      <c r="J46" s="613"/>
      <c r="K46" s="18"/>
    </row>
    <row r="47" spans="2:11" ht="24.6" customHeight="1" thickBot="1">
      <c r="B47" s="12"/>
      <c r="C47" s="131" t="s">
        <v>219</v>
      </c>
      <c r="D47" s="132" t="s">
        <v>220</v>
      </c>
      <c r="E47" s="215" t="s">
        <v>221</v>
      </c>
      <c r="F47" s="133" t="s">
        <v>222</v>
      </c>
      <c r="G47" s="131" t="s">
        <v>219</v>
      </c>
      <c r="H47" s="132" t="s">
        <v>220</v>
      </c>
      <c r="I47" s="215" t="s">
        <v>221</v>
      </c>
      <c r="J47" s="133" t="s">
        <v>222</v>
      </c>
      <c r="K47" s="13"/>
    </row>
    <row r="48" spans="2:11" s="19" customFormat="1" ht="42.75">
      <c r="B48" s="17"/>
      <c r="C48" s="189" t="s">
        <v>291</v>
      </c>
      <c r="D48" s="146" t="s">
        <v>224</v>
      </c>
      <c r="E48" s="223">
        <v>0.5</v>
      </c>
      <c r="F48" s="147" t="s">
        <v>292</v>
      </c>
      <c r="G48" s="137" t="s">
        <v>293</v>
      </c>
      <c r="H48" s="146" t="s">
        <v>224</v>
      </c>
      <c r="I48" s="223">
        <v>1</v>
      </c>
      <c r="J48" s="147" t="s">
        <v>574</v>
      </c>
      <c r="K48" s="18"/>
    </row>
    <row r="49" spans="2:11" s="19" customFormat="1" ht="42.75">
      <c r="B49" s="17"/>
      <c r="C49" s="190" t="s">
        <v>295</v>
      </c>
      <c r="D49" s="162" t="s">
        <v>224</v>
      </c>
      <c r="E49" s="223">
        <v>1</v>
      </c>
      <c r="F49" s="31" t="s">
        <v>547</v>
      </c>
      <c r="G49" s="24" t="s">
        <v>297</v>
      </c>
      <c r="H49" s="23" t="s">
        <v>262</v>
      </c>
      <c r="I49" s="223">
        <v>1</v>
      </c>
      <c r="J49" s="31" t="s">
        <v>298</v>
      </c>
      <c r="K49" s="18"/>
    </row>
    <row r="50" spans="2:11" s="19" customFormat="1" ht="57">
      <c r="B50" s="17"/>
      <c r="C50" s="174" t="s">
        <v>500</v>
      </c>
      <c r="D50" s="23" t="s">
        <v>224</v>
      </c>
      <c r="E50" s="223">
        <v>1</v>
      </c>
      <c r="F50" s="31" t="s">
        <v>548</v>
      </c>
      <c r="G50" s="24" t="s">
        <v>301</v>
      </c>
      <c r="H50" s="23" t="s">
        <v>224</v>
      </c>
      <c r="I50" s="223">
        <v>1</v>
      </c>
      <c r="J50" s="31" t="s">
        <v>549</v>
      </c>
      <c r="K50" s="18"/>
    </row>
    <row r="51" spans="2:11" s="19" customFormat="1" ht="28.5">
      <c r="B51" s="17"/>
      <c r="C51" s="174" t="s">
        <v>502</v>
      </c>
      <c r="D51" s="23" t="s">
        <v>224</v>
      </c>
      <c r="E51" s="223">
        <v>1</v>
      </c>
      <c r="F51" s="31" t="s">
        <v>550</v>
      </c>
      <c r="G51" s="199" t="s">
        <v>26</v>
      </c>
      <c r="H51" s="22" t="s">
        <v>26</v>
      </c>
      <c r="I51" s="223" t="s">
        <v>26</v>
      </c>
      <c r="J51" s="116" t="s">
        <v>26</v>
      </c>
      <c r="K51" s="18"/>
    </row>
    <row r="52" spans="2:11" s="19" customFormat="1" ht="42.75">
      <c r="B52" s="17"/>
      <c r="C52" s="174" t="s">
        <v>501</v>
      </c>
      <c r="D52" s="23" t="s">
        <v>224</v>
      </c>
      <c r="E52" s="223">
        <v>0.5</v>
      </c>
      <c r="F52" s="31" t="s">
        <v>551</v>
      </c>
      <c r="G52" s="199" t="s">
        <v>26</v>
      </c>
      <c r="H52" s="22" t="s">
        <v>26</v>
      </c>
      <c r="I52" s="223" t="s">
        <v>26</v>
      </c>
      <c r="J52" s="116" t="s">
        <v>26</v>
      </c>
      <c r="K52" s="18"/>
    </row>
    <row r="53" spans="2:11" s="19" customFormat="1" ht="15" thickBot="1">
      <c r="B53" s="17"/>
      <c r="C53" s="148" t="s">
        <v>503</v>
      </c>
      <c r="D53" s="163" t="s">
        <v>262</v>
      </c>
      <c r="E53" s="223">
        <v>1</v>
      </c>
      <c r="F53" s="191" t="s">
        <v>575</v>
      </c>
      <c r="G53" s="25" t="s">
        <v>26</v>
      </c>
      <c r="H53" s="173" t="s">
        <v>26</v>
      </c>
      <c r="I53" s="223" t="s">
        <v>26</v>
      </c>
      <c r="J53" s="188" t="s">
        <v>26</v>
      </c>
      <c r="K53" s="18"/>
    </row>
    <row r="54" spans="2:11" s="16" customFormat="1" ht="22.7" customHeight="1" thickBot="1">
      <c r="B54" s="14"/>
      <c r="C54" s="594" t="s">
        <v>250</v>
      </c>
      <c r="D54" s="595"/>
      <c r="E54" s="595"/>
      <c r="F54" s="595"/>
      <c r="G54" s="595"/>
      <c r="H54" s="595"/>
      <c r="I54" s="595"/>
      <c r="J54" s="596"/>
      <c r="K54" s="15"/>
    </row>
    <row r="55" spans="2:11" ht="22.7" customHeight="1" thickBot="1">
      <c r="B55" s="12"/>
      <c r="C55" s="614" t="s">
        <v>305</v>
      </c>
      <c r="D55" s="615"/>
      <c r="E55" s="615"/>
      <c r="F55" s="615"/>
      <c r="G55" s="615"/>
      <c r="H55" s="615"/>
      <c r="I55" s="615"/>
      <c r="J55" s="616"/>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9" t="s">
        <v>306</v>
      </c>
      <c r="D59" s="570"/>
      <c r="E59" s="570"/>
      <c r="F59" s="570"/>
      <c r="G59" s="570"/>
      <c r="H59" s="570"/>
      <c r="I59" s="570"/>
      <c r="J59" s="571"/>
      <c r="K59" s="13"/>
    </row>
    <row r="60" spans="2:11" ht="20.85" customHeight="1" thickBot="1">
      <c r="B60" s="12"/>
      <c r="C60" s="633" t="s">
        <v>262</v>
      </c>
      <c r="D60" s="634"/>
      <c r="E60" s="635"/>
      <c r="F60" s="636"/>
      <c r="G60" s="633" t="s">
        <v>279</v>
      </c>
      <c r="H60" s="634"/>
      <c r="I60" s="635"/>
      <c r="J60" s="636"/>
      <c r="K60" s="13"/>
    </row>
    <row r="61" spans="2:11" ht="25.7" customHeight="1" thickBot="1">
      <c r="B61" s="12"/>
      <c r="C61" s="617" t="s">
        <v>307</v>
      </c>
      <c r="D61" s="618"/>
      <c r="E61" s="618"/>
      <c r="F61" s="619"/>
      <c r="G61" s="620" t="s">
        <v>308</v>
      </c>
      <c r="H61" s="618"/>
      <c r="I61" s="618"/>
      <c r="J61" s="621"/>
      <c r="K61" s="13"/>
    </row>
    <row r="62" spans="2:11" ht="15.95" customHeight="1">
      <c r="B62" s="12"/>
      <c r="C62" s="10"/>
      <c r="D62" s="138"/>
      <c r="E62" s="138"/>
      <c r="F62" s="138"/>
      <c r="G62" s="138"/>
      <c r="H62" s="138"/>
      <c r="I62" s="138"/>
      <c r="J62" s="11"/>
      <c r="K62" s="13"/>
    </row>
    <row r="63" spans="2:11">
      <c r="B63" s="12"/>
      <c r="C63" s="12"/>
      <c r="J63" s="13"/>
      <c r="K63" s="13"/>
    </row>
    <row r="64" spans="2:11" ht="15" thickBot="1">
      <c r="B64" s="12"/>
      <c r="C64" s="27"/>
      <c r="D64" s="28"/>
      <c r="E64" s="28"/>
      <c r="F64" s="28"/>
      <c r="G64" s="28"/>
      <c r="H64" s="28"/>
      <c r="I64" s="28"/>
      <c r="J64" s="29"/>
      <c r="K64" s="13"/>
    </row>
    <row r="65" spans="2:11" ht="18.75" thickBot="1">
      <c r="B65" s="12"/>
      <c r="C65" s="569" t="s">
        <v>309</v>
      </c>
      <c r="D65" s="570"/>
      <c r="E65" s="570"/>
      <c r="F65" s="570"/>
      <c r="G65" s="637"/>
      <c r="H65" s="570"/>
      <c r="I65" s="570"/>
      <c r="J65" s="571"/>
      <c r="K65" s="13"/>
    </row>
    <row r="66" spans="2:11" s="16" customFormat="1" ht="13.35" customHeight="1">
      <c r="B66" s="14"/>
      <c r="C66" s="650" t="s">
        <v>310</v>
      </c>
      <c r="D66" s="651"/>
      <c r="E66" s="652"/>
      <c r="F66" s="161" t="s">
        <v>311</v>
      </c>
      <c r="G66" s="150" t="s">
        <v>107</v>
      </c>
      <c r="H66" s="638" t="s">
        <v>312</v>
      </c>
      <c r="I66" s="638"/>
      <c r="J66" s="639"/>
      <c r="K66" s="15"/>
    </row>
    <row r="67" spans="2:11" ht="14.45" customHeight="1">
      <c r="B67" s="12"/>
      <c r="C67" s="190" t="s">
        <v>53</v>
      </c>
      <c r="D67" s="609" t="s">
        <v>313</v>
      </c>
      <c r="E67" s="610"/>
      <c r="F67" s="152">
        <f>'Initial Risk'!F15</f>
        <v>5</v>
      </c>
      <c r="G67" s="155">
        <f>'Initial Risk'!G15</f>
        <v>5</v>
      </c>
      <c r="H67" s="640">
        <f>F67*G67</f>
        <v>25</v>
      </c>
      <c r="I67" s="640"/>
      <c r="J67" s="641"/>
      <c r="K67" s="13"/>
    </row>
    <row r="68" spans="2:11" ht="14.45" customHeight="1">
      <c r="B68" s="12"/>
      <c r="C68" s="190" t="s">
        <v>54</v>
      </c>
      <c r="D68" s="609" t="s">
        <v>313</v>
      </c>
      <c r="E68" s="610"/>
      <c r="F68" s="153" t="s">
        <v>314</v>
      </c>
      <c r="G68" s="155" t="s">
        <v>315</v>
      </c>
      <c r="H68" s="642" t="s">
        <v>316</v>
      </c>
      <c r="I68" s="642"/>
      <c r="J68" s="643"/>
      <c r="K68" s="13"/>
    </row>
    <row r="69" spans="2:11" ht="16.5" customHeight="1">
      <c r="B69" s="12"/>
      <c r="C69" s="190" t="s">
        <v>317</v>
      </c>
      <c r="D69" s="609" t="s">
        <v>313</v>
      </c>
      <c r="E69" s="610"/>
      <c r="F69" s="154" t="s">
        <v>318</v>
      </c>
      <c r="G69" s="151" t="s">
        <v>319</v>
      </c>
      <c r="H69" s="644" t="s">
        <v>320</v>
      </c>
      <c r="I69" s="644"/>
      <c r="J69" s="645"/>
      <c r="K69" s="13"/>
    </row>
    <row r="70" spans="2:11" ht="15.95" customHeight="1">
      <c r="B70" s="12"/>
      <c r="C70" s="190" t="s">
        <v>321</v>
      </c>
      <c r="D70" s="609" t="s">
        <v>313</v>
      </c>
      <c r="E70" s="610"/>
      <c r="F70" s="152">
        <v>3</v>
      </c>
      <c r="G70" s="155">
        <v>3</v>
      </c>
      <c r="H70" s="646">
        <f>F70*G70</f>
        <v>9</v>
      </c>
      <c r="I70" s="646"/>
      <c r="J70" s="647"/>
      <c r="K70" s="13"/>
    </row>
    <row r="71" spans="2:11" ht="14.45" customHeight="1" thickBot="1">
      <c r="B71" s="12"/>
      <c r="C71" s="222" t="s">
        <v>58</v>
      </c>
      <c r="D71" s="622" t="s">
        <v>313</v>
      </c>
      <c r="E71" s="623"/>
      <c r="F71" s="156" t="s">
        <v>343</v>
      </c>
      <c r="G71" s="155" t="s">
        <v>323</v>
      </c>
      <c r="H71" s="648" t="s">
        <v>324</v>
      </c>
      <c r="I71" s="648"/>
      <c r="J71" s="649"/>
      <c r="K71" s="13"/>
    </row>
    <row r="72" spans="2:11" ht="23.1" customHeight="1" thickBot="1">
      <c r="B72" s="12"/>
      <c r="C72" s="653" t="s">
        <v>325</v>
      </c>
      <c r="D72" s="631"/>
      <c r="E72" s="631"/>
      <c r="F72" s="631"/>
      <c r="G72" s="631"/>
      <c r="H72" s="631"/>
      <c r="I72" s="631"/>
      <c r="J72" s="632"/>
      <c r="K72" s="13"/>
    </row>
    <row r="73" spans="2:11" ht="17.850000000000001" customHeight="1">
      <c r="B73" s="12"/>
      <c r="C73" s="179" t="s">
        <v>326</v>
      </c>
      <c r="D73" s="157"/>
      <c r="E73" s="157"/>
      <c r="F73" s="157"/>
      <c r="G73" s="157"/>
      <c r="H73" s="157"/>
      <c r="I73" s="157"/>
      <c r="J73" s="180"/>
      <c r="K73" s="13"/>
    </row>
    <row r="74" spans="2:11" ht="18.600000000000001" customHeight="1">
      <c r="B74" s="12"/>
      <c r="C74" s="181" t="s">
        <v>327</v>
      </c>
      <c r="D74" s="177"/>
      <c r="E74" s="177"/>
      <c r="F74" s="177"/>
      <c r="G74" s="178"/>
      <c r="H74" s="178"/>
      <c r="I74" s="178"/>
      <c r="J74" s="182"/>
      <c r="K74" s="13"/>
    </row>
    <row r="75" spans="2:11" ht="14.85" customHeight="1">
      <c r="B75" s="12"/>
      <c r="C75" s="181" t="s">
        <v>328</v>
      </c>
      <c r="D75" s="177"/>
      <c r="E75" s="177"/>
      <c r="F75" s="177"/>
      <c r="G75" s="175"/>
      <c r="H75" s="175"/>
      <c r="I75" s="175"/>
      <c r="J75" s="183"/>
      <c r="K75" s="13"/>
    </row>
    <row r="76" spans="2:11" ht="17.100000000000001" customHeight="1">
      <c r="B76" s="12"/>
      <c r="C76" s="158" t="s">
        <v>329</v>
      </c>
      <c r="D76" s="177"/>
      <c r="E76" s="177"/>
      <c r="F76" s="177"/>
      <c r="G76" s="176"/>
      <c r="H76" s="176"/>
      <c r="I76" s="176"/>
      <c r="J76" s="184"/>
      <c r="K76" s="13"/>
    </row>
    <row r="77" spans="2:11" ht="14.45" customHeight="1" thickBot="1">
      <c r="B77" s="12"/>
      <c r="C77" s="185"/>
      <c r="D77" s="186"/>
      <c r="E77" s="186"/>
      <c r="F77" s="186"/>
      <c r="G77" s="186"/>
      <c r="H77" s="186"/>
      <c r="I77" s="186"/>
      <c r="J77" s="187"/>
      <c r="K77" s="13"/>
    </row>
    <row r="78" spans="2:11" ht="15" customHeight="1" thickBot="1">
      <c r="B78" s="12"/>
      <c r="C78" s="624" t="s">
        <v>330</v>
      </c>
      <c r="D78" s="625"/>
      <c r="E78" s="625"/>
      <c r="F78" s="626"/>
      <c r="G78" s="626"/>
      <c r="H78" s="626"/>
      <c r="I78" s="627"/>
      <c r="J78" s="628"/>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thickBot="1">
      <c r="B114" s="12"/>
      <c r="C114" s="143"/>
      <c r="D114" s="144"/>
      <c r="E114" s="144"/>
      <c r="F114" s="144"/>
      <c r="G114" s="28"/>
      <c r="H114" s="144"/>
      <c r="I114" s="144"/>
      <c r="J114" s="29"/>
      <c r="K114" s="13"/>
    </row>
    <row r="115" spans="2:11">
      <c r="B115" s="12"/>
      <c r="K115" s="13"/>
    </row>
    <row r="116" spans="2:11" ht="1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6:J46"/>
    <mergeCell ref="C13:F13"/>
    <mergeCell ref="G13:J13"/>
    <mergeCell ref="C14:J14"/>
    <mergeCell ref="C17:J17"/>
    <mergeCell ref="H68:J68"/>
    <mergeCell ref="C66:E66"/>
    <mergeCell ref="D67:E67"/>
    <mergeCell ref="D68:E68"/>
    <mergeCell ref="C24:J24"/>
    <mergeCell ref="C25:J25"/>
    <mergeCell ref="C29:J29"/>
    <mergeCell ref="C31:J31"/>
    <mergeCell ref="C33:F33"/>
    <mergeCell ref="G33:J33"/>
    <mergeCell ref="H70:J70"/>
    <mergeCell ref="H71:J71"/>
    <mergeCell ref="C72:J72"/>
    <mergeCell ref="C78:J78"/>
    <mergeCell ref="C34:J34"/>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488" priority="86" operator="equal">
      <formula>4</formula>
    </cfRule>
    <cfRule type="cellIs" dxfId="487" priority="85" operator="between">
      <formula>1</formula>
      <formula>3</formula>
    </cfRule>
    <cfRule type="cellIs" dxfId="486" priority="87" operator="between">
      <formula>5</formula>
      <formula>8</formula>
    </cfRule>
    <cfRule type="cellIs" dxfId="485" priority="88" operator="between">
      <formula>10</formula>
      <formula>12</formula>
    </cfRule>
    <cfRule type="cellIs" dxfId="484" priority="89"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4" operator="equal" id="{8539D371-7E5A-4A28-8153-F209742FBCA7}">
            <xm:f>'Data Vald.'!$A$5</xm:f>
            <x14:dxf>
              <font>
                <color theme="0"/>
              </font>
              <fill>
                <patternFill>
                  <bgColor theme="1"/>
                </patternFill>
              </fill>
            </x14:dxf>
          </x14:cfRule>
          <x14:cfRule type="cellIs" priority="56" operator="equal" id="{1F1675F3-6481-41E5-97BF-F6C02DCDDD5B}">
            <xm:f>'Data Vald.'!$A$3</xm:f>
            <x14:dxf/>
          </x14:cfRule>
          <x14:cfRule type="cellIs" priority="55" operator="equal" id="{D59D4383-9908-476E-A2E0-DD7C530279FA}">
            <xm:f>'Data Vald.'!$A$4</xm:f>
            <x14:dxf/>
          </x14:cfRule>
          <x14:cfRule type="cellIs" priority="53" operator="equal" id="{B88D0C62-443F-4EDF-86C8-2FED59238E87}">
            <xm:f>'Data Vald.'!$A$6</xm:f>
            <x14:dxf>
              <fill>
                <patternFill>
                  <bgColor rgb="FFFF0000"/>
                </patternFill>
              </fill>
            </x14:dxf>
          </x14:cfRule>
          <x14:cfRule type="cellIs" priority="52" operator="equal" id="{C340B004-9466-4432-A2A1-F8F62F00F3BC}">
            <xm:f>'Data Vald.'!$A$7</xm:f>
            <x14:dxf>
              <fill>
                <patternFill>
                  <bgColor rgb="FFFFC000"/>
                </patternFill>
              </fill>
            </x14:dxf>
          </x14:cfRule>
          <x14:cfRule type="cellIs" priority="51" operator="equal" id="{E707C459-671A-4982-B5F3-9A10486EAB90}">
            <xm:f>'Data Vald.'!$A$8</xm:f>
            <x14:dxf>
              <fill>
                <patternFill>
                  <bgColor rgb="FFFFFF00"/>
                </patternFill>
              </fill>
            </x14:dxf>
          </x14:cfRule>
          <x14:cfRule type="cellIs" priority="50" operator="equal" id="{886D3930-F75A-418D-8181-6E6ED601D9A9}">
            <xm:f>'Data Vald.'!$A$9</xm:f>
            <x14:dxf>
              <fill>
                <patternFill>
                  <bgColor rgb="FF00B050"/>
                </patternFill>
              </fill>
            </x14:dxf>
          </x14:cfRule>
          <xm:sqref>E16</xm:sqref>
        </x14:conditionalFormatting>
        <x14:conditionalFormatting xmlns:xm="http://schemas.microsoft.com/office/excel/2006/main">
          <x14:cfRule type="cellIs" priority="49" operator="equal" id="{E080C910-5FC2-48A7-B436-A1E15A9B2B24}">
            <xm:f>'Data Vald.'!$A$3</xm:f>
            <x14:dxf/>
          </x14:cfRule>
          <x14:cfRule type="cellIs" priority="48" operator="equal" id="{4C6B3441-C599-4A55-BD48-A9E8BE37E6B9}">
            <xm:f>'Data Vald.'!$A$4</xm:f>
            <x14:dxf/>
          </x14:cfRule>
          <x14:cfRule type="cellIs" priority="47" operator="equal" id="{2203F087-B675-4552-B89B-D29C24BAA2DD}">
            <xm:f>'Data Vald.'!$A$5</xm:f>
            <x14:dxf>
              <font>
                <color theme="0"/>
              </font>
              <fill>
                <patternFill>
                  <bgColor theme="1"/>
                </patternFill>
              </fill>
            </x14:dxf>
          </x14:cfRule>
          <x14:cfRule type="cellIs" priority="46" operator="equal" id="{8B096315-B267-4166-BCF8-A022CD3979D0}">
            <xm:f>'Data Vald.'!$A$6</xm:f>
            <x14:dxf>
              <fill>
                <patternFill>
                  <bgColor rgb="FFFF0000"/>
                </patternFill>
              </fill>
            </x14:dxf>
          </x14:cfRule>
          <x14:cfRule type="cellIs" priority="45" operator="equal" id="{BD29B8ED-A0B5-452B-AE7E-4C178407CB23}">
            <xm:f>'Data Vald.'!$A$7</xm:f>
            <x14:dxf>
              <fill>
                <patternFill>
                  <bgColor rgb="FFFFC000"/>
                </patternFill>
              </fill>
            </x14:dxf>
          </x14:cfRule>
          <x14:cfRule type="cellIs" priority="44" operator="equal" id="{6A57983A-FE5C-4018-9858-975EB3DC79CE}">
            <xm:f>'Data Vald.'!$A$8</xm:f>
            <x14:dxf>
              <fill>
                <patternFill>
                  <bgColor rgb="FFFFFF00"/>
                </patternFill>
              </fill>
            </x14:dxf>
          </x14:cfRule>
          <x14:cfRule type="cellIs" priority="43" operator="equal" id="{219004EE-D1D7-422C-82A6-3A4A8749892A}">
            <xm:f>'Data Vald.'!$A$9</xm:f>
            <x14:dxf>
              <fill>
                <patternFill>
                  <bgColor rgb="FF00B050"/>
                </patternFill>
              </fill>
            </x14:dxf>
          </x14:cfRule>
          <xm:sqref>E19:E23</xm:sqref>
        </x14:conditionalFormatting>
        <x14:conditionalFormatting xmlns:xm="http://schemas.microsoft.com/office/excel/2006/main">
          <x14:cfRule type="cellIs" priority="22" operator="equal" id="{4EE38155-3043-4315-87FE-84469F205BE2}">
            <xm:f>'Data Vald.'!$A$9</xm:f>
            <x14:dxf>
              <fill>
                <patternFill>
                  <bgColor rgb="FF00B050"/>
                </patternFill>
              </fill>
            </x14:dxf>
          </x14:cfRule>
          <x14:cfRule type="cellIs" priority="23" operator="equal" id="{23B0D483-C3F3-4193-829D-B06042BDBC9B}">
            <xm:f>'Data Vald.'!$A$8</xm:f>
            <x14:dxf>
              <fill>
                <patternFill>
                  <bgColor rgb="FFFFFF00"/>
                </patternFill>
              </fill>
            </x14:dxf>
          </x14:cfRule>
          <x14:cfRule type="cellIs" priority="24" operator="equal" id="{2862184D-B56F-4EBD-8FA0-45621AE10C21}">
            <xm:f>'Data Vald.'!$A$7</xm:f>
            <x14:dxf>
              <fill>
                <patternFill>
                  <bgColor rgb="FFFFC000"/>
                </patternFill>
              </fill>
            </x14:dxf>
          </x14:cfRule>
          <x14:cfRule type="cellIs" priority="25" operator="equal" id="{7D6029CF-AFCA-4BD5-ACF8-D44A142C195D}">
            <xm:f>'Data Vald.'!$A$6</xm:f>
            <x14:dxf>
              <fill>
                <patternFill>
                  <bgColor rgb="FFFF0000"/>
                </patternFill>
              </fill>
            </x14:dxf>
          </x14:cfRule>
          <x14:cfRule type="cellIs" priority="26" operator="equal" id="{7483C344-18A9-4253-9FF0-B250E294512E}">
            <xm:f>'Data Vald.'!$A$5</xm:f>
            <x14:dxf>
              <font>
                <color theme="0"/>
              </font>
              <fill>
                <patternFill>
                  <bgColor theme="1"/>
                </patternFill>
              </fill>
            </x14:dxf>
          </x14:cfRule>
          <x14:cfRule type="cellIs" priority="27" operator="equal" id="{051E2E29-B688-48E0-A303-A59640312868}">
            <xm:f>'Data Vald.'!$A$4</xm:f>
            <x14:dxf/>
          </x14:cfRule>
          <x14:cfRule type="cellIs" priority="28" operator="equal" id="{794A4F2E-9171-4979-A899-9DA8AC4C2B6C}">
            <xm:f>'Data Vald.'!$A$3</xm:f>
            <x14:dxf/>
          </x14:cfRule>
          <xm:sqref>E36:E45</xm:sqref>
        </x14:conditionalFormatting>
        <x14:conditionalFormatting xmlns:xm="http://schemas.microsoft.com/office/excel/2006/main">
          <x14:cfRule type="cellIs" priority="13" operator="equal" id="{D3A8B758-9514-4E8E-BAE9-FB110352E63F}">
            <xm:f>'Data Vald.'!$A$4</xm:f>
            <x14:dxf/>
          </x14:cfRule>
          <x14:cfRule type="cellIs" priority="14" operator="equal" id="{B862B5A9-A190-4C7F-BB45-5330AB87A567}">
            <xm:f>'Data Vald.'!$A$3</xm:f>
            <x14:dxf/>
          </x14:cfRule>
          <x14:cfRule type="cellIs" priority="8" operator="equal" id="{880AAB1F-1FE3-4097-A2AD-7E0CA4946128}">
            <xm:f>'Data Vald.'!$A$9</xm:f>
            <x14:dxf>
              <fill>
                <patternFill>
                  <bgColor rgb="FF00B050"/>
                </patternFill>
              </fill>
            </x14:dxf>
          </x14:cfRule>
          <x14:cfRule type="cellIs" priority="9" operator="equal" id="{F655CA41-9424-4C57-97E8-B6907825EBDA}">
            <xm:f>'Data Vald.'!$A$8</xm:f>
            <x14:dxf>
              <fill>
                <patternFill>
                  <bgColor rgb="FFFFFF00"/>
                </patternFill>
              </fill>
            </x14:dxf>
          </x14:cfRule>
          <x14:cfRule type="cellIs" priority="10" operator="equal" id="{90306CB0-6EE5-4464-91AE-40B6A8C0B32E}">
            <xm:f>'Data Vald.'!$A$7</xm:f>
            <x14:dxf>
              <fill>
                <patternFill>
                  <bgColor rgb="FFFFC000"/>
                </patternFill>
              </fill>
            </x14:dxf>
          </x14:cfRule>
          <x14:cfRule type="cellIs" priority="11" operator="equal" id="{BEE120F4-9842-47C9-8803-CACF0902BD99}">
            <xm:f>'Data Vald.'!$A$6</xm:f>
            <x14:dxf>
              <fill>
                <patternFill>
                  <bgColor rgb="FFFF0000"/>
                </patternFill>
              </fill>
            </x14:dxf>
          </x14:cfRule>
          <x14:cfRule type="cellIs" priority="12" operator="equal" id="{C68CB50D-9F4D-4E11-A986-8D3BF48E377F}">
            <xm:f>'Data Vald.'!$A$5</xm:f>
            <x14:dxf>
              <font>
                <color theme="0"/>
              </font>
              <fill>
                <patternFill>
                  <bgColor theme="1"/>
                </patternFill>
              </fill>
            </x14:dxf>
          </x14:cfRule>
          <xm:sqref>E48:E53</xm:sqref>
        </x14:conditionalFormatting>
        <x14:conditionalFormatting xmlns:xm="http://schemas.microsoft.com/office/excel/2006/main">
          <x14:cfRule type="cellIs" priority="39" operator="equal" id="{0FC9C757-F81C-41E2-8773-0391BCAC5DB6}">
            <xm:f>'Data Vald.'!$A$6</xm:f>
            <x14:dxf>
              <fill>
                <patternFill>
                  <bgColor rgb="FFFF0000"/>
                </patternFill>
              </fill>
            </x14:dxf>
          </x14:cfRule>
          <x14:cfRule type="cellIs" priority="40" operator="equal" id="{F9E2713D-5D8E-4729-97F8-73662FF8A066}">
            <xm:f>'Data Vald.'!$A$5</xm:f>
            <x14:dxf>
              <font>
                <color theme="0"/>
              </font>
              <fill>
                <patternFill>
                  <bgColor theme="1"/>
                </patternFill>
              </fill>
            </x14:dxf>
          </x14:cfRule>
          <x14:cfRule type="cellIs" priority="41" operator="equal" id="{54B9743F-8F54-414F-9D66-E8D0082212EF}">
            <xm:f>'Data Vald.'!$A$4</xm:f>
            <x14:dxf/>
          </x14:cfRule>
          <x14:cfRule type="cellIs" priority="42" operator="equal" id="{6CB967B5-D7A9-4DA3-8BE7-F92AB0D97A49}">
            <xm:f>'Data Vald.'!$A$3</xm:f>
            <x14:dxf/>
          </x14:cfRule>
          <x14:cfRule type="cellIs" priority="38" operator="equal" id="{770DA175-8A14-40E3-B59D-31790B0CB258}">
            <xm:f>'Data Vald.'!$A$7</xm:f>
            <x14:dxf>
              <fill>
                <patternFill>
                  <bgColor rgb="FFFFC000"/>
                </patternFill>
              </fill>
            </x14:dxf>
          </x14:cfRule>
          <x14:cfRule type="cellIs" priority="36" operator="equal" id="{32C8C71C-E9DE-4AAE-A5D1-335DC4C16358}">
            <xm:f>'Data Vald.'!$A$9</xm:f>
            <x14:dxf>
              <fill>
                <patternFill>
                  <bgColor rgb="FF00B050"/>
                </patternFill>
              </fill>
            </x14:dxf>
          </x14:cfRule>
          <x14:cfRule type="cellIs" priority="37" operator="equal" id="{9588EAD3-7D58-4467-9100-5F232260A099}">
            <xm:f>'Data Vald.'!$A$8</xm:f>
            <x14:dxf>
              <fill>
                <patternFill>
                  <bgColor rgb="FFFFFF00"/>
                </patternFill>
              </fill>
            </x14:dxf>
          </x14:cfRule>
          <xm:sqref>I16</xm:sqref>
        </x14:conditionalFormatting>
        <x14:conditionalFormatting xmlns:xm="http://schemas.microsoft.com/office/excel/2006/main">
          <x14:cfRule type="cellIs" priority="32" operator="equal" id="{F5CC2870-0FED-4791-B161-0B819E288602}">
            <xm:f>'Data Vald.'!$A$6</xm:f>
            <x14:dxf>
              <fill>
                <patternFill>
                  <bgColor rgb="FFFF0000"/>
                </patternFill>
              </fill>
            </x14:dxf>
          </x14:cfRule>
          <x14:cfRule type="cellIs" priority="33" operator="equal" id="{759B6EDA-12DA-43A0-836A-6F87127BAD9E}">
            <xm:f>'Data Vald.'!$A$5</xm:f>
            <x14:dxf>
              <font>
                <color theme="0"/>
              </font>
              <fill>
                <patternFill>
                  <bgColor theme="1"/>
                </patternFill>
              </fill>
            </x14:dxf>
          </x14:cfRule>
          <x14:cfRule type="cellIs" priority="30" operator="equal" id="{64B26692-8FD8-4924-ABAC-043E3654893B}">
            <xm:f>'Data Vald.'!$A$8</xm:f>
            <x14:dxf>
              <fill>
                <patternFill>
                  <bgColor rgb="FFFFFF00"/>
                </patternFill>
              </fill>
            </x14:dxf>
          </x14:cfRule>
          <x14:cfRule type="cellIs" priority="29" operator="equal" id="{3EEEC4E1-B073-490F-ABA3-6DAE9ACDD7AB}">
            <xm:f>'Data Vald.'!$A$9</xm:f>
            <x14:dxf>
              <fill>
                <patternFill>
                  <bgColor rgb="FF00B050"/>
                </patternFill>
              </fill>
            </x14:dxf>
          </x14:cfRule>
          <x14:cfRule type="cellIs" priority="31" operator="equal" id="{A178A43B-B722-47C2-889A-74E4D0DF5747}">
            <xm:f>'Data Vald.'!$A$7</xm:f>
            <x14:dxf>
              <fill>
                <patternFill>
                  <bgColor rgb="FFFFC000"/>
                </patternFill>
              </fill>
            </x14:dxf>
          </x14:cfRule>
          <x14:cfRule type="cellIs" priority="34" operator="equal" id="{0B5117F0-5445-4351-9479-4146D337D72E}">
            <xm:f>'Data Vald.'!$A$4</xm:f>
            <x14:dxf/>
          </x14:cfRule>
          <x14:cfRule type="cellIs" priority="35" operator="equal" id="{5E13A4FE-F46B-41A4-9D0E-D6E215A8615D}">
            <xm:f>'Data Vald.'!$A$3</xm:f>
            <x14:dxf/>
          </x14:cfRule>
          <xm:sqref>I19:I23</xm:sqref>
        </x14:conditionalFormatting>
        <x14:conditionalFormatting xmlns:xm="http://schemas.microsoft.com/office/excel/2006/main">
          <x14:cfRule type="cellIs" priority="21" operator="equal" id="{4650797B-171A-44DD-8E30-EC27CF3CB3CC}">
            <xm:f>'Data Vald.'!$A$3</xm:f>
            <x14:dxf/>
          </x14:cfRule>
          <x14:cfRule type="cellIs" priority="20" operator="equal" id="{C75D8654-E535-419C-8898-8707FBEF862C}">
            <xm:f>'Data Vald.'!$A$4</xm:f>
            <x14:dxf/>
          </x14:cfRule>
          <x14:cfRule type="cellIs" priority="19" operator="equal" id="{89E33F19-14E8-4455-B70F-E1893A027249}">
            <xm:f>'Data Vald.'!$A$5</xm:f>
            <x14:dxf>
              <font>
                <color theme="0"/>
              </font>
              <fill>
                <patternFill>
                  <bgColor theme="1"/>
                </patternFill>
              </fill>
            </x14:dxf>
          </x14:cfRule>
          <x14:cfRule type="cellIs" priority="18" operator="equal" id="{1E01405F-CEA8-42E4-B1FF-F9573C9D4251}">
            <xm:f>'Data Vald.'!$A$6</xm:f>
            <x14:dxf>
              <fill>
                <patternFill>
                  <bgColor rgb="FFFF0000"/>
                </patternFill>
              </fill>
            </x14:dxf>
          </x14:cfRule>
          <x14:cfRule type="cellIs" priority="17" operator="equal" id="{78634ADE-237A-4E6B-9CC4-DD1FC8EAD05D}">
            <xm:f>'Data Vald.'!$A$7</xm:f>
            <x14:dxf>
              <fill>
                <patternFill>
                  <bgColor rgb="FFFFC000"/>
                </patternFill>
              </fill>
            </x14:dxf>
          </x14:cfRule>
          <x14:cfRule type="cellIs" priority="16" operator="equal" id="{C6CF3CAD-A33D-4710-8CF3-9F0764F46527}">
            <xm:f>'Data Vald.'!$A$8</xm:f>
            <x14:dxf>
              <fill>
                <patternFill>
                  <bgColor rgb="FFFFFF00"/>
                </patternFill>
              </fill>
            </x14:dxf>
          </x14:cfRule>
          <x14:cfRule type="cellIs" priority="15" operator="equal" id="{B6555DE5-121F-495E-B3B3-5826067FF3EA}">
            <xm:f>'Data Vald.'!$A$9</xm:f>
            <x14:dxf>
              <fill>
                <patternFill>
                  <bgColor rgb="FF00B050"/>
                </patternFill>
              </fill>
            </x14:dxf>
          </x14:cfRule>
          <xm:sqref>I36:I45</xm:sqref>
        </x14:conditionalFormatting>
        <x14:conditionalFormatting xmlns:xm="http://schemas.microsoft.com/office/excel/2006/main">
          <x14:cfRule type="cellIs" priority="1" operator="equal" id="{366014EA-29C8-477C-A2DE-30E6BC408C80}">
            <xm:f>'Data Vald.'!$A$9</xm:f>
            <x14:dxf>
              <fill>
                <patternFill>
                  <bgColor rgb="FF00B050"/>
                </patternFill>
              </fill>
            </x14:dxf>
          </x14:cfRule>
          <x14:cfRule type="cellIs" priority="7" operator="equal" id="{FFCE40FA-FFFC-4597-BB09-F559AF7BBF79}">
            <xm:f>'Data Vald.'!$A$3</xm:f>
            <x14:dxf/>
          </x14:cfRule>
          <x14:cfRule type="cellIs" priority="6" operator="equal" id="{33E806A9-C358-4597-A85E-437A6C73AFCC}">
            <xm:f>'Data Vald.'!$A$4</xm:f>
            <x14:dxf/>
          </x14:cfRule>
          <x14:cfRule type="cellIs" priority="5" operator="equal" id="{EA9785CD-B3C0-49D0-B646-4524B1F3336C}">
            <xm:f>'Data Vald.'!$A$5</xm:f>
            <x14:dxf>
              <font>
                <color theme="0"/>
              </font>
              <fill>
                <patternFill>
                  <bgColor theme="1"/>
                </patternFill>
              </fill>
            </x14:dxf>
          </x14:cfRule>
          <x14:cfRule type="cellIs" priority="4" operator="equal" id="{4F8FADC2-65FC-418D-B238-E41943EB5D4C}">
            <xm:f>'Data Vald.'!$A$6</xm:f>
            <x14:dxf>
              <fill>
                <patternFill>
                  <bgColor rgb="FFFF0000"/>
                </patternFill>
              </fill>
            </x14:dxf>
          </x14:cfRule>
          <x14:cfRule type="cellIs" priority="3" operator="equal" id="{758C2D8C-2F3B-4F0D-AE95-DD6A1B9975A2}">
            <xm:f>'Data Vald.'!$A$7</xm:f>
            <x14:dxf>
              <fill>
                <patternFill>
                  <bgColor rgb="FFFFC000"/>
                </patternFill>
              </fill>
            </x14:dxf>
          </x14:cfRule>
          <x14:cfRule type="cellIs" priority="2" operator="equal" id="{B89F3966-8E10-4A73-95A9-EF9AE557EB73}">
            <xm:f>'Data Vald.'!$A$8</xm:f>
            <x14:dxf>
              <fill>
                <patternFill>
                  <bgColor rgb="FFFFFF00"/>
                </patternFill>
              </fill>
            </x14:dxf>
          </x14:cfRule>
          <xm:sqref>I48:I53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B020984-C57C-4A3C-BB14-303A56351DEB}">
          <x14:formula1>
            <xm:f>'Data Vald.'!$A$3:$A$9</xm:f>
          </x14:formula1>
          <xm:sqref>E16 E19:E23 I16 I19:I23 E36:E45 I36:I45 E48:E53 I48:I53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27F1E-C459-4EDC-9CD9-60A2C37C730E}">
  <sheetPr codeName="Sheet18">
    <tabColor theme="4" tint="0.79998168889431442"/>
    <pageSetUpPr fitToPage="1"/>
  </sheetPr>
  <dimension ref="B1:K118"/>
  <sheetViews>
    <sheetView showGridLines="0" topLeftCell="A69" zoomScaleNormal="100" workbookViewId="0">
      <selection activeCell="C81" sqref="C81"/>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511</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583</v>
      </c>
      <c r="D5" s="573"/>
      <c r="E5" s="573"/>
      <c r="F5" s="573"/>
      <c r="G5" s="573"/>
      <c r="H5" s="573"/>
      <c r="I5" s="573"/>
      <c r="J5" s="574"/>
      <c r="K5" s="13"/>
    </row>
    <row r="6" spans="2:11" ht="14.45" customHeight="1">
      <c r="B6" s="12"/>
      <c r="C6" s="159" t="s">
        <v>512</v>
      </c>
      <c r="D6" s="117"/>
      <c r="E6" s="117"/>
      <c r="F6" s="11"/>
      <c r="G6" s="118" t="s">
        <v>208</v>
      </c>
      <c r="H6" s="575" t="s">
        <v>209</v>
      </c>
      <c r="I6" s="576"/>
      <c r="J6" s="577"/>
      <c r="K6" s="13"/>
    </row>
    <row r="7" spans="2:11" ht="14.25" customHeight="1" thickBot="1">
      <c r="B7" s="12"/>
      <c r="C7" s="578" t="s">
        <v>553</v>
      </c>
      <c r="D7" s="579"/>
      <c r="E7" s="579"/>
      <c r="F7" s="580"/>
      <c r="G7" s="398" t="s">
        <v>514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584</v>
      </c>
      <c r="I9" s="588"/>
      <c r="J9" s="589"/>
      <c r="K9" s="13"/>
    </row>
    <row r="10" spans="2:11" ht="15.75" customHeight="1">
      <c r="B10" s="12"/>
      <c r="C10" s="578"/>
      <c r="D10" s="579"/>
      <c r="E10" s="579"/>
      <c r="F10" s="580"/>
      <c r="G10" s="585"/>
      <c r="H10" s="590"/>
      <c r="I10" s="588"/>
      <c r="J10" s="589"/>
      <c r="K10" s="13"/>
    </row>
    <row r="11" spans="2:11" ht="21.6"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516</v>
      </c>
      <c r="D16" s="130" t="s">
        <v>224</v>
      </c>
      <c r="E16" s="223">
        <v>1</v>
      </c>
      <c r="F16" s="164" t="s">
        <v>585</v>
      </c>
      <c r="G16" s="134" t="s">
        <v>226</v>
      </c>
      <c r="H16" s="130" t="s">
        <v>224</v>
      </c>
      <c r="I16" s="223">
        <v>1</v>
      </c>
      <c r="J16" s="168" t="s">
        <v>518</v>
      </c>
      <c r="K16" s="13"/>
    </row>
    <row r="17" spans="2:11" ht="71.25">
      <c r="B17" s="12"/>
      <c r="C17" s="129" t="s">
        <v>412</v>
      </c>
      <c r="D17" s="130" t="s">
        <v>224</v>
      </c>
      <c r="E17" s="223">
        <v>0.75</v>
      </c>
      <c r="F17" s="164" t="s">
        <v>586</v>
      </c>
      <c r="G17" s="134" t="s">
        <v>506</v>
      </c>
      <c r="H17" s="130" t="s">
        <v>224</v>
      </c>
      <c r="I17" s="223" t="s">
        <v>48</v>
      </c>
      <c r="J17" s="168" t="s">
        <v>568</v>
      </c>
      <c r="K17" s="13"/>
    </row>
    <row r="18" spans="2:11" ht="42.75">
      <c r="B18" s="12"/>
      <c r="C18" s="129" t="s">
        <v>415</v>
      </c>
      <c r="D18" s="130" t="s">
        <v>224</v>
      </c>
      <c r="E18" s="223">
        <v>0.75</v>
      </c>
      <c r="F18" s="164" t="s">
        <v>587</v>
      </c>
      <c r="G18" s="134" t="s">
        <v>507</v>
      </c>
      <c r="H18" s="130" t="s">
        <v>224</v>
      </c>
      <c r="I18" s="223" t="s">
        <v>48</v>
      </c>
      <c r="J18" s="168" t="s">
        <v>568</v>
      </c>
      <c r="K18" s="13"/>
    </row>
    <row r="19" spans="2:11" ht="57.75" thickBot="1">
      <c r="B19" s="12"/>
      <c r="C19" s="196" t="s">
        <v>26</v>
      </c>
      <c r="D19" s="197" t="s">
        <v>26</v>
      </c>
      <c r="E19" s="223" t="s">
        <v>26</v>
      </c>
      <c r="F19" s="198" t="s">
        <v>26</v>
      </c>
      <c r="G19" s="134" t="s">
        <v>410</v>
      </c>
      <c r="H19" s="130" t="s">
        <v>224</v>
      </c>
      <c r="I19" s="223">
        <v>1</v>
      </c>
      <c r="J19" s="168" t="s">
        <v>588</v>
      </c>
      <c r="K19" s="13"/>
    </row>
    <row r="20" spans="2:11" ht="27" customHeight="1" thickBot="1">
      <c r="B20" s="12"/>
      <c r="C20" s="606" t="s">
        <v>236</v>
      </c>
      <c r="D20" s="607"/>
      <c r="E20" s="607"/>
      <c r="F20" s="607"/>
      <c r="G20" s="607"/>
      <c r="H20" s="607"/>
      <c r="I20" s="607"/>
      <c r="J20" s="608"/>
      <c r="K20" s="13"/>
    </row>
    <row r="21" spans="2:11" ht="27" customHeight="1" thickBot="1">
      <c r="B21" s="12"/>
      <c r="C21" s="203" t="s">
        <v>219</v>
      </c>
      <c r="D21" s="204" t="s">
        <v>220</v>
      </c>
      <c r="E21" s="215" t="s">
        <v>221</v>
      </c>
      <c r="F21" s="133" t="s">
        <v>222</v>
      </c>
      <c r="G21" s="203" t="s">
        <v>219</v>
      </c>
      <c r="H21" s="204" t="s">
        <v>220</v>
      </c>
      <c r="I21" s="215" t="s">
        <v>221</v>
      </c>
      <c r="J21" s="133" t="s">
        <v>222</v>
      </c>
      <c r="K21" s="13"/>
    </row>
    <row r="22" spans="2:11" ht="71.25">
      <c r="B22" s="12"/>
      <c r="C22" s="135" t="s">
        <v>237</v>
      </c>
      <c r="D22" s="136" t="s">
        <v>224</v>
      </c>
      <c r="E22" s="223">
        <v>1</v>
      </c>
      <c r="F22" s="169" t="s">
        <v>558</v>
      </c>
      <c r="G22" s="137" t="s">
        <v>243</v>
      </c>
      <c r="H22" s="136" t="s">
        <v>224</v>
      </c>
      <c r="I22" s="223">
        <v>0.5</v>
      </c>
      <c r="J22" s="147" t="s">
        <v>559</v>
      </c>
      <c r="K22" s="13"/>
    </row>
    <row r="23" spans="2:11" ht="42.75">
      <c r="B23" s="12"/>
      <c r="C23" s="24" t="s">
        <v>570</v>
      </c>
      <c r="D23" s="20" t="s">
        <v>224</v>
      </c>
      <c r="E23" s="223">
        <v>1</v>
      </c>
      <c r="F23" s="171" t="s">
        <v>589</v>
      </c>
      <c r="G23" s="24" t="s">
        <v>339</v>
      </c>
      <c r="H23" s="20" t="s">
        <v>262</v>
      </c>
      <c r="I23" s="223">
        <v>0.5</v>
      </c>
      <c r="J23" s="192" t="s">
        <v>561</v>
      </c>
      <c r="K23" s="13"/>
    </row>
    <row r="24" spans="2:11">
      <c r="B24" s="12"/>
      <c r="C24" s="24" t="s">
        <v>419</v>
      </c>
      <c r="D24" s="20" t="s">
        <v>224</v>
      </c>
      <c r="E24" s="223">
        <v>1</v>
      </c>
      <c r="F24" s="171" t="s">
        <v>590</v>
      </c>
      <c r="G24" s="24" t="s">
        <v>26</v>
      </c>
      <c r="H24" s="21" t="s">
        <v>26</v>
      </c>
      <c r="I24" s="223" t="s">
        <v>26</v>
      </c>
      <c r="J24" s="208" t="s">
        <v>26</v>
      </c>
      <c r="K24" s="13"/>
    </row>
    <row r="25" spans="2:11" ht="15" thickBot="1">
      <c r="B25" s="12"/>
      <c r="C25" s="25" t="s">
        <v>249</v>
      </c>
      <c r="D25" s="123" t="s">
        <v>224</v>
      </c>
      <c r="E25" s="223">
        <v>1</v>
      </c>
      <c r="F25" s="172" t="s">
        <v>249</v>
      </c>
      <c r="G25" s="25" t="s">
        <v>26</v>
      </c>
      <c r="H25" s="173" t="s">
        <v>26</v>
      </c>
      <c r="I25" s="223" t="s">
        <v>26</v>
      </c>
      <c r="J25" s="188" t="s">
        <v>26</v>
      </c>
      <c r="K25" s="13"/>
    </row>
    <row r="26" spans="2:11" ht="21" customHeight="1" thickBot="1">
      <c r="B26" s="12"/>
      <c r="C26" s="594" t="s">
        <v>250</v>
      </c>
      <c r="D26" s="595"/>
      <c r="E26" s="595"/>
      <c r="F26" s="595"/>
      <c r="G26" s="595"/>
      <c r="H26" s="595"/>
      <c r="I26" s="595"/>
      <c r="J26" s="596"/>
      <c r="K26" s="13"/>
    </row>
    <row r="27" spans="2:11" ht="23.45" customHeight="1" thickBot="1">
      <c r="B27" s="12"/>
      <c r="C27" s="597" t="s">
        <v>251</v>
      </c>
      <c r="D27" s="598"/>
      <c r="E27" s="598"/>
      <c r="F27" s="598"/>
      <c r="G27" s="598"/>
      <c r="H27" s="598"/>
      <c r="I27" s="598"/>
      <c r="J27" s="599"/>
      <c r="K27" s="13"/>
    </row>
    <row r="28" spans="2:11">
      <c r="B28" s="12"/>
      <c r="C28" s="10"/>
      <c r="D28" s="138"/>
      <c r="E28" s="138"/>
      <c r="F28" s="138"/>
      <c r="G28" s="138"/>
      <c r="H28" s="138"/>
      <c r="I28" s="138"/>
      <c r="J28" s="11"/>
      <c r="K28" s="13"/>
    </row>
    <row r="29" spans="2:11">
      <c r="B29" s="12"/>
      <c r="C29" s="12"/>
      <c r="J29" s="13"/>
      <c r="K29" s="13"/>
    </row>
    <row r="30" spans="2:11" ht="15" thickBot="1">
      <c r="B30" s="12"/>
      <c r="C30" s="27"/>
      <c r="D30" s="28"/>
      <c r="E30" s="28"/>
      <c r="F30" s="28"/>
      <c r="G30" s="28"/>
      <c r="H30" s="28"/>
      <c r="I30" s="28"/>
      <c r="J30" s="29"/>
      <c r="K30" s="13"/>
    </row>
    <row r="31" spans="2:11" ht="18.75" thickBot="1">
      <c r="B31" s="12"/>
      <c r="C31" s="569" t="s">
        <v>252</v>
      </c>
      <c r="D31" s="570"/>
      <c r="E31" s="570"/>
      <c r="F31" s="570"/>
      <c r="G31" s="570"/>
      <c r="H31" s="570"/>
      <c r="I31" s="570"/>
      <c r="J31" s="571"/>
      <c r="K31" s="13"/>
    </row>
    <row r="32" spans="2:11" ht="15" customHeight="1">
      <c r="B32" s="12"/>
      <c r="C32" s="140"/>
      <c r="D32" s="141"/>
      <c r="E32" s="141"/>
      <c r="F32" s="141"/>
      <c r="G32" s="141"/>
      <c r="H32" s="141"/>
      <c r="I32" s="141"/>
      <c r="J32" s="142"/>
      <c r="K32" s="13"/>
    </row>
    <row r="33" spans="2:11" ht="15" customHeight="1">
      <c r="B33" s="12"/>
      <c r="C33" s="566" t="s">
        <v>253</v>
      </c>
      <c r="D33" s="567"/>
      <c r="E33" s="567"/>
      <c r="F33" s="567"/>
      <c r="G33" s="567"/>
      <c r="H33" s="567"/>
      <c r="I33" s="567"/>
      <c r="J33" s="568"/>
      <c r="K33" s="13"/>
    </row>
    <row r="34" spans="2:11" ht="15" customHeight="1" thickBot="1">
      <c r="B34" s="12"/>
      <c r="C34" s="143"/>
      <c r="D34" s="144"/>
      <c r="E34" s="144"/>
      <c r="F34" s="144"/>
      <c r="G34" s="144"/>
      <c r="H34" s="144"/>
      <c r="I34" s="144"/>
      <c r="J34" s="145"/>
      <c r="K34" s="13"/>
    </row>
    <row r="35" spans="2:11" s="16" customFormat="1" ht="26.85" customHeight="1" thickBot="1">
      <c r="B35" s="14"/>
      <c r="C35" s="600" t="s">
        <v>254</v>
      </c>
      <c r="D35" s="601"/>
      <c r="E35" s="601"/>
      <c r="F35" s="602"/>
      <c r="G35" s="600" t="s">
        <v>255</v>
      </c>
      <c r="H35" s="601"/>
      <c r="I35" s="601"/>
      <c r="J35" s="602"/>
      <c r="K35" s="15"/>
    </row>
    <row r="36" spans="2:11" ht="27.75" customHeight="1" thickBot="1">
      <c r="B36" s="12"/>
      <c r="C36" s="603" t="str">
        <f>C14</f>
        <v>HARDWARE (PLANT)</v>
      </c>
      <c r="D36" s="604"/>
      <c r="E36" s="604"/>
      <c r="F36" s="604"/>
      <c r="G36" s="604"/>
      <c r="H36" s="604"/>
      <c r="I36" s="604"/>
      <c r="J36" s="605"/>
      <c r="K36" s="13"/>
    </row>
    <row r="37" spans="2:11" ht="21.2" customHeight="1" thickBot="1">
      <c r="B37" s="12"/>
      <c r="C37" s="131" t="s">
        <v>219</v>
      </c>
      <c r="D37" s="132" t="s">
        <v>220</v>
      </c>
      <c r="E37" s="215" t="s">
        <v>221</v>
      </c>
      <c r="F37" s="133" t="s">
        <v>222</v>
      </c>
      <c r="G37" s="131" t="s">
        <v>219</v>
      </c>
      <c r="H37" s="132" t="s">
        <v>220</v>
      </c>
      <c r="I37" s="215" t="s">
        <v>221</v>
      </c>
      <c r="J37" s="133" t="s">
        <v>222</v>
      </c>
      <c r="K37" s="13"/>
    </row>
    <row r="38" spans="2:11" s="19" customFormat="1" ht="54.95" customHeight="1">
      <c r="B38" s="17"/>
      <c r="C38" s="137" t="s">
        <v>256</v>
      </c>
      <c r="D38" s="146" t="s">
        <v>257</v>
      </c>
      <c r="E38" s="223">
        <v>1</v>
      </c>
      <c r="F38" s="147" t="s">
        <v>258</v>
      </c>
      <c r="G38" s="137" t="s">
        <v>259</v>
      </c>
      <c r="H38" s="136" t="s">
        <v>224</v>
      </c>
      <c r="I38" s="223">
        <v>0.5</v>
      </c>
      <c r="J38" s="147" t="s">
        <v>404</v>
      </c>
      <c r="K38" s="18"/>
    </row>
    <row r="39" spans="2:11" s="19" customFormat="1" ht="52.5" customHeight="1">
      <c r="B39" s="17"/>
      <c r="C39" s="24" t="s">
        <v>261</v>
      </c>
      <c r="D39" s="20" t="s">
        <v>262</v>
      </c>
      <c r="E39" s="223">
        <v>1</v>
      </c>
      <c r="F39" s="31" t="s">
        <v>263</v>
      </c>
      <c r="G39" s="24" t="s">
        <v>264</v>
      </c>
      <c r="H39" s="20" t="s">
        <v>224</v>
      </c>
      <c r="I39" s="223">
        <v>0.75</v>
      </c>
      <c r="J39" s="31" t="s">
        <v>405</v>
      </c>
      <c r="K39" s="18"/>
    </row>
    <row r="40" spans="2:11" s="19" customFormat="1" ht="57">
      <c r="B40" s="17"/>
      <c r="C40" s="24" t="s">
        <v>266</v>
      </c>
      <c r="D40" s="23" t="s">
        <v>262</v>
      </c>
      <c r="E40" s="223" t="s">
        <v>48</v>
      </c>
      <c r="F40" s="31" t="s">
        <v>267</v>
      </c>
      <c r="G40" s="24" t="s">
        <v>268</v>
      </c>
      <c r="H40" s="20" t="s">
        <v>224</v>
      </c>
      <c r="I40" s="223">
        <v>1</v>
      </c>
      <c r="J40" s="31" t="s">
        <v>269</v>
      </c>
      <c r="K40" s="18"/>
    </row>
    <row r="41" spans="2:11" s="19" customFormat="1" ht="39" customHeight="1">
      <c r="B41" s="17"/>
      <c r="C41" s="24" t="s">
        <v>270</v>
      </c>
      <c r="D41" s="20" t="s">
        <v>262</v>
      </c>
      <c r="E41" s="223">
        <v>1</v>
      </c>
      <c r="F41" s="31" t="s">
        <v>271</v>
      </c>
      <c r="G41" s="24" t="s">
        <v>272</v>
      </c>
      <c r="H41" s="23" t="s">
        <v>257</v>
      </c>
      <c r="I41" s="223">
        <v>1</v>
      </c>
      <c r="J41" s="31" t="s">
        <v>273</v>
      </c>
      <c r="K41" s="18"/>
    </row>
    <row r="42" spans="2:11" s="19" customFormat="1" ht="28.5">
      <c r="B42" s="17"/>
      <c r="C42" s="174" t="s">
        <v>274</v>
      </c>
      <c r="D42" s="23" t="s">
        <v>224</v>
      </c>
      <c r="E42" s="223" t="s">
        <v>48</v>
      </c>
      <c r="F42" s="31" t="s">
        <v>275</v>
      </c>
      <c r="G42" s="24" t="s">
        <v>276</v>
      </c>
      <c r="H42" s="23" t="s">
        <v>257</v>
      </c>
      <c r="I42" s="223">
        <v>1</v>
      </c>
      <c r="J42" s="31" t="s">
        <v>277</v>
      </c>
      <c r="K42" s="18"/>
    </row>
    <row r="43" spans="2:11" s="19" customFormat="1" ht="42.75">
      <c r="B43" s="17"/>
      <c r="C43" s="174" t="s">
        <v>497</v>
      </c>
      <c r="D43" s="23" t="s">
        <v>262</v>
      </c>
      <c r="E43" s="223">
        <v>1</v>
      </c>
      <c r="F43" s="31" t="s">
        <v>280</v>
      </c>
      <c r="G43" s="24" t="s">
        <v>281</v>
      </c>
      <c r="H43" s="23" t="s">
        <v>279</v>
      </c>
      <c r="I43" s="223">
        <v>1</v>
      </c>
      <c r="J43" s="31" t="s">
        <v>282</v>
      </c>
      <c r="K43" s="18"/>
    </row>
    <row r="44" spans="2:11" s="19" customFormat="1" ht="57">
      <c r="B44" s="17"/>
      <c r="C44" s="174" t="s">
        <v>498</v>
      </c>
      <c r="D44" s="23" t="s">
        <v>279</v>
      </c>
      <c r="E44" s="223">
        <v>1</v>
      </c>
      <c r="F44" s="31" t="s">
        <v>284</v>
      </c>
      <c r="G44" s="24" t="s">
        <v>285</v>
      </c>
      <c r="H44" s="20" t="s">
        <v>224</v>
      </c>
      <c r="I44" s="223">
        <v>0</v>
      </c>
      <c r="J44" s="31" t="s">
        <v>406</v>
      </c>
      <c r="K44" s="18"/>
    </row>
    <row r="45" spans="2:11" s="19" customFormat="1" ht="42.75">
      <c r="B45" s="17"/>
      <c r="C45" s="174" t="s">
        <v>278</v>
      </c>
      <c r="D45" s="23" t="s">
        <v>279</v>
      </c>
      <c r="E45" s="223">
        <v>1</v>
      </c>
      <c r="F45" s="31" t="s">
        <v>288</v>
      </c>
      <c r="G45" s="199" t="s">
        <v>499</v>
      </c>
      <c r="H45" s="20" t="s">
        <v>224</v>
      </c>
      <c r="I45" s="223">
        <v>0</v>
      </c>
      <c r="J45" s="31" t="s">
        <v>563</v>
      </c>
      <c r="K45" s="18"/>
    </row>
    <row r="46" spans="2:11" s="19" customFormat="1" ht="29.25" thickBot="1">
      <c r="B46" s="17"/>
      <c r="C46" s="174" t="s">
        <v>283</v>
      </c>
      <c r="D46" s="23" t="s">
        <v>279</v>
      </c>
      <c r="E46" s="223">
        <v>1</v>
      </c>
      <c r="F46" s="31" t="s">
        <v>543</v>
      </c>
      <c r="G46" s="25" t="s">
        <v>289</v>
      </c>
      <c r="H46" s="26" t="s">
        <v>279</v>
      </c>
      <c r="I46" s="223">
        <v>1</v>
      </c>
      <c r="J46" s="149" t="s">
        <v>290</v>
      </c>
      <c r="K46" s="18"/>
    </row>
    <row r="47" spans="2:11" s="19" customFormat="1" ht="29.25" thickBot="1">
      <c r="B47" s="17"/>
      <c r="C47" s="148" t="s">
        <v>287</v>
      </c>
      <c r="D47" s="26" t="s">
        <v>262</v>
      </c>
      <c r="E47" s="223">
        <v>1</v>
      </c>
      <c r="F47" s="149" t="s">
        <v>288</v>
      </c>
      <c r="G47" s="115" t="s">
        <v>26</v>
      </c>
      <c r="H47" s="201" t="s">
        <v>26</v>
      </c>
      <c r="I47" s="223" t="s">
        <v>26</v>
      </c>
      <c r="J47" s="202" t="s">
        <v>26</v>
      </c>
      <c r="K47" s="18"/>
    </row>
    <row r="48" spans="2:11" s="19" customFormat="1" ht="27.75" customHeight="1" thickBot="1">
      <c r="B48" s="17"/>
      <c r="C48" s="611" t="str">
        <f>C20</f>
        <v>PEOPLE + PROCESS</v>
      </c>
      <c r="D48" s="612"/>
      <c r="E48" s="612"/>
      <c r="F48" s="612"/>
      <c r="G48" s="612"/>
      <c r="H48" s="612"/>
      <c r="I48" s="612"/>
      <c r="J48" s="613"/>
      <c r="K48" s="18"/>
    </row>
    <row r="49" spans="2:11" ht="24.6" customHeight="1" thickBot="1">
      <c r="B49" s="12"/>
      <c r="C49" s="131" t="s">
        <v>219</v>
      </c>
      <c r="D49" s="132" t="s">
        <v>220</v>
      </c>
      <c r="E49" s="215" t="s">
        <v>221</v>
      </c>
      <c r="F49" s="133" t="s">
        <v>222</v>
      </c>
      <c r="G49" s="131" t="s">
        <v>219</v>
      </c>
      <c r="H49" s="132" t="s">
        <v>220</v>
      </c>
      <c r="I49" s="215" t="s">
        <v>221</v>
      </c>
      <c r="J49" s="133" t="s">
        <v>222</v>
      </c>
      <c r="K49" s="13"/>
    </row>
    <row r="50" spans="2:11" s="19" customFormat="1" ht="42.75">
      <c r="B50" s="17"/>
      <c r="C50" s="189" t="s">
        <v>291</v>
      </c>
      <c r="D50" s="146" t="s">
        <v>224</v>
      </c>
      <c r="E50" s="223">
        <v>0.5</v>
      </c>
      <c r="F50" s="147" t="s">
        <v>292</v>
      </c>
      <c r="G50" s="137" t="s">
        <v>293</v>
      </c>
      <c r="H50" s="146" t="s">
        <v>224</v>
      </c>
      <c r="I50" s="223" t="s">
        <v>48</v>
      </c>
      <c r="J50" s="147" t="s">
        <v>574</v>
      </c>
      <c r="K50" s="18"/>
    </row>
    <row r="51" spans="2:11" s="19" customFormat="1" ht="42.75">
      <c r="B51" s="17"/>
      <c r="C51" s="190" t="s">
        <v>295</v>
      </c>
      <c r="D51" s="162" t="s">
        <v>224</v>
      </c>
      <c r="E51" s="223">
        <v>1</v>
      </c>
      <c r="F51" s="31" t="s">
        <v>547</v>
      </c>
      <c r="G51" s="24" t="s">
        <v>297</v>
      </c>
      <c r="H51" s="23" t="s">
        <v>262</v>
      </c>
      <c r="I51" s="223">
        <v>1</v>
      </c>
      <c r="J51" s="31" t="s">
        <v>298</v>
      </c>
      <c r="K51" s="18"/>
    </row>
    <row r="52" spans="2:11" s="19" customFormat="1" ht="57">
      <c r="B52" s="17"/>
      <c r="C52" s="174" t="s">
        <v>500</v>
      </c>
      <c r="D52" s="23" t="s">
        <v>224</v>
      </c>
      <c r="E52" s="223">
        <v>1</v>
      </c>
      <c r="F52" s="31" t="s">
        <v>548</v>
      </c>
      <c r="G52" s="24" t="s">
        <v>301</v>
      </c>
      <c r="H52" s="23" t="s">
        <v>224</v>
      </c>
      <c r="I52" s="223">
        <v>1</v>
      </c>
      <c r="J52" s="31" t="s">
        <v>549</v>
      </c>
      <c r="K52" s="18"/>
    </row>
    <row r="53" spans="2:11" s="19" customFormat="1" ht="28.5">
      <c r="B53" s="17"/>
      <c r="C53" s="174" t="s">
        <v>502</v>
      </c>
      <c r="D53" s="23" t="s">
        <v>224</v>
      </c>
      <c r="E53" s="223">
        <v>1</v>
      </c>
      <c r="F53" s="31" t="s">
        <v>550</v>
      </c>
      <c r="G53" s="199" t="s">
        <v>26</v>
      </c>
      <c r="H53" s="22" t="s">
        <v>26</v>
      </c>
      <c r="I53" s="223" t="s">
        <v>26</v>
      </c>
      <c r="J53" s="116" t="s">
        <v>26</v>
      </c>
      <c r="K53" s="18"/>
    </row>
    <row r="54" spans="2:11" s="19" customFormat="1" ht="42.75">
      <c r="B54" s="17"/>
      <c r="C54" s="174" t="s">
        <v>501</v>
      </c>
      <c r="D54" s="23" t="s">
        <v>224</v>
      </c>
      <c r="E54" s="223">
        <v>0.5</v>
      </c>
      <c r="F54" s="31" t="s">
        <v>551</v>
      </c>
      <c r="G54" s="199" t="s">
        <v>26</v>
      </c>
      <c r="H54" s="22" t="s">
        <v>26</v>
      </c>
      <c r="I54" s="223" t="s">
        <v>26</v>
      </c>
      <c r="J54" s="116" t="s">
        <v>26</v>
      </c>
      <c r="K54" s="18"/>
    </row>
    <row r="55" spans="2:11" s="19" customFormat="1" ht="15" thickBot="1">
      <c r="B55" s="17"/>
      <c r="C55" s="148" t="s">
        <v>503</v>
      </c>
      <c r="D55" s="163" t="s">
        <v>262</v>
      </c>
      <c r="E55" s="223">
        <v>1</v>
      </c>
      <c r="F55" s="191" t="s">
        <v>575</v>
      </c>
      <c r="G55" s="25" t="s">
        <v>26</v>
      </c>
      <c r="H55" s="173" t="s">
        <v>26</v>
      </c>
      <c r="I55" s="223" t="s">
        <v>26</v>
      </c>
      <c r="J55" s="188" t="s">
        <v>26</v>
      </c>
      <c r="K55" s="18"/>
    </row>
    <row r="56" spans="2:11" s="16" customFormat="1" ht="22.7" customHeight="1" thickBot="1">
      <c r="B56" s="14"/>
      <c r="C56" s="594" t="s">
        <v>250</v>
      </c>
      <c r="D56" s="595"/>
      <c r="E56" s="595"/>
      <c r="F56" s="595"/>
      <c r="G56" s="595"/>
      <c r="H56" s="595"/>
      <c r="I56" s="595"/>
      <c r="J56" s="596"/>
      <c r="K56" s="15"/>
    </row>
    <row r="57" spans="2:11" ht="22.7" customHeight="1" thickBot="1">
      <c r="B57" s="12"/>
      <c r="C57" s="614" t="s">
        <v>305</v>
      </c>
      <c r="D57" s="615"/>
      <c r="E57" s="615"/>
      <c r="F57" s="615"/>
      <c r="G57" s="615"/>
      <c r="H57" s="615"/>
      <c r="I57" s="615"/>
      <c r="J57" s="616"/>
      <c r="K57" s="13"/>
    </row>
    <row r="58" spans="2:11" ht="15.95" customHeight="1">
      <c r="B58" s="12"/>
      <c r="C58" s="10"/>
      <c r="D58" s="138"/>
      <c r="E58" s="138"/>
      <c r="F58" s="138"/>
      <c r="G58" s="138"/>
      <c r="H58" s="138"/>
      <c r="I58" s="138"/>
      <c r="J58" s="11"/>
      <c r="K58" s="13"/>
    </row>
    <row r="59" spans="2:11" ht="15.95" customHeight="1">
      <c r="B59" s="12"/>
      <c r="C59" s="12"/>
      <c r="J59" s="13"/>
      <c r="K59" s="13"/>
    </row>
    <row r="60" spans="2:11" ht="15.95" customHeight="1" thickBot="1">
      <c r="B60" s="12"/>
      <c r="C60" s="27"/>
      <c r="D60" s="28"/>
      <c r="E60" s="28"/>
      <c r="F60" s="28"/>
      <c r="G60" s="28"/>
      <c r="H60" s="28"/>
      <c r="I60" s="28"/>
      <c r="J60" s="29"/>
      <c r="K60" s="13"/>
    </row>
    <row r="61" spans="2:11" ht="15.95" customHeight="1" thickBot="1">
      <c r="B61" s="12"/>
      <c r="C61" s="569" t="s">
        <v>306</v>
      </c>
      <c r="D61" s="570"/>
      <c r="E61" s="570"/>
      <c r="F61" s="570"/>
      <c r="G61" s="570"/>
      <c r="H61" s="570"/>
      <c r="I61" s="570"/>
      <c r="J61" s="571"/>
      <c r="K61" s="13"/>
    </row>
    <row r="62" spans="2:11" ht="20.85" customHeight="1" thickBot="1">
      <c r="B62" s="12"/>
      <c r="C62" s="633" t="s">
        <v>262</v>
      </c>
      <c r="D62" s="634"/>
      <c r="E62" s="635"/>
      <c r="F62" s="636"/>
      <c r="G62" s="633" t="s">
        <v>279</v>
      </c>
      <c r="H62" s="634"/>
      <c r="I62" s="635"/>
      <c r="J62" s="636"/>
      <c r="K62" s="13"/>
    </row>
    <row r="63" spans="2:11" ht="25.7" customHeight="1" thickBot="1">
      <c r="B63" s="12"/>
      <c r="C63" s="617" t="s">
        <v>307</v>
      </c>
      <c r="D63" s="618"/>
      <c r="E63" s="618"/>
      <c r="F63" s="619"/>
      <c r="G63" s="620" t="s">
        <v>308</v>
      </c>
      <c r="H63" s="618"/>
      <c r="I63" s="618"/>
      <c r="J63" s="621"/>
      <c r="K63" s="13"/>
    </row>
    <row r="64" spans="2:11" ht="15.95" customHeight="1">
      <c r="B64" s="12"/>
      <c r="C64" s="10"/>
      <c r="D64" s="138"/>
      <c r="E64" s="138"/>
      <c r="F64" s="138"/>
      <c r="G64" s="138"/>
      <c r="H64" s="138"/>
      <c r="I64" s="138"/>
      <c r="J64" s="11"/>
      <c r="K64" s="13"/>
    </row>
    <row r="65" spans="2:11">
      <c r="B65" s="12"/>
      <c r="C65" s="12"/>
      <c r="J65" s="13"/>
      <c r="K65" s="13"/>
    </row>
    <row r="66" spans="2:11" ht="15" thickBot="1">
      <c r="B66" s="12"/>
      <c r="C66" s="27"/>
      <c r="D66" s="28"/>
      <c r="E66" s="28"/>
      <c r="F66" s="28"/>
      <c r="G66" s="28"/>
      <c r="H66" s="28"/>
      <c r="I66" s="28"/>
      <c r="J66" s="29"/>
      <c r="K66" s="13"/>
    </row>
    <row r="67" spans="2:11" ht="18.75" thickBot="1">
      <c r="B67" s="12"/>
      <c r="C67" s="569" t="s">
        <v>309</v>
      </c>
      <c r="D67" s="570"/>
      <c r="E67" s="570"/>
      <c r="F67" s="570"/>
      <c r="G67" s="637"/>
      <c r="H67" s="570"/>
      <c r="I67" s="570"/>
      <c r="J67" s="571"/>
      <c r="K67" s="13"/>
    </row>
    <row r="68" spans="2:11" s="16" customFormat="1" ht="13.35" customHeight="1">
      <c r="B68" s="14"/>
      <c r="C68" s="650" t="s">
        <v>310</v>
      </c>
      <c r="D68" s="651"/>
      <c r="E68" s="652"/>
      <c r="F68" s="161" t="s">
        <v>311</v>
      </c>
      <c r="G68" s="150" t="s">
        <v>107</v>
      </c>
      <c r="H68" s="638" t="s">
        <v>312</v>
      </c>
      <c r="I68" s="638"/>
      <c r="J68" s="639"/>
      <c r="K68" s="15"/>
    </row>
    <row r="69" spans="2:11" ht="14.45" customHeight="1">
      <c r="B69" s="12"/>
      <c r="C69" s="190" t="s">
        <v>53</v>
      </c>
      <c r="D69" s="609" t="s">
        <v>313</v>
      </c>
      <c r="E69" s="610"/>
      <c r="F69" s="152">
        <f>'Initial Risk'!F16</f>
        <v>5</v>
      </c>
      <c r="G69" s="155">
        <f>'Initial Risk'!G16</f>
        <v>4</v>
      </c>
      <c r="H69" s="640">
        <f>F69*G69</f>
        <v>20</v>
      </c>
      <c r="I69" s="640"/>
      <c r="J69" s="641"/>
      <c r="K69" s="13"/>
    </row>
    <row r="70" spans="2:11" ht="14.45" customHeight="1">
      <c r="B70" s="12"/>
      <c r="C70" s="190" t="s">
        <v>54</v>
      </c>
      <c r="D70" s="609" t="s">
        <v>313</v>
      </c>
      <c r="E70" s="610"/>
      <c r="F70" s="153" t="s">
        <v>314</v>
      </c>
      <c r="G70" s="155" t="s">
        <v>591</v>
      </c>
      <c r="H70" s="642" t="s">
        <v>316</v>
      </c>
      <c r="I70" s="642"/>
      <c r="J70" s="643"/>
      <c r="K70" s="13"/>
    </row>
    <row r="71" spans="2:11" ht="16.5" customHeight="1">
      <c r="B71" s="12"/>
      <c r="C71" s="190" t="s">
        <v>317</v>
      </c>
      <c r="D71" s="609" t="s">
        <v>313</v>
      </c>
      <c r="E71" s="610"/>
      <c r="F71" s="154" t="s">
        <v>318</v>
      </c>
      <c r="G71" s="151" t="s">
        <v>319</v>
      </c>
      <c r="H71" s="644" t="s">
        <v>320</v>
      </c>
      <c r="I71" s="644"/>
      <c r="J71" s="645"/>
      <c r="K71" s="13"/>
    </row>
    <row r="72" spans="2:11" ht="15.95" customHeight="1">
      <c r="B72" s="12"/>
      <c r="C72" s="190" t="s">
        <v>321</v>
      </c>
      <c r="D72" s="609" t="s">
        <v>313</v>
      </c>
      <c r="E72" s="610"/>
      <c r="F72" s="152">
        <v>2</v>
      </c>
      <c r="G72" s="155">
        <v>3</v>
      </c>
      <c r="H72" s="646">
        <f>F72*G72</f>
        <v>6</v>
      </c>
      <c r="I72" s="646"/>
      <c r="J72" s="647"/>
      <c r="K72" s="13"/>
    </row>
    <row r="73" spans="2:11" ht="14.45" customHeight="1" thickBot="1">
      <c r="B73" s="12"/>
      <c r="C73" s="222" t="s">
        <v>58</v>
      </c>
      <c r="D73" s="622" t="s">
        <v>313</v>
      </c>
      <c r="E73" s="623"/>
      <c r="F73" s="156" t="s">
        <v>361</v>
      </c>
      <c r="G73" s="155" t="s">
        <v>323</v>
      </c>
      <c r="H73" s="648" t="s">
        <v>324</v>
      </c>
      <c r="I73" s="648"/>
      <c r="J73" s="649"/>
      <c r="K73" s="13"/>
    </row>
    <row r="74" spans="2:11" ht="23.1" customHeight="1" thickBot="1">
      <c r="B74" s="12"/>
      <c r="C74" s="653" t="s">
        <v>325</v>
      </c>
      <c r="D74" s="631"/>
      <c r="E74" s="631"/>
      <c r="F74" s="631"/>
      <c r="G74" s="631"/>
      <c r="H74" s="631"/>
      <c r="I74" s="631"/>
      <c r="J74" s="632"/>
      <c r="K74" s="13"/>
    </row>
    <row r="75" spans="2:11" ht="17.850000000000001" customHeight="1">
      <c r="B75" s="12"/>
      <c r="C75" s="179" t="s">
        <v>326</v>
      </c>
      <c r="D75" s="157"/>
      <c r="E75" s="157"/>
      <c r="F75" s="157"/>
      <c r="G75" s="157"/>
      <c r="H75" s="157"/>
      <c r="I75" s="157"/>
      <c r="J75" s="180"/>
      <c r="K75" s="13"/>
    </row>
    <row r="76" spans="2:11" ht="18.600000000000001" customHeight="1">
      <c r="B76" s="12"/>
      <c r="C76" s="181" t="s">
        <v>327</v>
      </c>
      <c r="D76" s="177"/>
      <c r="E76" s="177"/>
      <c r="F76" s="177"/>
      <c r="G76" s="178"/>
      <c r="H76" s="178"/>
      <c r="I76" s="178"/>
      <c r="J76" s="182"/>
      <c r="K76" s="13"/>
    </row>
    <row r="77" spans="2:11" ht="14.85" customHeight="1">
      <c r="B77" s="12"/>
      <c r="C77" s="181" t="s">
        <v>328</v>
      </c>
      <c r="D77" s="177"/>
      <c r="E77" s="177"/>
      <c r="F77" s="177"/>
      <c r="G77" s="175"/>
      <c r="H77" s="175"/>
      <c r="I77" s="175"/>
      <c r="J77" s="183"/>
      <c r="K77" s="13"/>
    </row>
    <row r="78" spans="2:11" ht="17.100000000000001" customHeight="1">
      <c r="B78" s="12"/>
      <c r="C78" s="158" t="s">
        <v>329</v>
      </c>
      <c r="D78" s="177"/>
      <c r="E78" s="177"/>
      <c r="F78" s="177"/>
      <c r="G78" s="176"/>
      <c r="H78" s="176"/>
      <c r="I78" s="176"/>
      <c r="J78" s="184"/>
      <c r="K78" s="13"/>
    </row>
    <row r="79" spans="2:11" ht="14.45" customHeight="1" thickBot="1">
      <c r="B79" s="12"/>
      <c r="C79" s="185"/>
      <c r="D79" s="186"/>
      <c r="E79" s="186"/>
      <c r="F79" s="186"/>
      <c r="G79" s="186"/>
      <c r="H79" s="186"/>
      <c r="I79" s="186"/>
      <c r="J79" s="187"/>
      <c r="K79" s="13"/>
    </row>
    <row r="80" spans="2:11" ht="15" customHeight="1" thickBot="1">
      <c r="B80" s="12"/>
      <c r="C80" s="624" t="s">
        <v>330</v>
      </c>
      <c r="D80" s="625"/>
      <c r="E80" s="625"/>
      <c r="F80" s="626"/>
      <c r="G80" s="626"/>
      <c r="H80" s="626"/>
      <c r="I80" s="627"/>
      <c r="J80" s="628"/>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thickBot="1">
      <c r="B116" s="12"/>
      <c r="C116" s="143"/>
      <c r="D116" s="144"/>
      <c r="E116" s="144"/>
      <c r="F116" s="144"/>
      <c r="G116" s="28"/>
      <c r="H116" s="144"/>
      <c r="I116" s="144"/>
      <c r="J116" s="29"/>
      <c r="K116" s="13"/>
    </row>
    <row r="117" spans="2:11">
      <c r="B117" s="12"/>
      <c r="K117" s="13"/>
    </row>
    <row r="118" spans="2:11" ht="15" thickBot="1">
      <c r="B118" s="27"/>
      <c r="C118" s="28"/>
      <c r="D118" s="28"/>
      <c r="E118" s="28"/>
      <c r="F118" s="28"/>
      <c r="G118" s="28"/>
      <c r="H118" s="28"/>
      <c r="I118" s="28"/>
      <c r="J118" s="28"/>
      <c r="K118" s="29"/>
    </row>
  </sheetData>
  <mergeCells count="42">
    <mergeCell ref="D71:E71"/>
    <mergeCell ref="D72:E72"/>
    <mergeCell ref="D73:E73"/>
    <mergeCell ref="C2:J3"/>
    <mergeCell ref="C4:J4"/>
    <mergeCell ref="C5:J5"/>
    <mergeCell ref="H6:J6"/>
    <mergeCell ref="C7:F12"/>
    <mergeCell ref="H7:J7"/>
    <mergeCell ref="G9:G12"/>
    <mergeCell ref="H9:J12"/>
    <mergeCell ref="C48:J48"/>
    <mergeCell ref="C13:F13"/>
    <mergeCell ref="G13:J13"/>
    <mergeCell ref="C14:J14"/>
    <mergeCell ref="C20:J20"/>
    <mergeCell ref="H70:J70"/>
    <mergeCell ref="C68:E68"/>
    <mergeCell ref="D69:E69"/>
    <mergeCell ref="D70:E70"/>
    <mergeCell ref="C26:J26"/>
    <mergeCell ref="C27:J27"/>
    <mergeCell ref="C31:J31"/>
    <mergeCell ref="C33:J33"/>
    <mergeCell ref="C35:F35"/>
    <mergeCell ref="G35:J35"/>
    <mergeCell ref="H72:J72"/>
    <mergeCell ref="H73:J73"/>
    <mergeCell ref="C74:J74"/>
    <mergeCell ref="C80:J80"/>
    <mergeCell ref="C36:J36"/>
    <mergeCell ref="H71:J71"/>
    <mergeCell ref="C56:J56"/>
    <mergeCell ref="C57:J57"/>
    <mergeCell ref="C61:J61"/>
    <mergeCell ref="C62:F62"/>
    <mergeCell ref="G62:J62"/>
    <mergeCell ref="C63:F63"/>
    <mergeCell ref="G63:J63"/>
    <mergeCell ref="C67:J67"/>
    <mergeCell ref="H68:J68"/>
    <mergeCell ref="H69:J69"/>
  </mergeCells>
  <conditionalFormatting sqref="H69:J69 H72:J72">
    <cfRule type="cellIs" dxfId="443" priority="80" operator="between">
      <formula>5</formula>
      <formula>8</formula>
    </cfRule>
    <cfRule type="cellIs" dxfId="442" priority="81" operator="between">
      <formula>10</formula>
      <formula>12</formula>
    </cfRule>
    <cfRule type="cellIs" dxfId="441" priority="82" operator="between">
      <formula>15</formula>
      <formula>25</formula>
    </cfRule>
    <cfRule type="cellIs" dxfId="440" priority="78" operator="between">
      <formula>1</formula>
      <formula>3</formula>
    </cfRule>
    <cfRule type="cellIs" dxfId="439" priority="79" operator="equal">
      <formula>4</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6" operator="equal" id="{ED002A0A-5D75-4A7A-AF4C-8ED6124134A6}">
            <xm:f>'Data Vald.'!$A$3</xm:f>
            <x14:dxf/>
          </x14:cfRule>
          <x14:cfRule type="cellIs" priority="55" operator="equal" id="{1594D05D-705B-4DB2-A681-AA3F1B998329}">
            <xm:f>'Data Vald.'!$A$4</xm:f>
            <x14:dxf/>
          </x14:cfRule>
          <x14:cfRule type="cellIs" priority="53" operator="equal" id="{C6158F6E-BA3C-4C63-A6DB-4B17F83EA13D}">
            <xm:f>'Data Vald.'!$A$6</xm:f>
            <x14:dxf>
              <fill>
                <patternFill>
                  <bgColor rgb="FFFF0000"/>
                </patternFill>
              </fill>
            </x14:dxf>
          </x14:cfRule>
          <x14:cfRule type="cellIs" priority="52" operator="equal" id="{7AAD0EDE-8184-457B-AE81-E9444F9354A6}">
            <xm:f>'Data Vald.'!$A$7</xm:f>
            <x14:dxf>
              <fill>
                <patternFill>
                  <bgColor rgb="FFFFC000"/>
                </patternFill>
              </fill>
            </x14:dxf>
          </x14:cfRule>
          <x14:cfRule type="cellIs" priority="51" operator="equal" id="{24CF657B-CCD5-4241-85A8-8DCC63E04DE8}">
            <xm:f>'Data Vald.'!$A$8</xm:f>
            <x14:dxf>
              <fill>
                <patternFill>
                  <bgColor rgb="FFFFFF00"/>
                </patternFill>
              </fill>
            </x14:dxf>
          </x14:cfRule>
          <x14:cfRule type="cellIs" priority="50" operator="equal" id="{D9260D74-E135-49FA-8E71-5233C6015496}">
            <xm:f>'Data Vald.'!$A$9</xm:f>
            <x14:dxf>
              <fill>
                <patternFill>
                  <bgColor rgb="FF00B050"/>
                </patternFill>
              </fill>
            </x14:dxf>
          </x14:cfRule>
          <x14:cfRule type="cellIs" priority="54" operator="equal" id="{6A69CF77-E904-44FC-BD5C-D9E7974F9587}">
            <xm:f>'Data Vald.'!$A$5</xm:f>
            <x14:dxf>
              <font>
                <color theme="0"/>
              </font>
              <fill>
                <patternFill>
                  <bgColor theme="1"/>
                </patternFill>
              </fill>
            </x14:dxf>
          </x14:cfRule>
          <xm:sqref>E16:E19</xm:sqref>
        </x14:conditionalFormatting>
        <x14:conditionalFormatting xmlns:xm="http://schemas.microsoft.com/office/excel/2006/main">
          <x14:cfRule type="cellIs" priority="37" operator="equal" id="{DF4D6155-15F5-437A-879A-E43F5ADA7805}">
            <xm:f>'Data Vald.'!$A$8</xm:f>
            <x14:dxf>
              <fill>
                <patternFill>
                  <bgColor rgb="FFFFFF00"/>
                </patternFill>
              </fill>
            </x14:dxf>
          </x14:cfRule>
          <x14:cfRule type="cellIs" priority="36" operator="equal" id="{59535C93-7CC9-4022-B24A-F8D5161E394D}">
            <xm:f>'Data Vald.'!$A$9</xm:f>
            <x14:dxf>
              <fill>
                <patternFill>
                  <bgColor rgb="FF00B050"/>
                </patternFill>
              </fill>
            </x14:dxf>
          </x14:cfRule>
          <x14:cfRule type="cellIs" priority="42" operator="equal" id="{66CAB4D1-571D-48F5-ABD1-00E5EC49A035}">
            <xm:f>'Data Vald.'!$A$3</xm:f>
            <x14:dxf/>
          </x14:cfRule>
          <x14:cfRule type="cellIs" priority="41" operator="equal" id="{BDA38E35-8B7E-4823-9013-3131642BEA8C}">
            <xm:f>'Data Vald.'!$A$4</xm:f>
            <x14:dxf/>
          </x14:cfRule>
          <x14:cfRule type="cellIs" priority="40" operator="equal" id="{AE81C157-0FFF-4D1E-B5D6-1FF0F08427C3}">
            <xm:f>'Data Vald.'!$A$5</xm:f>
            <x14:dxf>
              <font>
                <color theme="0"/>
              </font>
              <fill>
                <patternFill>
                  <bgColor theme="1"/>
                </patternFill>
              </fill>
            </x14:dxf>
          </x14:cfRule>
          <x14:cfRule type="cellIs" priority="39" operator="equal" id="{FD756E9E-3F2F-4182-BCBF-FEE16CDC5A7F}">
            <xm:f>'Data Vald.'!$A$6</xm:f>
            <x14:dxf>
              <fill>
                <patternFill>
                  <bgColor rgb="FFFF0000"/>
                </patternFill>
              </fill>
            </x14:dxf>
          </x14:cfRule>
          <x14:cfRule type="cellIs" priority="38" operator="equal" id="{DECF3C5D-28D4-4347-B3D3-B73BC4894E29}">
            <xm:f>'Data Vald.'!$A$7</xm:f>
            <x14:dxf>
              <fill>
                <patternFill>
                  <bgColor rgb="FFFFC000"/>
                </patternFill>
              </fill>
            </x14:dxf>
          </x14:cfRule>
          <xm:sqref>E22:E25</xm:sqref>
        </x14:conditionalFormatting>
        <x14:conditionalFormatting xmlns:xm="http://schemas.microsoft.com/office/excel/2006/main">
          <x14:cfRule type="cellIs" priority="24" operator="equal" id="{37DFC115-6496-48F3-B4BE-F7DFBF51FE69}">
            <xm:f>'Data Vald.'!$A$7</xm:f>
            <x14:dxf>
              <fill>
                <patternFill>
                  <bgColor rgb="FFFFC000"/>
                </patternFill>
              </fill>
            </x14:dxf>
          </x14:cfRule>
          <x14:cfRule type="cellIs" priority="22" operator="equal" id="{C0EDE765-0970-4C74-B49C-8D6562D95C5F}">
            <xm:f>'Data Vald.'!$A$9</xm:f>
            <x14:dxf>
              <fill>
                <patternFill>
                  <bgColor rgb="FF00B050"/>
                </patternFill>
              </fill>
            </x14:dxf>
          </x14:cfRule>
          <x14:cfRule type="cellIs" priority="23" operator="equal" id="{8B452CFB-4C73-4C31-AEB1-6D0B1D0B0A85}">
            <xm:f>'Data Vald.'!$A$8</xm:f>
            <x14:dxf>
              <fill>
                <patternFill>
                  <bgColor rgb="FFFFFF00"/>
                </patternFill>
              </fill>
            </x14:dxf>
          </x14:cfRule>
          <x14:cfRule type="cellIs" priority="25" operator="equal" id="{953CA31A-0BBB-4F77-AFCB-254118FAC231}">
            <xm:f>'Data Vald.'!$A$6</xm:f>
            <x14:dxf>
              <fill>
                <patternFill>
                  <bgColor rgb="FFFF0000"/>
                </patternFill>
              </fill>
            </x14:dxf>
          </x14:cfRule>
          <x14:cfRule type="cellIs" priority="26" operator="equal" id="{5D228655-0C80-412C-BCC1-C78C41AC99C3}">
            <xm:f>'Data Vald.'!$A$5</xm:f>
            <x14:dxf>
              <font>
                <color theme="0"/>
              </font>
              <fill>
                <patternFill>
                  <bgColor theme="1"/>
                </patternFill>
              </fill>
            </x14:dxf>
          </x14:cfRule>
          <x14:cfRule type="cellIs" priority="27" operator="equal" id="{B96796BC-D66B-4987-9972-3A2C7EBB9A9D}">
            <xm:f>'Data Vald.'!$A$4</xm:f>
            <x14:dxf/>
          </x14:cfRule>
          <x14:cfRule type="cellIs" priority="28" operator="equal" id="{39F6A4B9-4F70-4D97-B0BB-682794CA24D0}">
            <xm:f>'Data Vald.'!$A$3</xm:f>
            <x14:dxf/>
          </x14:cfRule>
          <xm:sqref>E38:E47</xm:sqref>
        </x14:conditionalFormatting>
        <x14:conditionalFormatting xmlns:xm="http://schemas.microsoft.com/office/excel/2006/main">
          <x14:cfRule type="cellIs" priority="8" operator="equal" id="{A0A7C490-82FE-4E77-AB03-07BEE4E340B9}">
            <xm:f>'Data Vald.'!$A$9</xm:f>
            <x14:dxf>
              <fill>
                <patternFill>
                  <bgColor rgb="FF00B050"/>
                </patternFill>
              </fill>
            </x14:dxf>
          </x14:cfRule>
          <x14:cfRule type="cellIs" priority="9" operator="equal" id="{732DD8C1-E691-4E7A-8189-E4242672349F}">
            <xm:f>'Data Vald.'!$A$8</xm:f>
            <x14:dxf>
              <fill>
                <patternFill>
                  <bgColor rgb="FFFFFF00"/>
                </patternFill>
              </fill>
            </x14:dxf>
          </x14:cfRule>
          <x14:cfRule type="cellIs" priority="10" operator="equal" id="{23E65A3A-4AD2-4119-8A69-B595EA4E93E9}">
            <xm:f>'Data Vald.'!$A$7</xm:f>
            <x14:dxf>
              <fill>
                <patternFill>
                  <bgColor rgb="FFFFC000"/>
                </patternFill>
              </fill>
            </x14:dxf>
          </x14:cfRule>
          <x14:cfRule type="cellIs" priority="11" operator="equal" id="{A133C808-8123-4E00-8339-86F51C596CDB}">
            <xm:f>'Data Vald.'!$A$6</xm:f>
            <x14:dxf>
              <fill>
                <patternFill>
                  <bgColor rgb="FFFF0000"/>
                </patternFill>
              </fill>
            </x14:dxf>
          </x14:cfRule>
          <x14:cfRule type="cellIs" priority="12" operator="equal" id="{4D94FB95-CBC5-4547-B68F-E4BEC917D3F2}">
            <xm:f>'Data Vald.'!$A$5</xm:f>
            <x14:dxf>
              <font>
                <color theme="0"/>
              </font>
              <fill>
                <patternFill>
                  <bgColor theme="1"/>
                </patternFill>
              </fill>
            </x14:dxf>
          </x14:cfRule>
          <x14:cfRule type="cellIs" priority="13" operator="equal" id="{37D3E424-9C9B-44AA-9813-77C41F3E2F2A}">
            <xm:f>'Data Vald.'!$A$4</xm:f>
            <x14:dxf/>
          </x14:cfRule>
          <x14:cfRule type="cellIs" priority="14" operator="equal" id="{653DB895-11E9-41D3-8943-1599A8BA7986}">
            <xm:f>'Data Vald.'!$A$3</xm:f>
            <x14:dxf/>
          </x14:cfRule>
          <xm:sqref>E50:E55</xm:sqref>
        </x14:conditionalFormatting>
        <x14:conditionalFormatting xmlns:xm="http://schemas.microsoft.com/office/excel/2006/main">
          <x14:cfRule type="cellIs" priority="43" operator="equal" id="{2BD9F711-50A3-40AA-912F-0950FCCB58D8}">
            <xm:f>'Data Vald.'!$A$9</xm:f>
            <x14:dxf>
              <fill>
                <patternFill>
                  <bgColor rgb="FF00B050"/>
                </patternFill>
              </fill>
            </x14:dxf>
          </x14:cfRule>
          <x14:cfRule type="cellIs" priority="44" operator="equal" id="{90F63C66-35C2-4F98-A11E-A4C896A50F41}">
            <xm:f>'Data Vald.'!$A$8</xm:f>
            <x14:dxf>
              <fill>
                <patternFill>
                  <bgColor rgb="FFFFFF00"/>
                </patternFill>
              </fill>
            </x14:dxf>
          </x14:cfRule>
          <x14:cfRule type="cellIs" priority="45" operator="equal" id="{576A05BC-3D13-4816-B242-5A9E9D4FF387}">
            <xm:f>'Data Vald.'!$A$7</xm:f>
            <x14:dxf>
              <fill>
                <patternFill>
                  <bgColor rgb="FFFFC000"/>
                </patternFill>
              </fill>
            </x14:dxf>
          </x14:cfRule>
          <x14:cfRule type="cellIs" priority="46" operator="equal" id="{12C80087-24D2-49A4-9AA2-1BE947B44B66}">
            <xm:f>'Data Vald.'!$A$6</xm:f>
            <x14:dxf>
              <fill>
                <patternFill>
                  <bgColor rgb="FFFF0000"/>
                </patternFill>
              </fill>
            </x14:dxf>
          </x14:cfRule>
          <x14:cfRule type="cellIs" priority="48" operator="equal" id="{7CC22083-09CB-4168-A6E5-F9C293D4235F}">
            <xm:f>'Data Vald.'!$A$4</xm:f>
            <x14:dxf/>
          </x14:cfRule>
          <x14:cfRule type="cellIs" priority="49" operator="equal" id="{AFAB2477-AF56-4522-85EA-404EF34BD228}">
            <xm:f>'Data Vald.'!$A$3</xm:f>
            <x14:dxf/>
          </x14:cfRule>
          <x14:cfRule type="cellIs" priority="47" operator="equal" id="{14BD1BF5-B259-4279-82F3-FD296890DA73}">
            <xm:f>'Data Vald.'!$A$5</xm:f>
            <x14:dxf>
              <font>
                <color theme="0"/>
              </font>
              <fill>
                <patternFill>
                  <bgColor theme="1"/>
                </patternFill>
              </fill>
            </x14:dxf>
          </x14:cfRule>
          <xm:sqref>I16:I19</xm:sqref>
        </x14:conditionalFormatting>
        <x14:conditionalFormatting xmlns:xm="http://schemas.microsoft.com/office/excel/2006/main">
          <x14:cfRule type="cellIs" priority="30" operator="equal" id="{FB5CC737-ED88-426E-92C7-7D96857F8C91}">
            <xm:f>'Data Vald.'!$A$8</xm:f>
            <x14:dxf>
              <fill>
                <patternFill>
                  <bgColor rgb="FFFFFF00"/>
                </patternFill>
              </fill>
            </x14:dxf>
          </x14:cfRule>
          <x14:cfRule type="cellIs" priority="29" operator="equal" id="{39D37832-B53F-48BF-8272-6341F8E981B2}">
            <xm:f>'Data Vald.'!$A$9</xm:f>
            <x14:dxf>
              <fill>
                <patternFill>
                  <bgColor rgb="FF00B050"/>
                </patternFill>
              </fill>
            </x14:dxf>
          </x14:cfRule>
          <x14:cfRule type="cellIs" priority="31" operator="equal" id="{874D8D62-CF93-470A-A4BD-CDC809E23AA4}">
            <xm:f>'Data Vald.'!$A$7</xm:f>
            <x14:dxf>
              <fill>
                <patternFill>
                  <bgColor rgb="FFFFC000"/>
                </patternFill>
              </fill>
            </x14:dxf>
          </x14:cfRule>
          <x14:cfRule type="cellIs" priority="32" operator="equal" id="{C7DF7B35-43B6-4232-8EFD-CF8CEF94E73C}">
            <xm:f>'Data Vald.'!$A$6</xm:f>
            <x14:dxf>
              <fill>
                <patternFill>
                  <bgColor rgb="FFFF0000"/>
                </patternFill>
              </fill>
            </x14:dxf>
          </x14:cfRule>
          <x14:cfRule type="cellIs" priority="33" operator="equal" id="{CE336162-3638-49B3-BFCC-A6FA3431BE6C}">
            <xm:f>'Data Vald.'!$A$5</xm:f>
            <x14:dxf>
              <font>
                <color theme="0"/>
              </font>
              <fill>
                <patternFill>
                  <bgColor theme="1"/>
                </patternFill>
              </fill>
            </x14:dxf>
          </x14:cfRule>
          <x14:cfRule type="cellIs" priority="34" operator="equal" id="{6400BAAF-DEDA-4067-BE0D-0F6407B852A9}">
            <xm:f>'Data Vald.'!$A$4</xm:f>
            <x14:dxf/>
          </x14:cfRule>
          <x14:cfRule type="cellIs" priority="35" operator="equal" id="{88F42867-1827-4F17-91E8-1A938F86020F}">
            <xm:f>'Data Vald.'!$A$3</xm:f>
            <x14:dxf/>
          </x14:cfRule>
          <xm:sqref>I22:I25</xm:sqref>
        </x14:conditionalFormatting>
        <x14:conditionalFormatting xmlns:xm="http://schemas.microsoft.com/office/excel/2006/main">
          <x14:cfRule type="cellIs" priority="21" operator="equal" id="{112334B8-6F6D-4D85-8B0E-087F509CE518}">
            <xm:f>'Data Vald.'!$A$3</xm:f>
            <x14:dxf/>
          </x14:cfRule>
          <x14:cfRule type="cellIs" priority="20" operator="equal" id="{B8F61DF2-A3F6-4B15-B7EE-0A5985E94A3A}">
            <xm:f>'Data Vald.'!$A$4</xm:f>
            <x14:dxf/>
          </x14:cfRule>
          <x14:cfRule type="cellIs" priority="19" operator="equal" id="{BBAA16C3-2B7D-41B9-9896-3E78CB23D26F}">
            <xm:f>'Data Vald.'!$A$5</xm:f>
            <x14:dxf>
              <font>
                <color theme="0"/>
              </font>
              <fill>
                <patternFill>
                  <bgColor theme="1"/>
                </patternFill>
              </fill>
            </x14:dxf>
          </x14:cfRule>
          <x14:cfRule type="cellIs" priority="18" operator="equal" id="{CA9487DD-4118-4EB5-9961-CE09CF417908}">
            <xm:f>'Data Vald.'!$A$6</xm:f>
            <x14:dxf>
              <fill>
                <patternFill>
                  <bgColor rgb="FFFF0000"/>
                </patternFill>
              </fill>
            </x14:dxf>
          </x14:cfRule>
          <x14:cfRule type="cellIs" priority="17" operator="equal" id="{C4F82032-995C-46DE-AB15-1395472FE3BE}">
            <xm:f>'Data Vald.'!$A$7</xm:f>
            <x14:dxf>
              <fill>
                <patternFill>
                  <bgColor rgb="FFFFC000"/>
                </patternFill>
              </fill>
            </x14:dxf>
          </x14:cfRule>
          <x14:cfRule type="cellIs" priority="16" operator="equal" id="{416EBB91-764D-4499-A5E2-05C339789293}">
            <xm:f>'Data Vald.'!$A$8</xm:f>
            <x14:dxf>
              <fill>
                <patternFill>
                  <bgColor rgb="FFFFFF00"/>
                </patternFill>
              </fill>
            </x14:dxf>
          </x14:cfRule>
          <x14:cfRule type="cellIs" priority="15" operator="equal" id="{6DA5CAB3-E712-409B-9EF0-0302AEB8E850}">
            <xm:f>'Data Vald.'!$A$9</xm:f>
            <x14:dxf>
              <fill>
                <patternFill>
                  <bgColor rgb="FF00B050"/>
                </patternFill>
              </fill>
            </x14:dxf>
          </x14:cfRule>
          <xm:sqref>I38:I47</xm:sqref>
        </x14:conditionalFormatting>
        <x14:conditionalFormatting xmlns:xm="http://schemas.microsoft.com/office/excel/2006/main">
          <x14:cfRule type="cellIs" priority="2" operator="equal" id="{FEAA9FEC-37EA-4986-BE71-963056941C96}">
            <xm:f>'Data Vald.'!$A$8</xm:f>
            <x14:dxf>
              <fill>
                <patternFill>
                  <bgColor rgb="FFFFFF00"/>
                </patternFill>
              </fill>
            </x14:dxf>
          </x14:cfRule>
          <x14:cfRule type="cellIs" priority="3" operator="equal" id="{06FD7ADA-1136-4943-A774-766065339989}">
            <xm:f>'Data Vald.'!$A$7</xm:f>
            <x14:dxf>
              <fill>
                <patternFill>
                  <bgColor rgb="FFFFC000"/>
                </patternFill>
              </fill>
            </x14:dxf>
          </x14:cfRule>
          <x14:cfRule type="cellIs" priority="1" operator="equal" id="{579C036E-FAD8-4688-879F-6280FA6679C6}">
            <xm:f>'Data Vald.'!$A$9</xm:f>
            <x14:dxf>
              <fill>
                <patternFill>
                  <bgColor rgb="FF00B050"/>
                </patternFill>
              </fill>
            </x14:dxf>
          </x14:cfRule>
          <x14:cfRule type="cellIs" priority="7" operator="equal" id="{FB7A0030-FDB8-444D-B9F6-A24C695336C5}">
            <xm:f>'Data Vald.'!$A$3</xm:f>
            <x14:dxf/>
          </x14:cfRule>
          <x14:cfRule type="cellIs" priority="6" operator="equal" id="{A5BC36A9-491C-4163-BE75-F4AE87679140}">
            <xm:f>'Data Vald.'!$A$4</xm:f>
            <x14:dxf/>
          </x14:cfRule>
          <x14:cfRule type="cellIs" priority="5" operator="equal" id="{5E12864E-48E5-46E4-8721-7C25D0747999}">
            <xm:f>'Data Vald.'!$A$5</xm:f>
            <x14:dxf>
              <font>
                <color theme="0"/>
              </font>
              <fill>
                <patternFill>
                  <bgColor theme="1"/>
                </patternFill>
              </fill>
            </x14:dxf>
          </x14:cfRule>
          <x14:cfRule type="cellIs" priority="4" operator="equal" id="{02B66E9F-E84D-467C-9E37-55DF904537A6}">
            <xm:f>'Data Vald.'!$A$6</xm:f>
            <x14:dxf>
              <fill>
                <patternFill>
                  <bgColor rgb="FFFF0000"/>
                </patternFill>
              </fill>
            </x14:dxf>
          </x14:cfRule>
          <xm:sqref>I50:I55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DF1D294-9FF2-4D61-9111-E7603D5A98F4}">
          <x14:formula1>
            <xm:f>'Data Vald.'!$A$3:$A$9</xm:f>
          </x14:formula1>
          <xm:sqref>E16:E19 I16:I19 E22:E25 I22:I25 E38:E47 I38:I47 E50:E55 I50:I55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EBD8-B554-4A6F-9C12-F4FC25780AD3}">
  <sheetPr codeName="Sheet19">
    <tabColor theme="4" tint="0.79998168889431442"/>
    <pageSetUpPr fitToPage="1"/>
  </sheetPr>
  <dimension ref="B1:K116"/>
  <sheetViews>
    <sheetView showGridLines="0" topLeftCell="A61" zoomScale="85" zoomScaleNormal="85" workbookViewId="0">
      <selection activeCell="C79" sqref="C79"/>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511</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592</v>
      </c>
      <c r="D5" s="573"/>
      <c r="E5" s="573"/>
      <c r="F5" s="573"/>
      <c r="G5" s="573"/>
      <c r="H5" s="573"/>
      <c r="I5" s="573"/>
      <c r="J5" s="574"/>
      <c r="K5" s="13"/>
    </row>
    <row r="6" spans="2:11" ht="14.45" customHeight="1">
      <c r="B6" s="12"/>
      <c r="C6" s="159" t="s">
        <v>512</v>
      </c>
      <c r="D6" s="117"/>
      <c r="E6" s="117"/>
      <c r="F6" s="11"/>
      <c r="G6" s="118" t="s">
        <v>208</v>
      </c>
      <c r="H6" s="575" t="s">
        <v>209</v>
      </c>
      <c r="I6" s="576"/>
      <c r="J6" s="577"/>
      <c r="K6" s="13"/>
    </row>
    <row r="7" spans="2:11" ht="14.25" customHeight="1" thickBot="1">
      <c r="B7" s="12"/>
      <c r="C7" s="578" t="s">
        <v>553</v>
      </c>
      <c r="D7" s="579"/>
      <c r="E7" s="579"/>
      <c r="F7" s="580"/>
      <c r="G7" s="398" t="s">
        <v>514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593</v>
      </c>
      <c r="I9" s="588"/>
      <c r="J9" s="589"/>
      <c r="K9" s="13"/>
    </row>
    <row r="10" spans="2:11" ht="15.75" customHeight="1">
      <c r="B10" s="12"/>
      <c r="C10" s="578"/>
      <c r="D10" s="579"/>
      <c r="E10" s="579"/>
      <c r="F10" s="580"/>
      <c r="G10" s="585"/>
      <c r="H10" s="590"/>
      <c r="I10" s="588"/>
      <c r="J10" s="589"/>
      <c r="K10" s="13"/>
    </row>
    <row r="11" spans="2:11" ht="21.6"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57">
      <c r="B16" s="12"/>
      <c r="C16" s="129" t="s">
        <v>516</v>
      </c>
      <c r="D16" s="130" t="s">
        <v>224</v>
      </c>
      <c r="E16" s="223">
        <v>1</v>
      </c>
      <c r="F16" s="164" t="s">
        <v>555</v>
      </c>
      <c r="G16" s="134" t="s">
        <v>226</v>
      </c>
      <c r="H16" s="130" t="s">
        <v>224</v>
      </c>
      <c r="I16" s="223">
        <v>1</v>
      </c>
      <c r="J16" s="168" t="s">
        <v>518</v>
      </c>
      <c r="K16" s="13"/>
    </row>
    <row r="17" spans="2:11" ht="42.75">
      <c r="B17" s="12"/>
      <c r="C17" s="121" t="s">
        <v>519</v>
      </c>
      <c r="D17" s="20" t="s">
        <v>224</v>
      </c>
      <c r="E17" s="223">
        <v>1</v>
      </c>
      <c r="F17" s="165" t="s">
        <v>594</v>
      </c>
      <c r="G17" s="134" t="s">
        <v>26</v>
      </c>
      <c r="H17" s="197" t="s">
        <v>26</v>
      </c>
      <c r="I17" s="223" t="s">
        <v>26</v>
      </c>
      <c r="J17" s="198" t="s">
        <v>26</v>
      </c>
      <c r="K17" s="13"/>
    </row>
    <row r="18" spans="2:11" ht="43.5" thickBot="1">
      <c r="B18" s="12"/>
      <c r="C18" s="121" t="s">
        <v>595</v>
      </c>
      <c r="D18" s="20" t="s">
        <v>224</v>
      </c>
      <c r="E18" s="223">
        <v>1</v>
      </c>
      <c r="F18" s="165" t="s">
        <v>596</v>
      </c>
      <c r="G18" s="134" t="s">
        <v>26</v>
      </c>
      <c r="H18" s="197" t="s">
        <v>26</v>
      </c>
      <c r="I18" s="223" t="s">
        <v>26</v>
      </c>
      <c r="J18" s="198" t="s">
        <v>26</v>
      </c>
      <c r="K18" s="13"/>
    </row>
    <row r="19" spans="2:11" ht="27" customHeight="1" thickBot="1">
      <c r="B19" s="12"/>
      <c r="C19" s="606" t="s">
        <v>236</v>
      </c>
      <c r="D19" s="607"/>
      <c r="E19" s="607"/>
      <c r="F19" s="607"/>
      <c r="G19" s="607"/>
      <c r="H19" s="607"/>
      <c r="I19" s="607"/>
      <c r="J19" s="608"/>
      <c r="K19" s="13"/>
    </row>
    <row r="20" spans="2:11" ht="27" customHeight="1" thickBot="1">
      <c r="B20" s="12"/>
      <c r="C20" s="203" t="s">
        <v>219</v>
      </c>
      <c r="D20" s="204" t="s">
        <v>220</v>
      </c>
      <c r="E20" s="215" t="s">
        <v>221</v>
      </c>
      <c r="F20" s="133" t="s">
        <v>222</v>
      </c>
      <c r="G20" s="203" t="s">
        <v>219</v>
      </c>
      <c r="H20" s="204" t="s">
        <v>220</v>
      </c>
      <c r="I20" s="215" t="s">
        <v>221</v>
      </c>
      <c r="J20" s="133" t="s">
        <v>222</v>
      </c>
      <c r="K20" s="13"/>
    </row>
    <row r="21" spans="2:11" ht="71.25">
      <c r="B21" s="12"/>
      <c r="C21" s="135" t="s">
        <v>237</v>
      </c>
      <c r="D21" s="136" t="s">
        <v>224</v>
      </c>
      <c r="E21" s="223">
        <v>1</v>
      </c>
      <c r="F21" s="169" t="s">
        <v>558</v>
      </c>
      <c r="G21" s="137" t="s">
        <v>243</v>
      </c>
      <c r="H21" s="136" t="s">
        <v>224</v>
      </c>
      <c r="I21" s="223">
        <v>1</v>
      </c>
      <c r="J21" s="147" t="s">
        <v>559</v>
      </c>
      <c r="K21" s="13"/>
    </row>
    <row r="22" spans="2:11" ht="42.75">
      <c r="B22" s="12"/>
      <c r="C22" s="24" t="s">
        <v>508</v>
      </c>
      <c r="D22" s="20" t="s">
        <v>224</v>
      </c>
      <c r="E22" s="223">
        <v>1</v>
      </c>
      <c r="F22" s="171" t="s">
        <v>597</v>
      </c>
      <c r="G22" s="24" t="s">
        <v>26</v>
      </c>
      <c r="H22" s="21" t="s">
        <v>26</v>
      </c>
      <c r="I22" s="223" t="s">
        <v>26</v>
      </c>
      <c r="J22" s="208" t="s">
        <v>26</v>
      </c>
      <c r="K22" s="13"/>
    </row>
    <row r="23" spans="2:11" ht="15" thickBot="1">
      <c r="B23" s="12"/>
      <c r="C23" s="25" t="s">
        <v>249</v>
      </c>
      <c r="D23" s="123" t="s">
        <v>224</v>
      </c>
      <c r="E23" s="223">
        <v>1</v>
      </c>
      <c r="F23" s="172" t="s">
        <v>249</v>
      </c>
      <c r="G23" s="25" t="s">
        <v>26</v>
      </c>
      <c r="H23" s="173" t="s">
        <v>26</v>
      </c>
      <c r="I23" s="223" t="s">
        <v>26</v>
      </c>
      <c r="J23" s="188" t="s">
        <v>26</v>
      </c>
      <c r="K23" s="13"/>
    </row>
    <row r="24" spans="2:11" ht="21" customHeight="1" thickBot="1">
      <c r="B24" s="12"/>
      <c r="C24" s="594" t="s">
        <v>250</v>
      </c>
      <c r="D24" s="595"/>
      <c r="E24" s="595"/>
      <c r="F24" s="595"/>
      <c r="G24" s="595"/>
      <c r="H24" s="595"/>
      <c r="I24" s="595"/>
      <c r="J24" s="596"/>
      <c r="K24" s="13"/>
    </row>
    <row r="25" spans="2:11" ht="23.45" customHeight="1" thickBot="1">
      <c r="B25" s="12"/>
      <c r="C25" s="597" t="s">
        <v>251</v>
      </c>
      <c r="D25" s="598"/>
      <c r="E25" s="598"/>
      <c r="F25" s="598"/>
      <c r="G25" s="598"/>
      <c r="H25" s="598"/>
      <c r="I25" s="598"/>
      <c r="J25" s="599"/>
      <c r="K25" s="13"/>
    </row>
    <row r="26" spans="2:11">
      <c r="B26" s="12"/>
      <c r="C26" s="10"/>
      <c r="D26" s="138"/>
      <c r="E26" s="138"/>
      <c r="F26" s="138"/>
      <c r="G26" s="138"/>
      <c r="H26" s="138"/>
      <c r="I26" s="138"/>
      <c r="J26" s="11"/>
      <c r="K26" s="13"/>
    </row>
    <row r="27" spans="2:11">
      <c r="B27" s="12"/>
      <c r="C27" s="12"/>
      <c r="J27" s="13"/>
      <c r="K27" s="13"/>
    </row>
    <row r="28" spans="2:11" ht="15" thickBot="1">
      <c r="B28" s="12"/>
      <c r="C28" s="27"/>
      <c r="D28" s="28"/>
      <c r="E28" s="28"/>
      <c r="F28" s="28"/>
      <c r="G28" s="28"/>
      <c r="H28" s="28"/>
      <c r="I28" s="28"/>
      <c r="J28" s="29"/>
      <c r="K28" s="13"/>
    </row>
    <row r="29" spans="2:11" ht="18.75" thickBot="1">
      <c r="B29" s="12"/>
      <c r="C29" s="569" t="s">
        <v>252</v>
      </c>
      <c r="D29" s="570"/>
      <c r="E29" s="570"/>
      <c r="F29" s="570"/>
      <c r="G29" s="570"/>
      <c r="H29" s="570"/>
      <c r="I29" s="570"/>
      <c r="J29" s="571"/>
      <c r="K29" s="13"/>
    </row>
    <row r="30" spans="2:11" ht="15" customHeight="1">
      <c r="B30" s="12"/>
      <c r="C30" s="140"/>
      <c r="D30" s="141"/>
      <c r="E30" s="141"/>
      <c r="F30" s="141"/>
      <c r="G30" s="141"/>
      <c r="H30" s="141"/>
      <c r="I30" s="141"/>
      <c r="J30" s="142"/>
      <c r="K30" s="13"/>
    </row>
    <row r="31" spans="2:11" ht="15" customHeight="1">
      <c r="B31" s="12"/>
      <c r="C31" s="566" t="s">
        <v>253</v>
      </c>
      <c r="D31" s="567"/>
      <c r="E31" s="567"/>
      <c r="F31" s="567"/>
      <c r="G31" s="567"/>
      <c r="H31" s="567"/>
      <c r="I31" s="567"/>
      <c r="J31" s="568"/>
      <c r="K31" s="13"/>
    </row>
    <row r="32" spans="2:11" ht="15" customHeight="1" thickBot="1">
      <c r="B32" s="12"/>
      <c r="C32" s="143"/>
      <c r="D32" s="144"/>
      <c r="E32" s="144"/>
      <c r="F32" s="144"/>
      <c r="G32" s="144"/>
      <c r="H32" s="144"/>
      <c r="I32" s="144"/>
      <c r="J32" s="145"/>
      <c r="K32" s="13"/>
    </row>
    <row r="33" spans="2:11" s="16" customFormat="1" ht="26.85" customHeight="1" thickBot="1">
      <c r="B33" s="14"/>
      <c r="C33" s="600" t="s">
        <v>254</v>
      </c>
      <c r="D33" s="601"/>
      <c r="E33" s="601"/>
      <c r="F33" s="602"/>
      <c r="G33" s="600" t="s">
        <v>255</v>
      </c>
      <c r="H33" s="601"/>
      <c r="I33" s="601"/>
      <c r="J33" s="602"/>
      <c r="K33" s="15"/>
    </row>
    <row r="34" spans="2:11" ht="27.75" customHeight="1" thickBot="1">
      <c r="B34" s="12"/>
      <c r="C34" s="603" t="str">
        <f>C14</f>
        <v>HARDWARE (PLANT)</v>
      </c>
      <c r="D34" s="604"/>
      <c r="E34" s="604"/>
      <c r="F34" s="604"/>
      <c r="G34" s="604"/>
      <c r="H34" s="604"/>
      <c r="I34" s="604"/>
      <c r="J34" s="605"/>
      <c r="K34" s="13"/>
    </row>
    <row r="35" spans="2:11" ht="21.2" customHeight="1" thickBot="1">
      <c r="B35" s="12"/>
      <c r="C35" s="131" t="s">
        <v>219</v>
      </c>
      <c r="D35" s="132" t="s">
        <v>220</v>
      </c>
      <c r="E35" s="215" t="s">
        <v>221</v>
      </c>
      <c r="F35" s="133" t="s">
        <v>222</v>
      </c>
      <c r="G35" s="131" t="s">
        <v>219</v>
      </c>
      <c r="H35" s="132" t="s">
        <v>220</v>
      </c>
      <c r="I35" s="215" t="s">
        <v>221</v>
      </c>
      <c r="J35" s="133" t="s">
        <v>222</v>
      </c>
      <c r="K35" s="13"/>
    </row>
    <row r="36" spans="2:11" s="19" customFormat="1" ht="54.95" customHeight="1">
      <c r="B36" s="17"/>
      <c r="C36" s="137" t="s">
        <v>256</v>
      </c>
      <c r="D36" s="146" t="s">
        <v>257</v>
      </c>
      <c r="E36" s="223">
        <v>1</v>
      </c>
      <c r="F36" s="147" t="s">
        <v>258</v>
      </c>
      <c r="G36" s="137" t="s">
        <v>259</v>
      </c>
      <c r="H36" s="136" t="s">
        <v>224</v>
      </c>
      <c r="I36" s="223">
        <v>0.5</v>
      </c>
      <c r="J36" s="147" t="s">
        <v>404</v>
      </c>
      <c r="K36" s="18"/>
    </row>
    <row r="37" spans="2:11" s="19" customFormat="1" ht="52.5" customHeight="1">
      <c r="B37" s="17"/>
      <c r="C37" s="24" t="s">
        <v>261</v>
      </c>
      <c r="D37" s="20" t="s">
        <v>262</v>
      </c>
      <c r="E37" s="223">
        <v>1</v>
      </c>
      <c r="F37" s="31" t="s">
        <v>263</v>
      </c>
      <c r="G37" s="24" t="s">
        <v>264</v>
      </c>
      <c r="H37" s="20" t="s">
        <v>224</v>
      </c>
      <c r="I37" s="223">
        <v>0.75</v>
      </c>
      <c r="J37" s="31" t="s">
        <v>405</v>
      </c>
      <c r="K37" s="18"/>
    </row>
    <row r="38" spans="2:11" s="19" customFormat="1" ht="57">
      <c r="B38" s="17"/>
      <c r="C38" s="24" t="s">
        <v>266</v>
      </c>
      <c r="D38" s="23" t="s">
        <v>262</v>
      </c>
      <c r="E38" s="223" t="s">
        <v>48</v>
      </c>
      <c r="F38" s="31" t="s">
        <v>267</v>
      </c>
      <c r="G38" s="24" t="s">
        <v>268</v>
      </c>
      <c r="H38" s="20" t="s">
        <v>224</v>
      </c>
      <c r="I38" s="223">
        <v>1</v>
      </c>
      <c r="J38" s="31" t="s">
        <v>269</v>
      </c>
      <c r="K38" s="18"/>
    </row>
    <row r="39" spans="2:11" s="19" customFormat="1" ht="39" customHeight="1">
      <c r="B39" s="17"/>
      <c r="C39" s="24" t="s">
        <v>270</v>
      </c>
      <c r="D39" s="20" t="s">
        <v>262</v>
      </c>
      <c r="E39" s="223">
        <v>1</v>
      </c>
      <c r="F39" s="31" t="s">
        <v>271</v>
      </c>
      <c r="G39" s="24" t="s">
        <v>272</v>
      </c>
      <c r="H39" s="23" t="s">
        <v>257</v>
      </c>
      <c r="I39" s="223">
        <v>1</v>
      </c>
      <c r="J39" s="31" t="s">
        <v>273</v>
      </c>
      <c r="K39" s="18"/>
    </row>
    <row r="40" spans="2:11" s="19" customFormat="1" ht="28.5">
      <c r="B40" s="17"/>
      <c r="C40" s="174" t="s">
        <v>274</v>
      </c>
      <c r="D40" s="23" t="s">
        <v>224</v>
      </c>
      <c r="E40" s="223" t="s">
        <v>48</v>
      </c>
      <c r="F40" s="31" t="s">
        <v>275</v>
      </c>
      <c r="G40" s="24" t="s">
        <v>276</v>
      </c>
      <c r="H40" s="23" t="s">
        <v>257</v>
      </c>
      <c r="I40" s="223">
        <v>1</v>
      </c>
      <c r="J40" s="31" t="s">
        <v>277</v>
      </c>
      <c r="K40" s="18"/>
    </row>
    <row r="41" spans="2:11" s="19" customFormat="1" ht="42.75">
      <c r="B41" s="17"/>
      <c r="C41" s="174" t="s">
        <v>497</v>
      </c>
      <c r="D41" s="23" t="s">
        <v>262</v>
      </c>
      <c r="E41" s="223">
        <v>1</v>
      </c>
      <c r="F41" s="31" t="s">
        <v>280</v>
      </c>
      <c r="G41" s="24" t="s">
        <v>281</v>
      </c>
      <c r="H41" s="23" t="s">
        <v>279</v>
      </c>
      <c r="I41" s="223">
        <v>1</v>
      </c>
      <c r="J41" s="31" t="s">
        <v>282</v>
      </c>
      <c r="K41" s="18"/>
    </row>
    <row r="42" spans="2:11" s="19" customFormat="1" ht="57">
      <c r="B42" s="17"/>
      <c r="C42" s="174" t="s">
        <v>498</v>
      </c>
      <c r="D42" s="23" t="s">
        <v>279</v>
      </c>
      <c r="E42" s="223">
        <v>1</v>
      </c>
      <c r="F42" s="31" t="s">
        <v>284</v>
      </c>
      <c r="G42" s="24" t="s">
        <v>285</v>
      </c>
      <c r="H42" s="20" t="s">
        <v>224</v>
      </c>
      <c r="I42" s="223" t="s">
        <v>48</v>
      </c>
      <c r="J42" s="31" t="s">
        <v>406</v>
      </c>
      <c r="K42" s="18"/>
    </row>
    <row r="43" spans="2:11" s="19" customFormat="1" ht="42.75">
      <c r="B43" s="17"/>
      <c r="C43" s="174" t="s">
        <v>278</v>
      </c>
      <c r="D43" s="23" t="s">
        <v>279</v>
      </c>
      <c r="E43" s="223">
        <v>1</v>
      </c>
      <c r="F43" s="31" t="s">
        <v>288</v>
      </c>
      <c r="G43" s="199" t="s">
        <v>499</v>
      </c>
      <c r="H43" s="20" t="s">
        <v>224</v>
      </c>
      <c r="I43" s="223" t="s">
        <v>48</v>
      </c>
      <c r="J43" s="31" t="s">
        <v>563</v>
      </c>
      <c r="K43" s="18"/>
    </row>
    <row r="44" spans="2:11" s="19" customFormat="1" ht="29.25" thickBot="1">
      <c r="B44" s="17"/>
      <c r="C44" s="174" t="s">
        <v>283</v>
      </c>
      <c r="D44" s="23" t="s">
        <v>279</v>
      </c>
      <c r="E44" s="223">
        <v>1</v>
      </c>
      <c r="F44" s="31" t="s">
        <v>543</v>
      </c>
      <c r="G44" s="25" t="s">
        <v>289</v>
      </c>
      <c r="H44" s="26" t="s">
        <v>279</v>
      </c>
      <c r="I44" s="223">
        <v>1</v>
      </c>
      <c r="J44" s="149" t="s">
        <v>290</v>
      </c>
      <c r="K44" s="18"/>
    </row>
    <row r="45" spans="2:11" s="19" customFormat="1" ht="29.25" thickBot="1">
      <c r="B45" s="17"/>
      <c r="C45" s="148" t="s">
        <v>287</v>
      </c>
      <c r="D45" s="26" t="s">
        <v>262</v>
      </c>
      <c r="E45" s="223">
        <v>1</v>
      </c>
      <c r="F45" s="149" t="s">
        <v>288</v>
      </c>
      <c r="G45" s="115" t="s">
        <v>26</v>
      </c>
      <c r="H45" s="201" t="s">
        <v>26</v>
      </c>
      <c r="I45" s="223" t="s">
        <v>26</v>
      </c>
      <c r="J45" s="202" t="s">
        <v>26</v>
      </c>
      <c r="K45" s="18"/>
    </row>
    <row r="46" spans="2:11" s="19" customFormat="1" ht="27.75" customHeight="1" thickBot="1">
      <c r="B46" s="17"/>
      <c r="C46" s="611" t="str">
        <f>C19</f>
        <v>PEOPLE + PROCESS</v>
      </c>
      <c r="D46" s="612"/>
      <c r="E46" s="612"/>
      <c r="F46" s="612"/>
      <c r="G46" s="612"/>
      <c r="H46" s="612"/>
      <c r="I46" s="612"/>
      <c r="J46" s="613"/>
      <c r="K46" s="18"/>
    </row>
    <row r="47" spans="2:11" ht="24.6" customHeight="1" thickBot="1">
      <c r="B47" s="12"/>
      <c r="C47" s="131" t="s">
        <v>219</v>
      </c>
      <c r="D47" s="132" t="s">
        <v>220</v>
      </c>
      <c r="E47" s="215" t="s">
        <v>221</v>
      </c>
      <c r="F47" s="133" t="s">
        <v>222</v>
      </c>
      <c r="G47" s="131" t="s">
        <v>219</v>
      </c>
      <c r="H47" s="132" t="s">
        <v>220</v>
      </c>
      <c r="I47" s="215" t="s">
        <v>221</v>
      </c>
      <c r="J47" s="133" t="s">
        <v>222</v>
      </c>
      <c r="K47" s="13"/>
    </row>
    <row r="48" spans="2:11" s="19" customFormat="1" ht="42.75">
      <c r="B48" s="17"/>
      <c r="C48" s="189" t="s">
        <v>291</v>
      </c>
      <c r="D48" s="146" t="s">
        <v>224</v>
      </c>
      <c r="E48" s="223">
        <v>0.75</v>
      </c>
      <c r="F48" s="147" t="s">
        <v>292</v>
      </c>
      <c r="G48" s="137" t="s">
        <v>293</v>
      </c>
      <c r="H48" s="146" t="s">
        <v>224</v>
      </c>
      <c r="I48" s="223">
        <v>1</v>
      </c>
      <c r="J48" s="147" t="s">
        <v>574</v>
      </c>
      <c r="K48" s="18"/>
    </row>
    <row r="49" spans="2:11" s="19" customFormat="1" ht="42.75">
      <c r="B49" s="17"/>
      <c r="C49" s="190" t="s">
        <v>295</v>
      </c>
      <c r="D49" s="162" t="s">
        <v>224</v>
      </c>
      <c r="E49" s="223">
        <v>0.75</v>
      </c>
      <c r="F49" s="31" t="s">
        <v>547</v>
      </c>
      <c r="G49" s="24" t="s">
        <v>297</v>
      </c>
      <c r="H49" s="23" t="s">
        <v>262</v>
      </c>
      <c r="I49" s="223">
        <v>1</v>
      </c>
      <c r="J49" s="31" t="s">
        <v>298</v>
      </c>
      <c r="K49" s="18"/>
    </row>
    <row r="50" spans="2:11" s="19" customFormat="1" ht="57">
      <c r="B50" s="17"/>
      <c r="C50" s="174" t="s">
        <v>500</v>
      </c>
      <c r="D50" s="23" t="s">
        <v>224</v>
      </c>
      <c r="E50" s="223">
        <v>1</v>
      </c>
      <c r="F50" s="31" t="s">
        <v>548</v>
      </c>
      <c r="G50" s="24" t="s">
        <v>301</v>
      </c>
      <c r="H50" s="23" t="s">
        <v>224</v>
      </c>
      <c r="I50" s="223">
        <v>1</v>
      </c>
      <c r="J50" s="31" t="s">
        <v>549</v>
      </c>
      <c r="K50" s="18"/>
    </row>
    <row r="51" spans="2:11" s="19" customFormat="1" ht="28.5">
      <c r="B51" s="17"/>
      <c r="C51" s="174" t="s">
        <v>502</v>
      </c>
      <c r="D51" s="23" t="s">
        <v>224</v>
      </c>
      <c r="E51" s="223">
        <v>1</v>
      </c>
      <c r="F51" s="31" t="s">
        <v>550</v>
      </c>
      <c r="G51" s="199" t="s">
        <v>26</v>
      </c>
      <c r="H51" s="22" t="s">
        <v>26</v>
      </c>
      <c r="I51" s="223" t="s">
        <v>26</v>
      </c>
      <c r="J51" s="116" t="s">
        <v>26</v>
      </c>
      <c r="K51" s="18"/>
    </row>
    <row r="52" spans="2:11" s="19" customFormat="1" ht="42.75">
      <c r="B52" s="17"/>
      <c r="C52" s="174" t="s">
        <v>501</v>
      </c>
      <c r="D52" s="23" t="s">
        <v>224</v>
      </c>
      <c r="E52" s="223">
        <v>0.5</v>
      </c>
      <c r="F52" s="31" t="s">
        <v>551</v>
      </c>
      <c r="G52" s="199" t="s">
        <v>26</v>
      </c>
      <c r="H52" s="22" t="s">
        <v>26</v>
      </c>
      <c r="I52" s="223" t="s">
        <v>26</v>
      </c>
      <c r="J52" s="116" t="s">
        <v>26</v>
      </c>
      <c r="K52" s="18"/>
    </row>
    <row r="53" spans="2:11" s="19" customFormat="1" ht="15" thickBot="1">
      <c r="B53" s="17"/>
      <c r="C53" s="148" t="s">
        <v>503</v>
      </c>
      <c r="D53" s="163" t="s">
        <v>262</v>
      </c>
      <c r="E53" s="223">
        <v>1</v>
      </c>
      <c r="F53" s="191" t="s">
        <v>575</v>
      </c>
      <c r="G53" s="25" t="s">
        <v>26</v>
      </c>
      <c r="H53" s="173" t="s">
        <v>26</v>
      </c>
      <c r="I53" s="223" t="s">
        <v>26</v>
      </c>
      <c r="J53" s="188" t="s">
        <v>26</v>
      </c>
      <c r="K53" s="18"/>
    </row>
    <row r="54" spans="2:11" s="16" customFormat="1" ht="22.7" customHeight="1" thickBot="1">
      <c r="B54" s="14"/>
      <c r="C54" s="594" t="s">
        <v>250</v>
      </c>
      <c r="D54" s="595"/>
      <c r="E54" s="595"/>
      <c r="F54" s="595"/>
      <c r="G54" s="595"/>
      <c r="H54" s="595"/>
      <c r="I54" s="595"/>
      <c r="J54" s="596"/>
      <c r="K54" s="15"/>
    </row>
    <row r="55" spans="2:11" ht="22.7" customHeight="1" thickBot="1">
      <c r="B55" s="12"/>
      <c r="C55" s="614" t="s">
        <v>305</v>
      </c>
      <c r="D55" s="615"/>
      <c r="E55" s="615"/>
      <c r="F55" s="615"/>
      <c r="G55" s="615"/>
      <c r="H55" s="615"/>
      <c r="I55" s="615"/>
      <c r="J55" s="616"/>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9" t="s">
        <v>306</v>
      </c>
      <c r="D59" s="570"/>
      <c r="E59" s="570"/>
      <c r="F59" s="570"/>
      <c r="G59" s="570"/>
      <c r="H59" s="570"/>
      <c r="I59" s="570"/>
      <c r="J59" s="571"/>
      <c r="K59" s="13"/>
    </row>
    <row r="60" spans="2:11" ht="20.85" customHeight="1" thickBot="1">
      <c r="B60" s="12"/>
      <c r="C60" s="633" t="s">
        <v>262</v>
      </c>
      <c r="D60" s="634"/>
      <c r="E60" s="635"/>
      <c r="F60" s="636"/>
      <c r="G60" s="633" t="s">
        <v>279</v>
      </c>
      <c r="H60" s="634"/>
      <c r="I60" s="635"/>
      <c r="J60" s="636"/>
      <c r="K60" s="13"/>
    </row>
    <row r="61" spans="2:11" ht="25.7" customHeight="1" thickBot="1">
      <c r="B61" s="12"/>
      <c r="C61" s="617" t="s">
        <v>307</v>
      </c>
      <c r="D61" s="618"/>
      <c r="E61" s="618"/>
      <c r="F61" s="619"/>
      <c r="G61" s="620" t="s">
        <v>308</v>
      </c>
      <c r="H61" s="618"/>
      <c r="I61" s="618"/>
      <c r="J61" s="621"/>
      <c r="K61" s="13"/>
    </row>
    <row r="62" spans="2:11" ht="15.95" customHeight="1">
      <c r="B62" s="12"/>
      <c r="C62" s="10"/>
      <c r="D62" s="138"/>
      <c r="E62" s="138"/>
      <c r="F62" s="138"/>
      <c r="G62" s="138"/>
      <c r="H62" s="138"/>
      <c r="I62" s="138"/>
      <c r="J62" s="11"/>
      <c r="K62" s="13"/>
    </row>
    <row r="63" spans="2:11">
      <c r="B63" s="12"/>
      <c r="C63" s="12"/>
      <c r="J63" s="13"/>
      <c r="K63" s="13"/>
    </row>
    <row r="64" spans="2:11" ht="15" thickBot="1">
      <c r="B64" s="12"/>
      <c r="C64" s="27"/>
      <c r="D64" s="28"/>
      <c r="E64" s="28"/>
      <c r="F64" s="28"/>
      <c r="G64" s="28"/>
      <c r="H64" s="28"/>
      <c r="I64" s="28"/>
      <c r="J64" s="29"/>
      <c r="K64" s="13"/>
    </row>
    <row r="65" spans="2:11" ht="18.75" thickBot="1">
      <c r="B65" s="12"/>
      <c r="C65" s="569" t="s">
        <v>309</v>
      </c>
      <c r="D65" s="570"/>
      <c r="E65" s="570"/>
      <c r="F65" s="570"/>
      <c r="G65" s="637"/>
      <c r="H65" s="570"/>
      <c r="I65" s="570"/>
      <c r="J65" s="571"/>
      <c r="K65" s="13"/>
    </row>
    <row r="66" spans="2:11" s="16" customFormat="1" ht="13.35" customHeight="1">
      <c r="B66" s="14"/>
      <c r="C66" s="650" t="s">
        <v>310</v>
      </c>
      <c r="D66" s="651"/>
      <c r="E66" s="652"/>
      <c r="F66" s="161" t="s">
        <v>311</v>
      </c>
      <c r="G66" s="150" t="s">
        <v>107</v>
      </c>
      <c r="H66" s="638" t="s">
        <v>312</v>
      </c>
      <c r="I66" s="638"/>
      <c r="J66" s="639"/>
      <c r="K66" s="15"/>
    </row>
    <row r="67" spans="2:11" ht="14.45" customHeight="1">
      <c r="B67" s="12"/>
      <c r="C67" s="190" t="s">
        <v>53</v>
      </c>
      <c r="D67" s="609" t="s">
        <v>313</v>
      </c>
      <c r="E67" s="610"/>
      <c r="F67" s="152">
        <f>'Initial Risk'!F17</f>
        <v>5</v>
      </c>
      <c r="G67" s="155">
        <f>'Initial Risk'!G17</f>
        <v>3</v>
      </c>
      <c r="H67" s="640">
        <f>F67*G67</f>
        <v>15</v>
      </c>
      <c r="I67" s="640"/>
      <c r="J67" s="641"/>
      <c r="K67" s="13"/>
    </row>
    <row r="68" spans="2:11" ht="14.45" customHeight="1">
      <c r="B68" s="12"/>
      <c r="C68" s="190" t="s">
        <v>54</v>
      </c>
      <c r="D68" s="609" t="s">
        <v>313</v>
      </c>
      <c r="E68" s="610"/>
      <c r="F68" s="153" t="s">
        <v>314</v>
      </c>
      <c r="G68" s="155" t="s">
        <v>344</v>
      </c>
      <c r="H68" s="642" t="s">
        <v>316</v>
      </c>
      <c r="I68" s="642"/>
      <c r="J68" s="643"/>
      <c r="K68" s="13"/>
    </row>
    <row r="69" spans="2:11" ht="16.5" customHeight="1">
      <c r="B69" s="12"/>
      <c r="C69" s="190" t="s">
        <v>317</v>
      </c>
      <c r="D69" s="609" t="s">
        <v>313</v>
      </c>
      <c r="E69" s="610"/>
      <c r="F69" s="154" t="s">
        <v>318</v>
      </c>
      <c r="G69" s="151" t="s">
        <v>319</v>
      </c>
      <c r="H69" s="644" t="s">
        <v>320</v>
      </c>
      <c r="I69" s="644"/>
      <c r="J69" s="645"/>
      <c r="K69" s="13"/>
    </row>
    <row r="70" spans="2:11" ht="15.95" customHeight="1">
      <c r="B70" s="12"/>
      <c r="C70" s="190" t="s">
        <v>321</v>
      </c>
      <c r="D70" s="609" t="s">
        <v>313</v>
      </c>
      <c r="E70" s="610"/>
      <c r="F70" s="152">
        <v>2</v>
      </c>
      <c r="G70" s="155">
        <v>2</v>
      </c>
      <c r="H70" s="646">
        <f>F70*G70</f>
        <v>4</v>
      </c>
      <c r="I70" s="646"/>
      <c r="J70" s="647"/>
      <c r="K70" s="13"/>
    </row>
    <row r="71" spans="2:11" ht="14.45" customHeight="1" thickBot="1">
      <c r="B71" s="12"/>
      <c r="C71" s="222" t="s">
        <v>58</v>
      </c>
      <c r="D71" s="622" t="s">
        <v>313</v>
      </c>
      <c r="E71" s="623"/>
      <c r="F71" s="156" t="s">
        <v>361</v>
      </c>
      <c r="G71" s="155" t="s">
        <v>344</v>
      </c>
      <c r="H71" s="648" t="s">
        <v>324</v>
      </c>
      <c r="I71" s="648"/>
      <c r="J71" s="649"/>
      <c r="K71" s="13"/>
    </row>
    <row r="72" spans="2:11" ht="23.1" customHeight="1" thickBot="1">
      <c r="B72" s="12"/>
      <c r="C72" s="653" t="s">
        <v>325</v>
      </c>
      <c r="D72" s="631"/>
      <c r="E72" s="631"/>
      <c r="F72" s="631"/>
      <c r="G72" s="631"/>
      <c r="H72" s="631"/>
      <c r="I72" s="631"/>
      <c r="J72" s="632"/>
      <c r="K72" s="13"/>
    </row>
    <row r="73" spans="2:11" ht="17.850000000000001" customHeight="1">
      <c r="B73" s="12"/>
      <c r="C73" s="179" t="s">
        <v>326</v>
      </c>
      <c r="D73" s="157"/>
      <c r="E73" s="157"/>
      <c r="F73" s="157"/>
      <c r="G73" s="157"/>
      <c r="H73" s="157"/>
      <c r="I73" s="157"/>
      <c r="J73" s="180"/>
      <c r="K73" s="13"/>
    </row>
    <row r="74" spans="2:11" ht="18.600000000000001" customHeight="1">
      <c r="B74" s="12"/>
      <c r="C74" s="181" t="s">
        <v>327</v>
      </c>
      <c r="D74" s="177"/>
      <c r="E74" s="177"/>
      <c r="F74" s="177"/>
      <c r="G74" s="178"/>
      <c r="H74" s="178"/>
      <c r="I74" s="178"/>
      <c r="J74" s="182"/>
      <c r="K74" s="13"/>
    </row>
    <row r="75" spans="2:11" ht="14.85" customHeight="1">
      <c r="B75" s="12"/>
      <c r="C75" s="181" t="s">
        <v>328</v>
      </c>
      <c r="D75" s="177"/>
      <c r="E75" s="177"/>
      <c r="F75" s="177"/>
      <c r="G75" s="175"/>
      <c r="H75" s="175"/>
      <c r="I75" s="175"/>
      <c r="J75" s="183"/>
      <c r="K75" s="13"/>
    </row>
    <row r="76" spans="2:11" ht="17.100000000000001" customHeight="1">
      <c r="B76" s="12"/>
      <c r="C76" s="158" t="s">
        <v>329</v>
      </c>
      <c r="D76" s="177"/>
      <c r="E76" s="177"/>
      <c r="F76" s="177"/>
      <c r="G76" s="176"/>
      <c r="H76" s="176"/>
      <c r="I76" s="176"/>
      <c r="J76" s="184"/>
      <c r="K76" s="13"/>
    </row>
    <row r="77" spans="2:11" ht="14.45" customHeight="1" thickBot="1">
      <c r="B77" s="12"/>
      <c r="C77" s="185"/>
      <c r="D77" s="186"/>
      <c r="E77" s="186"/>
      <c r="F77" s="186"/>
      <c r="G77" s="186"/>
      <c r="H77" s="186"/>
      <c r="I77" s="186"/>
      <c r="J77" s="187"/>
      <c r="K77" s="13"/>
    </row>
    <row r="78" spans="2:11" ht="15" customHeight="1" thickBot="1">
      <c r="B78" s="12"/>
      <c r="C78" s="624" t="s">
        <v>330</v>
      </c>
      <c r="D78" s="625"/>
      <c r="E78" s="625"/>
      <c r="F78" s="626"/>
      <c r="G78" s="626"/>
      <c r="H78" s="626"/>
      <c r="I78" s="627"/>
      <c r="J78" s="628"/>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thickBot="1">
      <c r="B114" s="12"/>
      <c r="C114" s="143"/>
      <c r="D114" s="144"/>
      <c r="E114" s="144"/>
      <c r="F114" s="144"/>
      <c r="G114" s="28"/>
      <c r="H114" s="144"/>
      <c r="I114" s="144"/>
      <c r="J114" s="29"/>
      <c r="K114" s="13"/>
    </row>
    <row r="115" spans="2:11">
      <c r="B115" s="12"/>
      <c r="K115" s="13"/>
    </row>
    <row r="116" spans="2:11" ht="1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6:J46"/>
    <mergeCell ref="C13:F13"/>
    <mergeCell ref="G13:J13"/>
    <mergeCell ref="C14:J14"/>
    <mergeCell ref="C19:J19"/>
    <mergeCell ref="H68:J68"/>
    <mergeCell ref="C66:E66"/>
    <mergeCell ref="D67:E67"/>
    <mergeCell ref="D68:E68"/>
    <mergeCell ref="C24:J24"/>
    <mergeCell ref="C25:J25"/>
    <mergeCell ref="C29:J29"/>
    <mergeCell ref="C31:J31"/>
    <mergeCell ref="C33:F33"/>
    <mergeCell ref="G33:J33"/>
    <mergeCell ref="H70:J70"/>
    <mergeCell ref="H71:J71"/>
    <mergeCell ref="C72:J72"/>
    <mergeCell ref="C78:J78"/>
    <mergeCell ref="C34:J34"/>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398" priority="79" operator="equal">
      <formula>4</formula>
    </cfRule>
    <cfRule type="cellIs" dxfId="397" priority="78" operator="between">
      <formula>1</formula>
      <formula>3</formula>
    </cfRule>
    <cfRule type="cellIs" dxfId="396" priority="80" operator="between">
      <formula>5</formula>
      <formula>8</formula>
    </cfRule>
    <cfRule type="cellIs" dxfId="395" priority="81" operator="between">
      <formula>10</formula>
      <formula>12</formula>
    </cfRule>
    <cfRule type="cellIs" dxfId="394" priority="82"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4" operator="equal" id="{FCF5D995-0848-4B75-A4C7-C37FEBBD6052}">
            <xm:f>'Data Vald.'!$A$5</xm:f>
            <x14:dxf>
              <font>
                <color theme="0"/>
              </font>
              <fill>
                <patternFill>
                  <bgColor theme="1"/>
                </patternFill>
              </fill>
            </x14:dxf>
          </x14:cfRule>
          <x14:cfRule type="cellIs" priority="56" operator="equal" id="{3C402BCB-8050-426D-AA70-AE1B63D529D2}">
            <xm:f>'Data Vald.'!$A$3</xm:f>
            <x14:dxf/>
          </x14:cfRule>
          <x14:cfRule type="cellIs" priority="55" operator="equal" id="{DCF1C298-6A03-4C75-BCF4-43AB0447A0F5}">
            <xm:f>'Data Vald.'!$A$4</xm:f>
            <x14:dxf/>
          </x14:cfRule>
          <x14:cfRule type="cellIs" priority="53" operator="equal" id="{61646FBB-470D-4CF8-8609-D65EA9F71149}">
            <xm:f>'Data Vald.'!$A$6</xm:f>
            <x14:dxf>
              <fill>
                <patternFill>
                  <bgColor rgb="FFFF0000"/>
                </patternFill>
              </fill>
            </x14:dxf>
          </x14:cfRule>
          <x14:cfRule type="cellIs" priority="52" operator="equal" id="{4B3B5E15-A64E-433E-AE35-444FC62E2D46}">
            <xm:f>'Data Vald.'!$A$7</xm:f>
            <x14:dxf>
              <fill>
                <patternFill>
                  <bgColor rgb="FFFFC000"/>
                </patternFill>
              </fill>
            </x14:dxf>
          </x14:cfRule>
          <x14:cfRule type="cellIs" priority="51" operator="equal" id="{480F353D-D6B3-4C96-9E57-3F282447DD2D}">
            <xm:f>'Data Vald.'!$A$8</xm:f>
            <x14:dxf>
              <fill>
                <patternFill>
                  <bgColor rgb="FFFFFF00"/>
                </patternFill>
              </fill>
            </x14:dxf>
          </x14:cfRule>
          <x14:cfRule type="cellIs" priority="50" operator="equal" id="{AB1802C5-388A-485F-AE0D-4C8385D33ACD}">
            <xm:f>'Data Vald.'!$A$9</xm:f>
            <x14:dxf>
              <fill>
                <patternFill>
                  <bgColor rgb="FF00B050"/>
                </patternFill>
              </fill>
            </x14:dxf>
          </x14:cfRule>
          <xm:sqref>E16:E18</xm:sqref>
        </x14:conditionalFormatting>
        <x14:conditionalFormatting xmlns:xm="http://schemas.microsoft.com/office/excel/2006/main">
          <x14:cfRule type="cellIs" priority="49" operator="equal" id="{7E74D371-375F-4347-B8B7-C752376E5B14}">
            <xm:f>'Data Vald.'!$A$3</xm:f>
            <x14:dxf/>
          </x14:cfRule>
          <x14:cfRule type="cellIs" priority="48" operator="equal" id="{002F5BE6-7296-4C6C-9DA2-C2ACB20CCE41}">
            <xm:f>'Data Vald.'!$A$4</xm:f>
            <x14:dxf/>
          </x14:cfRule>
          <x14:cfRule type="cellIs" priority="47" operator="equal" id="{BA2C600E-7DA4-464D-98CB-EB29047532DC}">
            <xm:f>'Data Vald.'!$A$5</xm:f>
            <x14:dxf>
              <font>
                <color theme="0"/>
              </font>
              <fill>
                <patternFill>
                  <bgColor theme="1"/>
                </patternFill>
              </fill>
            </x14:dxf>
          </x14:cfRule>
          <x14:cfRule type="cellIs" priority="46" operator="equal" id="{B2094B20-D9EC-4E7E-AB47-AC26D5FFED3F}">
            <xm:f>'Data Vald.'!$A$6</xm:f>
            <x14:dxf>
              <fill>
                <patternFill>
                  <bgColor rgb="FFFF0000"/>
                </patternFill>
              </fill>
            </x14:dxf>
          </x14:cfRule>
          <x14:cfRule type="cellIs" priority="45" operator="equal" id="{5BC96916-7E7A-407F-9DC9-7B60A8222336}">
            <xm:f>'Data Vald.'!$A$7</xm:f>
            <x14:dxf>
              <fill>
                <patternFill>
                  <bgColor rgb="FFFFC000"/>
                </patternFill>
              </fill>
            </x14:dxf>
          </x14:cfRule>
          <x14:cfRule type="cellIs" priority="44" operator="equal" id="{36FFFC31-8EBE-4939-82DC-1D076B60733C}">
            <xm:f>'Data Vald.'!$A$8</xm:f>
            <x14:dxf>
              <fill>
                <patternFill>
                  <bgColor rgb="FFFFFF00"/>
                </patternFill>
              </fill>
            </x14:dxf>
          </x14:cfRule>
          <x14:cfRule type="cellIs" priority="43" operator="equal" id="{22941E57-3243-47F8-9E91-78CC0D9A5F8A}">
            <xm:f>'Data Vald.'!$A$9</xm:f>
            <x14:dxf>
              <fill>
                <patternFill>
                  <bgColor rgb="FF00B050"/>
                </patternFill>
              </fill>
            </x14:dxf>
          </x14:cfRule>
          <xm:sqref>E21:E23</xm:sqref>
        </x14:conditionalFormatting>
        <x14:conditionalFormatting xmlns:xm="http://schemas.microsoft.com/office/excel/2006/main">
          <x14:cfRule type="cellIs" priority="22" operator="equal" id="{43B66DBD-AC02-404B-A46D-2792A77BB441}">
            <xm:f>'Data Vald.'!$A$9</xm:f>
            <x14:dxf>
              <fill>
                <patternFill>
                  <bgColor rgb="FF00B050"/>
                </patternFill>
              </fill>
            </x14:dxf>
          </x14:cfRule>
          <x14:cfRule type="cellIs" priority="23" operator="equal" id="{F76A2E74-043B-449D-9712-B99F7660F9A1}">
            <xm:f>'Data Vald.'!$A$8</xm:f>
            <x14:dxf>
              <fill>
                <patternFill>
                  <bgColor rgb="FFFFFF00"/>
                </patternFill>
              </fill>
            </x14:dxf>
          </x14:cfRule>
          <x14:cfRule type="cellIs" priority="24" operator="equal" id="{2F93D056-0459-4426-BC6C-0358A1EE9177}">
            <xm:f>'Data Vald.'!$A$7</xm:f>
            <x14:dxf>
              <fill>
                <patternFill>
                  <bgColor rgb="FFFFC000"/>
                </patternFill>
              </fill>
            </x14:dxf>
          </x14:cfRule>
          <x14:cfRule type="cellIs" priority="25" operator="equal" id="{E18D3413-5398-4DBE-81D2-3C3DAECCA083}">
            <xm:f>'Data Vald.'!$A$6</xm:f>
            <x14:dxf>
              <fill>
                <patternFill>
                  <bgColor rgb="FFFF0000"/>
                </patternFill>
              </fill>
            </x14:dxf>
          </x14:cfRule>
          <x14:cfRule type="cellIs" priority="26" operator="equal" id="{F4E2DBAF-3094-4BE8-8639-284CFBA7C1F7}">
            <xm:f>'Data Vald.'!$A$5</xm:f>
            <x14:dxf>
              <font>
                <color theme="0"/>
              </font>
              <fill>
                <patternFill>
                  <bgColor theme="1"/>
                </patternFill>
              </fill>
            </x14:dxf>
          </x14:cfRule>
          <x14:cfRule type="cellIs" priority="27" operator="equal" id="{B6D325F4-8D67-4C01-9C4E-51F03F91E581}">
            <xm:f>'Data Vald.'!$A$4</xm:f>
            <x14:dxf/>
          </x14:cfRule>
          <x14:cfRule type="cellIs" priority="28" operator="equal" id="{3303DC07-E0FF-4F91-A1FF-2D43622524CF}">
            <xm:f>'Data Vald.'!$A$3</xm:f>
            <x14:dxf/>
          </x14:cfRule>
          <xm:sqref>E36:E45</xm:sqref>
        </x14:conditionalFormatting>
        <x14:conditionalFormatting xmlns:xm="http://schemas.microsoft.com/office/excel/2006/main">
          <x14:cfRule type="cellIs" priority="13" operator="equal" id="{DFA2CC75-CC40-492F-88D3-8F8A832EF2C1}">
            <xm:f>'Data Vald.'!$A$4</xm:f>
            <x14:dxf/>
          </x14:cfRule>
          <x14:cfRule type="cellIs" priority="14" operator="equal" id="{66C93722-C287-45E5-8BD1-91F042053D34}">
            <xm:f>'Data Vald.'!$A$3</xm:f>
            <x14:dxf/>
          </x14:cfRule>
          <x14:cfRule type="cellIs" priority="8" operator="equal" id="{153A70A4-3FAD-4034-B73E-7DE046AE5B3F}">
            <xm:f>'Data Vald.'!$A$9</xm:f>
            <x14:dxf>
              <fill>
                <patternFill>
                  <bgColor rgb="FF00B050"/>
                </patternFill>
              </fill>
            </x14:dxf>
          </x14:cfRule>
          <x14:cfRule type="cellIs" priority="9" operator="equal" id="{3015846A-E969-4DF7-B7B5-9D8A086C8E70}">
            <xm:f>'Data Vald.'!$A$8</xm:f>
            <x14:dxf>
              <fill>
                <patternFill>
                  <bgColor rgb="FFFFFF00"/>
                </patternFill>
              </fill>
            </x14:dxf>
          </x14:cfRule>
          <x14:cfRule type="cellIs" priority="10" operator="equal" id="{FEDB713A-7628-4DA6-B535-C9595611A47B}">
            <xm:f>'Data Vald.'!$A$7</xm:f>
            <x14:dxf>
              <fill>
                <patternFill>
                  <bgColor rgb="FFFFC000"/>
                </patternFill>
              </fill>
            </x14:dxf>
          </x14:cfRule>
          <x14:cfRule type="cellIs" priority="11" operator="equal" id="{9694B3EC-4517-492F-BD77-238A126A6216}">
            <xm:f>'Data Vald.'!$A$6</xm:f>
            <x14:dxf>
              <fill>
                <patternFill>
                  <bgColor rgb="FFFF0000"/>
                </patternFill>
              </fill>
            </x14:dxf>
          </x14:cfRule>
          <x14:cfRule type="cellIs" priority="12" operator="equal" id="{747B7EE7-CE41-4242-91BB-1DCDD4B832AF}">
            <xm:f>'Data Vald.'!$A$5</xm:f>
            <x14:dxf>
              <font>
                <color theme="0"/>
              </font>
              <fill>
                <patternFill>
                  <bgColor theme="1"/>
                </patternFill>
              </fill>
            </x14:dxf>
          </x14:cfRule>
          <xm:sqref>E48:E53</xm:sqref>
        </x14:conditionalFormatting>
        <x14:conditionalFormatting xmlns:xm="http://schemas.microsoft.com/office/excel/2006/main">
          <x14:cfRule type="cellIs" priority="39" operator="equal" id="{5FEE2220-51C2-4490-BB12-A092FE59832E}">
            <xm:f>'Data Vald.'!$A$6</xm:f>
            <x14:dxf>
              <fill>
                <patternFill>
                  <bgColor rgb="FFFF0000"/>
                </patternFill>
              </fill>
            </x14:dxf>
          </x14:cfRule>
          <x14:cfRule type="cellIs" priority="40" operator="equal" id="{AD011655-5B8C-46DD-B19A-73C5900D9E9C}">
            <xm:f>'Data Vald.'!$A$5</xm:f>
            <x14:dxf>
              <font>
                <color theme="0"/>
              </font>
              <fill>
                <patternFill>
                  <bgColor theme="1"/>
                </patternFill>
              </fill>
            </x14:dxf>
          </x14:cfRule>
          <x14:cfRule type="cellIs" priority="41" operator="equal" id="{2346BE34-6435-44E6-A63A-80ED096D30A7}">
            <xm:f>'Data Vald.'!$A$4</xm:f>
            <x14:dxf/>
          </x14:cfRule>
          <x14:cfRule type="cellIs" priority="42" operator="equal" id="{F7BFEF0B-B688-472F-9DF7-42EDBF591621}">
            <xm:f>'Data Vald.'!$A$3</xm:f>
            <x14:dxf/>
          </x14:cfRule>
          <x14:cfRule type="cellIs" priority="38" operator="equal" id="{1D59735F-7B42-4390-AAE8-238B225B57F4}">
            <xm:f>'Data Vald.'!$A$7</xm:f>
            <x14:dxf>
              <fill>
                <patternFill>
                  <bgColor rgb="FFFFC000"/>
                </patternFill>
              </fill>
            </x14:dxf>
          </x14:cfRule>
          <x14:cfRule type="cellIs" priority="36" operator="equal" id="{3FE0F7CF-48CE-443F-8C6E-A41EAC3A1384}">
            <xm:f>'Data Vald.'!$A$9</xm:f>
            <x14:dxf>
              <fill>
                <patternFill>
                  <bgColor rgb="FF00B050"/>
                </patternFill>
              </fill>
            </x14:dxf>
          </x14:cfRule>
          <x14:cfRule type="cellIs" priority="37" operator="equal" id="{B1352C71-8980-45E8-A6E5-DA091D8445EB}">
            <xm:f>'Data Vald.'!$A$8</xm:f>
            <x14:dxf>
              <fill>
                <patternFill>
                  <bgColor rgb="FFFFFF00"/>
                </patternFill>
              </fill>
            </x14:dxf>
          </x14:cfRule>
          <xm:sqref>I16:I18</xm:sqref>
        </x14:conditionalFormatting>
        <x14:conditionalFormatting xmlns:xm="http://schemas.microsoft.com/office/excel/2006/main">
          <x14:cfRule type="cellIs" priority="32" operator="equal" id="{3929AECC-8F5B-4556-A65B-FC563C881833}">
            <xm:f>'Data Vald.'!$A$6</xm:f>
            <x14:dxf>
              <fill>
                <patternFill>
                  <bgColor rgb="FFFF0000"/>
                </patternFill>
              </fill>
            </x14:dxf>
          </x14:cfRule>
          <x14:cfRule type="cellIs" priority="33" operator="equal" id="{B6B75B49-E578-4891-B3F5-389C62FE1E3F}">
            <xm:f>'Data Vald.'!$A$5</xm:f>
            <x14:dxf>
              <font>
                <color theme="0"/>
              </font>
              <fill>
                <patternFill>
                  <bgColor theme="1"/>
                </patternFill>
              </fill>
            </x14:dxf>
          </x14:cfRule>
          <x14:cfRule type="cellIs" priority="30" operator="equal" id="{4C3EC269-7A3C-4284-AA86-8E828162E75B}">
            <xm:f>'Data Vald.'!$A$8</xm:f>
            <x14:dxf>
              <fill>
                <patternFill>
                  <bgColor rgb="FFFFFF00"/>
                </patternFill>
              </fill>
            </x14:dxf>
          </x14:cfRule>
          <x14:cfRule type="cellIs" priority="29" operator="equal" id="{C0BEA1ED-9FE8-41A4-956D-B38FC337F612}">
            <xm:f>'Data Vald.'!$A$9</xm:f>
            <x14:dxf>
              <fill>
                <patternFill>
                  <bgColor rgb="FF00B050"/>
                </patternFill>
              </fill>
            </x14:dxf>
          </x14:cfRule>
          <x14:cfRule type="cellIs" priority="31" operator="equal" id="{987A7D1C-7582-4558-ABCE-4EE2484A1B20}">
            <xm:f>'Data Vald.'!$A$7</xm:f>
            <x14:dxf>
              <fill>
                <patternFill>
                  <bgColor rgb="FFFFC000"/>
                </patternFill>
              </fill>
            </x14:dxf>
          </x14:cfRule>
          <x14:cfRule type="cellIs" priority="34" operator="equal" id="{98F71520-B51D-4CF0-B144-5370F52244E6}">
            <xm:f>'Data Vald.'!$A$4</xm:f>
            <x14:dxf/>
          </x14:cfRule>
          <x14:cfRule type="cellIs" priority="35" operator="equal" id="{0AFC7D0F-BFD6-4F3A-B64C-101E30916E58}">
            <xm:f>'Data Vald.'!$A$3</xm:f>
            <x14:dxf/>
          </x14:cfRule>
          <xm:sqref>I21:I23</xm:sqref>
        </x14:conditionalFormatting>
        <x14:conditionalFormatting xmlns:xm="http://schemas.microsoft.com/office/excel/2006/main">
          <x14:cfRule type="cellIs" priority="21" operator="equal" id="{9BF0E141-D929-4FD2-818F-61375A72B789}">
            <xm:f>'Data Vald.'!$A$3</xm:f>
            <x14:dxf/>
          </x14:cfRule>
          <x14:cfRule type="cellIs" priority="20" operator="equal" id="{147BD424-4803-40DD-9994-1DFFD6874A9C}">
            <xm:f>'Data Vald.'!$A$4</xm:f>
            <x14:dxf/>
          </x14:cfRule>
          <x14:cfRule type="cellIs" priority="19" operator="equal" id="{011B0419-E808-471C-A82A-E3284DFF0CFC}">
            <xm:f>'Data Vald.'!$A$5</xm:f>
            <x14:dxf>
              <font>
                <color theme="0"/>
              </font>
              <fill>
                <patternFill>
                  <bgColor theme="1"/>
                </patternFill>
              </fill>
            </x14:dxf>
          </x14:cfRule>
          <x14:cfRule type="cellIs" priority="18" operator="equal" id="{A3F438F0-D094-4CA2-9FB2-F5234765CDC8}">
            <xm:f>'Data Vald.'!$A$6</xm:f>
            <x14:dxf>
              <fill>
                <patternFill>
                  <bgColor rgb="FFFF0000"/>
                </patternFill>
              </fill>
            </x14:dxf>
          </x14:cfRule>
          <x14:cfRule type="cellIs" priority="17" operator="equal" id="{45AC086E-DAD7-4912-BEF3-42A236FD21A1}">
            <xm:f>'Data Vald.'!$A$7</xm:f>
            <x14:dxf>
              <fill>
                <patternFill>
                  <bgColor rgb="FFFFC000"/>
                </patternFill>
              </fill>
            </x14:dxf>
          </x14:cfRule>
          <x14:cfRule type="cellIs" priority="16" operator="equal" id="{48504024-DB67-4216-B01B-E2FF2CE7B0CB}">
            <xm:f>'Data Vald.'!$A$8</xm:f>
            <x14:dxf>
              <fill>
                <patternFill>
                  <bgColor rgb="FFFFFF00"/>
                </patternFill>
              </fill>
            </x14:dxf>
          </x14:cfRule>
          <x14:cfRule type="cellIs" priority="15" operator="equal" id="{3D6C48EB-5401-40F6-BD05-E76F9155CF6D}">
            <xm:f>'Data Vald.'!$A$9</xm:f>
            <x14:dxf>
              <fill>
                <patternFill>
                  <bgColor rgb="FF00B050"/>
                </patternFill>
              </fill>
            </x14:dxf>
          </x14:cfRule>
          <xm:sqref>I36:I45</xm:sqref>
        </x14:conditionalFormatting>
        <x14:conditionalFormatting xmlns:xm="http://schemas.microsoft.com/office/excel/2006/main">
          <x14:cfRule type="cellIs" priority="1" operator="equal" id="{C2D9C019-AF46-46A9-84D7-A51A2EB2E083}">
            <xm:f>'Data Vald.'!$A$9</xm:f>
            <x14:dxf>
              <fill>
                <patternFill>
                  <bgColor rgb="FF00B050"/>
                </patternFill>
              </fill>
            </x14:dxf>
          </x14:cfRule>
          <x14:cfRule type="cellIs" priority="7" operator="equal" id="{5934E91D-EF56-4DC9-8FC0-1A4A2DE03215}">
            <xm:f>'Data Vald.'!$A$3</xm:f>
            <x14:dxf/>
          </x14:cfRule>
          <x14:cfRule type="cellIs" priority="6" operator="equal" id="{5C916D83-81EA-4FA6-AA62-7D8D4152E998}">
            <xm:f>'Data Vald.'!$A$4</xm:f>
            <x14:dxf/>
          </x14:cfRule>
          <x14:cfRule type="cellIs" priority="5" operator="equal" id="{4E917C4B-7948-476E-B5AA-3BF3AD76BC92}">
            <xm:f>'Data Vald.'!$A$5</xm:f>
            <x14:dxf>
              <font>
                <color theme="0"/>
              </font>
              <fill>
                <patternFill>
                  <bgColor theme="1"/>
                </patternFill>
              </fill>
            </x14:dxf>
          </x14:cfRule>
          <x14:cfRule type="cellIs" priority="4" operator="equal" id="{06E47048-C533-48D0-BF37-30888473EF42}">
            <xm:f>'Data Vald.'!$A$6</xm:f>
            <x14:dxf>
              <fill>
                <patternFill>
                  <bgColor rgb="FFFF0000"/>
                </patternFill>
              </fill>
            </x14:dxf>
          </x14:cfRule>
          <x14:cfRule type="cellIs" priority="3" operator="equal" id="{41048867-6C51-4402-BEBF-97EBC951339C}">
            <xm:f>'Data Vald.'!$A$7</xm:f>
            <x14:dxf>
              <fill>
                <patternFill>
                  <bgColor rgb="FFFFC000"/>
                </patternFill>
              </fill>
            </x14:dxf>
          </x14:cfRule>
          <x14:cfRule type="cellIs" priority="2" operator="equal" id="{011687D5-10AA-40F6-AE6F-4A311A9C1BA5}">
            <xm:f>'Data Vald.'!$A$8</xm:f>
            <x14:dxf>
              <fill>
                <patternFill>
                  <bgColor rgb="FFFFFF00"/>
                </patternFill>
              </fill>
            </x14:dxf>
          </x14:cfRule>
          <xm:sqref>I48:I53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1F17C4D-2785-4E2D-8D83-53ADF3A2600E}">
          <x14:formula1>
            <xm:f>'Data Vald.'!$A$3:$A$9</xm:f>
          </x14:formula1>
          <xm:sqref>E16:E18 E21:E23 I16:I18 I21:I23 E36:E45 I36:I45 E48:E53 I48:I53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C26D-CD27-45F7-ACE2-CF5A728DA3A6}">
  <sheetPr codeName="Sheet20">
    <tabColor theme="4" tint="0.79998168889431442"/>
    <pageSetUpPr fitToPage="1"/>
  </sheetPr>
  <dimension ref="B1:K116"/>
  <sheetViews>
    <sheetView showGridLines="0" topLeftCell="A62" zoomScale="85" zoomScaleNormal="85" workbookViewId="0">
      <selection activeCell="C79" sqref="C79"/>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511</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598</v>
      </c>
      <c r="D5" s="573"/>
      <c r="E5" s="573"/>
      <c r="F5" s="573"/>
      <c r="G5" s="573"/>
      <c r="H5" s="573"/>
      <c r="I5" s="573"/>
      <c r="J5" s="574"/>
      <c r="K5" s="13"/>
    </row>
    <row r="6" spans="2:11" ht="14.45" customHeight="1">
      <c r="B6" s="12"/>
      <c r="C6" s="159" t="s">
        <v>512</v>
      </c>
      <c r="D6" s="117"/>
      <c r="E6" s="117"/>
      <c r="F6" s="11"/>
      <c r="G6" s="118" t="s">
        <v>208</v>
      </c>
      <c r="H6" s="575" t="s">
        <v>209</v>
      </c>
      <c r="I6" s="576"/>
      <c r="J6" s="577"/>
      <c r="K6" s="13"/>
    </row>
    <row r="7" spans="2:11" ht="14.25" customHeight="1" thickBot="1">
      <c r="B7" s="12"/>
      <c r="C7" s="578" t="s">
        <v>553</v>
      </c>
      <c r="D7" s="579"/>
      <c r="E7" s="579"/>
      <c r="F7" s="580"/>
      <c r="G7" s="398" t="s">
        <v>514</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593</v>
      </c>
      <c r="I9" s="588"/>
      <c r="J9" s="589"/>
      <c r="K9" s="13"/>
    </row>
    <row r="10" spans="2:11" ht="15.75" customHeight="1">
      <c r="B10" s="12"/>
      <c r="C10" s="578"/>
      <c r="D10" s="579"/>
      <c r="E10" s="579"/>
      <c r="F10" s="580"/>
      <c r="G10" s="585"/>
      <c r="H10" s="590"/>
      <c r="I10" s="588"/>
      <c r="J10" s="589"/>
      <c r="K10" s="13"/>
    </row>
    <row r="11" spans="2:11" ht="21.6"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57">
      <c r="B16" s="12"/>
      <c r="C16" s="129" t="s">
        <v>516</v>
      </c>
      <c r="D16" s="130" t="s">
        <v>224</v>
      </c>
      <c r="E16" s="223">
        <v>1</v>
      </c>
      <c r="F16" s="164" t="s">
        <v>555</v>
      </c>
      <c r="G16" s="134" t="s">
        <v>226</v>
      </c>
      <c r="H16" s="130" t="s">
        <v>224</v>
      </c>
      <c r="I16" s="223">
        <v>1</v>
      </c>
      <c r="J16" s="168" t="s">
        <v>518</v>
      </c>
      <c r="K16" s="13"/>
    </row>
    <row r="17" spans="2:11" ht="43.5" thickBot="1">
      <c r="B17" s="12"/>
      <c r="C17" s="121" t="s">
        <v>595</v>
      </c>
      <c r="D17" s="20" t="s">
        <v>224</v>
      </c>
      <c r="E17" s="223">
        <v>1</v>
      </c>
      <c r="F17" s="165" t="s">
        <v>596</v>
      </c>
      <c r="G17" s="134" t="s">
        <v>26</v>
      </c>
      <c r="H17" s="197" t="s">
        <v>26</v>
      </c>
      <c r="I17" s="223" t="s">
        <v>26</v>
      </c>
      <c r="J17" s="198" t="s">
        <v>26</v>
      </c>
      <c r="K17" s="13"/>
    </row>
    <row r="18" spans="2:11" ht="27" customHeight="1" thickBot="1">
      <c r="B18" s="12"/>
      <c r="C18" s="606" t="s">
        <v>236</v>
      </c>
      <c r="D18" s="607"/>
      <c r="E18" s="607"/>
      <c r="F18" s="607"/>
      <c r="G18" s="607"/>
      <c r="H18" s="607"/>
      <c r="I18" s="607"/>
      <c r="J18" s="608"/>
      <c r="K18" s="13"/>
    </row>
    <row r="19" spans="2:11" ht="27" customHeight="1" thickBot="1">
      <c r="B19" s="12"/>
      <c r="C19" s="203" t="s">
        <v>219</v>
      </c>
      <c r="D19" s="204" t="s">
        <v>220</v>
      </c>
      <c r="E19" s="215" t="s">
        <v>221</v>
      </c>
      <c r="F19" s="133" t="s">
        <v>222</v>
      </c>
      <c r="G19" s="203" t="s">
        <v>219</v>
      </c>
      <c r="H19" s="204" t="s">
        <v>220</v>
      </c>
      <c r="I19" s="215" t="s">
        <v>221</v>
      </c>
      <c r="J19" s="133" t="s">
        <v>222</v>
      </c>
      <c r="K19" s="13"/>
    </row>
    <row r="20" spans="2:11" ht="71.25">
      <c r="B20" s="12"/>
      <c r="C20" s="135" t="s">
        <v>237</v>
      </c>
      <c r="D20" s="136" t="s">
        <v>224</v>
      </c>
      <c r="E20" s="223">
        <v>1</v>
      </c>
      <c r="F20" s="169" t="s">
        <v>558</v>
      </c>
      <c r="G20" s="137" t="s">
        <v>243</v>
      </c>
      <c r="H20" s="136" t="s">
        <v>224</v>
      </c>
      <c r="I20" s="223">
        <v>0.75</v>
      </c>
      <c r="J20" s="147" t="s">
        <v>559</v>
      </c>
      <c r="K20" s="13"/>
    </row>
    <row r="21" spans="2:11" ht="42.75">
      <c r="B21" s="12"/>
      <c r="C21" s="24" t="s">
        <v>599</v>
      </c>
      <c r="D21" s="20" t="s">
        <v>224</v>
      </c>
      <c r="E21" s="223">
        <v>0.5</v>
      </c>
      <c r="F21" s="171" t="s">
        <v>600</v>
      </c>
      <c r="G21" s="24" t="s">
        <v>26</v>
      </c>
      <c r="H21" s="21" t="s">
        <v>26</v>
      </c>
      <c r="I21" s="223" t="s">
        <v>26</v>
      </c>
      <c r="J21" s="208" t="s">
        <v>26</v>
      </c>
      <c r="K21" s="13"/>
    </row>
    <row r="22" spans="2:11" ht="42.75">
      <c r="B22" s="12"/>
      <c r="C22" s="24" t="s">
        <v>510</v>
      </c>
      <c r="D22" s="20" t="s">
        <v>224</v>
      </c>
      <c r="E22" s="223">
        <v>0.75</v>
      </c>
      <c r="F22" s="171" t="s">
        <v>601</v>
      </c>
      <c r="G22" s="24" t="s">
        <v>26</v>
      </c>
      <c r="H22" s="21" t="s">
        <v>26</v>
      </c>
      <c r="I22" s="223" t="s">
        <v>26</v>
      </c>
      <c r="J22" s="208" t="s">
        <v>26</v>
      </c>
      <c r="K22" s="13"/>
    </row>
    <row r="23" spans="2:11" ht="15" thickBot="1">
      <c r="B23" s="12"/>
      <c r="C23" s="25" t="s">
        <v>249</v>
      </c>
      <c r="D23" s="123" t="s">
        <v>224</v>
      </c>
      <c r="E23" s="223">
        <v>1</v>
      </c>
      <c r="F23" s="172" t="s">
        <v>249</v>
      </c>
      <c r="G23" s="25" t="s">
        <v>26</v>
      </c>
      <c r="H23" s="173" t="s">
        <v>26</v>
      </c>
      <c r="I23" s="223" t="s">
        <v>26</v>
      </c>
      <c r="J23" s="188" t="s">
        <v>26</v>
      </c>
      <c r="K23" s="13"/>
    </row>
    <row r="24" spans="2:11" ht="21" customHeight="1" thickBot="1">
      <c r="B24" s="12"/>
      <c r="C24" s="594" t="s">
        <v>250</v>
      </c>
      <c r="D24" s="595"/>
      <c r="E24" s="595"/>
      <c r="F24" s="595"/>
      <c r="G24" s="595"/>
      <c r="H24" s="595"/>
      <c r="I24" s="595"/>
      <c r="J24" s="596"/>
      <c r="K24" s="13"/>
    </row>
    <row r="25" spans="2:11" ht="23.45" customHeight="1" thickBot="1">
      <c r="B25" s="12"/>
      <c r="C25" s="597" t="s">
        <v>251</v>
      </c>
      <c r="D25" s="598"/>
      <c r="E25" s="598"/>
      <c r="F25" s="598"/>
      <c r="G25" s="598"/>
      <c r="H25" s="598"/>
      <c r="I25" s="598"/>
      <c r="J25" s="599"/>
      <c r="K25" s="13"/>
    </row>
    <row r="26" spans="2:11">
      <c r="B26" s="12"/>
      <c r="C26" s="10"/>
      <c r="D26" s="138"/>
      <c r="E26" s="138"/>
      <c r="F26" s="138"/>
      <c r="G26" s="138"/>
      <c r="H26" s="138"/>
      <c r="I26" s="138"/>
      <c r="J26" s="11"/>
      <c r="K26" s="13"/>
    </row>
    <row r="27" spans="2:11">
      <c r="B27" s="12"/>
      <c r="C27" s="12"/>
      <c r="J27" s="13"/>
      <c r="K27" s="13"/>
    </row>
    <row r="28" spans="2:11" ht="15" thickBot="1">
      <c r="B28" s="12"/>
      <c r="C28" s="27"/>
      <c r="D28" s="28"/>
      <c r="E28" s="28"/>
      <c r="F28" s="28"/>
      <c r="G28" s="28"/>
      <c r="H28" s="28"/>
      <c r="I28" s="28"/>
      <c r="J28" s="29"/>
      <c r="K28" s="13"/>
    </row>
    <row r="29" spans="2:11" ht="18.75" thickBot="1">
      <c r="B29" s="12"/>
      <c r="C29" s="569" t="s">
        <v>252</v>
      </c>
      <c r="D29" s="570"/>
      <c r="E29" s="570"/>
      <c r="F29" s="570"/>
      <c r="G29" s="570"/>
      <c r="H29" s="570"/>
      <c r="I29" s="570"/>
      <c r="J29" s="571"/>
      <c r="K29" s="13"/>
    </row>
    <row r="30" spans="2:11" ht="15" customHeight="1">
      <c r="B30" s="12"/>
      <c r="C30" s="140"/>
      <c r="D30" s="141"/>
      <c r="E30" s="141"/>
      <c r="F30" s="141"/>
      <c r="G30" s="141"/>
      <c r="H30" s="141"/>
      <c r="I30" s="141"/>
      <c r="J30" s="142"/>
      <c r="K30" s="13"/>
    </row>
    <row r="31" spans="2:11" ht="15" customHeight="1">
      <c r="B31" s="12"/>
      <c r="C31" s="566" t="s">
        <v>253</v>
      </c>
      <c r="D31" s="567"/>
      <c r="E31" s="567"/>
      <c r="F31" s="567"/>
      <c r="G31" s="567"/>
      <c r="H31" s="567"/>
      <c r="I31" s="567"/>
      <c r="J31" s="568"/>
      <c r="K31" s="13"/>
    </row>
    <row r="32" spans="2:11" ht="15" customHeight="1" thickBot="1">
      <c r="B32" s="12"/>
      <c r="C32" s="143"/>
      <c r="D32" s="144"/>
      <c r="E32" s="144"/>
      <c r="F32" s="144"/>
      <c r="G32" s="144"/>
      <c r="H32" s="144"/>
      <c r="I32" s="144"/>
      <c r="J32" s="145"/>
      <c r="K32" s="13"/>
    </row>
    <row r="33" spans="2:11" s="16" customFormat="1" ht="26.85" customHeight="1" thickBot="1">
      <c r="B33" s="14"/>
      <c r="C33" s="600" t="s">
        <v>254</v>
      </c>
      <c r="D33" s="601"/>
      <c r="E33" s="601"/>
      <c r="F33" s="602"/>
      <c r="G33" s="600" t="s">
        <v>255</v>
      </c>
      <c r="H33" s="601"/>
      <c r="I33" s="601"/>
      <c r="J33" s="602"/>
      <c r="K33" s="15"/>
    </row>
    <row r="34" spans="2:11" ht="27.75" customHeight="1" thickBot="1">
      <c r="B34" s="12"/>
      <c r="C34" s="603" t="str">
        <f>C14</f>
        <v>HARDWARE (PLANT)</v>
      </c>
      <c r="D34" s="604"/>
      <c r="E34" s="604"/>
      <c r="F34" s="604"/>
      <c r="G34" s="604"/>
      <c r="H34" s="604"/>
      <c r="I34" s="604"/>
      <c r="J34" s="605"/>
      <c r="K34" s="13"/>
    </row>
    <row r="35" spans="2:11" ht="21.2" customHeight="1" thickBot="1">
      <c r="B35" s="12"/>
      <c r="C35" s="131" t="s">
        <v>219</v>
      </c>
      <c r="D35" s="132" t="s">
        <v>220</v>
      </c>
      <c r="E35" s="215" t="s">
        <v>221</v>
      </c>
      <c r="F35" s="133" t="s">
        <v>222</v>
      </c>
      <c r="G35" s="131" t="s">
        <v>219</v>
      </c>
      <c r="H35" s="132" t="s">
        <v>220</v>
      </c>
      <c r="I35" s="215" t="s">
        <v>221</v>
      </c>
      <c r="J35" s="133" t="s">
        <v>222</v>
      </c>
      <c r="K35" s="13"/>
    </row>
    <row r="36" spans="2:11" s="19" customFormat="1" ht="54.95" customHeight="1">
      <c r="B36" s="17"/>
      <c r="C36" s="137" t="s">
        <v>256</v>
      </c>
      <c r="D36" s="146" t="s">
        <v>257</v>
      </c>
      <c r="E36" s="223">
        <v>1</v>
      </c>
      <c r="F36" s="147" t="s">
        <v>258</v>
      </c>
      <c r="G36" s="137" t="s">
        <v>259</v>
      </c>
      <c r="H36" s="136" t="s">
        <v>224</v>
      </c>
      <c r="I36" s="223">
        <v>0.5</v>
      </c>
      <c r="J36" s="147" t="s">
        <v>404</v>
      </c>
      <c r="K36" s="18"/>
    </row>
    <row r="37" spans="2:11" s="19" customFormat="1" ht="52.5" customHeight="1">
      <c r="B37" s="17"/>
      <c r="C37" s="24" t="s">
        <v>261</v>
      </c>
      <c r="D37" s="20" t="s">
        <v>262</v>
      </c>
      <c r="E37" s="223">
        <v>1</v>
      </c>
      <c r="F37" s="31" t="s">
        <v>263</v>
      </c>
      <c r="G37" s="24" t="s">
        <v>264</v>
      </c>
      <c r="H37" s="20" t="s">
        <v>224</v>
      </c>
      <c r="I37" s="223">
        <v>0.75</v>
      </c>
      <c r="J37" s="31" t="s">
        <v>405</v>
      </c>
      <c r="K37" s="18"/>
    </row>
    <row r="38" spans="2:11" s="19" customFormat="1" ht="57">
      <c r="B38" s="17"/>
      <c r="C38" s="24" t="s">
        <v>266</v>
      </c>
      <c r="D38" s="23" t="s">
        <v>262</v>
      </c>
      <c r="E38" s="223" t="s">
        <v>48</v>
      </c>
      <c r="F38" s="31" t="s">
        <v>267</v>
      </c>
      <c r="G38" s="24" t="s">
        <v>268</v>
      </c>
      <c r="H38" s="20" t="s">
        <v>224</v>
      </c>
      <c r="I38" s="223">
        <v>1</v>
      </c>
      <c r="J38" s="31" t="s">
        <v>269</v>
      </c>
      <c r="K38" s="18"/>
    </row>
    <row r="39" spans="2:11" s="19" customFormat="1" ht="39" customHeight="1">
      <c r="B39" s="17"/>
      <c r="C39" s="24" t="s">
        <v>270</v>
      </c>
      <c r="D39" s="20" t="s">
        <v>262</v>
      </c>
      <c r="E39" s="223">
        <v>1</v>
      </c>
      <c r="F39" s="31" t="s">
        <v>271</v>
      </c>
      <c r="G39" s="24" t="s">
        <v>272</v>
      </c>
      <c r="H39" s="23" t="s">
        <v>257</v>
      </c>
      <c r="I39" s="223">
        <v>1</v>
      </c>
      <c r="J39" s="31" t="s">
        <v>273</v>
      </c>
      <c r="K39" s="18"/>
    </row>
    <row r="40" spans="2:11" s="19" customFormat="1" ht="28.5">
      <c r="B40" s="17"/>
      <c r="C40" s="174" t="s">
        <v>274</v>
      </c>
      <c r="D40" s="23" t="s">
        <v>224</v>
      </c>
      <c r="E40" s="223" t="s">
        <v>48</v>
      </c>
      <c r="F40" s="31" t="s">
        <v>275</v>
      </c>
      <c r="G40" s="24" t="s">
        <v>276</v>
      </c>
      <c r="H40" s="23" t="s">
        <v>257</v>
      </c>
      <c r="I40" s="223">
        <v>1</v>
      </c>
      <c r="J40" s="31" t="s">
        <v>277</v>
      </c>
      <c r="K40" s="18"/>
    </row>
    <row r="41" spans="2:11" s="19" customFormat="1" ht="42.75">
      <c r="B41" s="17"/>
      <c r="C41" s="174" t="s">
        <v>497</v>
      </c>
      <c r="D41" s="23" t="s">
        <v>262</v>
      </c>
      <c r="E41" s="223">
        <v>1</v>
      </c>
      <c r="F41" s="31" t="s">
        <v>280</v>
      </c>
      <c r="G41" s="24" t="s">
        <v>281</v>
      </c>
      <c r="H41" s="23" t="s">
        <v>279</v>
      </c>
      <c r="I41" s="223">
        <v>1</v>
      </c>
      <c r="J41" s="31" t="s">
        <v>282</v>
      </c>
      <c r="K41" s="18"/>
    </row>
    <row r="42" spans="2:11" s="19" customFormat="1" ht="57">
      <c r="B42" s="17"/>
      <c r="C42" s="174" t="s">
        <v>498</v>
      </c>
      <c r="D42" s="23" t="s">
        <v>279</v>
      </c>
      <c r="E42" s="223">
        <v>1</v>
      </c>
      <c r="F42" s="31" t="s">
        <v>284</v>
      </c>
      <c r="G42" s="24" t="s">
        <v>285</v>
      </c>
      <c r="H42" s="20" t="s">
        <v>224</v>
      </c>
      <c r="I42" s="223">
        <v>0</v>
      </c>
      <c r="J42" s="31" t="s">
        <v>406</v>
      </c>
      <c r="K42" s="18"/>
    </row>
    <row r="43" spans="2:11" s="19" customFormat="1" ht="42.75">
      <c r="B43" s="17"/>
      <c r="C43" s="174" t="s">
        <v>278</v>
      </c>
      <c r="D43" s="23" t="s">
        <v>279</v>
      </c>
      <c r="E43" s="223">
        <v>1</v>
      </c>
      <c r="F43" s="31" t="s">
        <v>288</v>
      </c>
      <c r="G43" s="199" t="s">
        <v>499</v>
      </c>
      <c r="H43" s="20" t="s">
        <v>224</v>
      </c>
      <c r="I43" s="223">
        <v>0</v>
      </c>
      <c r="J43" s="31" t="s">
        <v>563</v>
      </c>
      <c r="K43" s="18"/>
    </row>
    <row r="44" spans="2:11" s="19" customFormat="1" ht="29.25" thickBot="1">
      <c r="B44" s="17"/>
      <c r="C44" s="174" t="s">
        <v>283</v>
      </c>
      <c r="D44" s="23" t="s">
        <v>279</v>
      </c>
      <c r="E44" s="223">
        <v>1</v>
      </c>
      <c r="F44" s="31" t="s">
        <v>543</v>
      </c>
      <c r="G44" s="25" t="s">
        <v>289</v>
      </c>
      <c r="H44" s="26" t="s">
        <v>279</v>
      </c>
      <c r="I44" s="223">
        <v>1</v>
      </c>
      <c r="J44" s="149" t="s">
        <v>290</v>
      </c>
      <c r="K44" s="18"/>
    </row>
    <row r="45" spans="2:11" s="19" customFormat="1" ht="29.25" thickBot="1">
      <c r="B45" s="17"/>
      <c r="C45" s="148" t="s">
        <v>287</v>
      </c>
      <c r="D45" s="26" t="s">
        <v>262</v>
      </c>
      <c r="E45" s="223">
        <v>1</v>
      </c>
      <c r="F45" s="149" t="s">
        <v>288</v>
      </c>
      <c r="G45" s="115" t="s">
        <v>26</v>
      </c>
      <c r="H45" s="201" t="s">
        <v>26</v>
      </c>
      <c r="I45" s="223" t="s">
        <v>26</v>
      </c>
      <c r="J45" s="202" t="s">
        <v>26</v>
      </c>
      <c r="K45" s="18"/>
    </row>
    <row r="46" spans="2:11" s="19" customFormat="1" ht="27.75" customHeight="1" thickBot="1">
      <c r="B46" s="17"/>
      <c r="C46" s="611" t="str">
        <f>C18</f>
        <v>PEOPLE + PROCESS</v>
      </c>
      <c r="D46" s="612"/>
      <c r="E46" s="612"/>
      <c r="F46" s="612"/>
      <c r="G46" s="612"/>
      <c r="H46" s="612"/>
      <c r="I46" s="612"/>
      <c r="J46" s="613"/>
      <c r="K46" s="18"/>
    </row>
    <row r="47" spans="2:11" ht="24.6" customHeight="1" thickBot="1">
      <c r="B47" s="12"/>
      <c r="C47" s="131" t="s">
        <v>219</v>
      </c>
      <c r="D47" s="132" t="s">
        <v>220</v>
      </c>
      <c r="E47" s="215" t="s">
        <v>221</v>
      </c>
      <c r="F47" s="133" t="s">
        <v>222</v>
      </c>
      <c r="G47" s="131" t="s">
        <v>219</v>
      </c>
      <c r="H47" s="132" t="s">
        <v>220</v>
      </c>
      <c r="I47" s="215" t="s">
        <v>221</v>
      </c>
      <c r="J47" s="133" t="s">
        <v>222</v>
      </c>
      <c r="K47" s="13"/>
    </row>
    <row r="48" spans="2:11" s="19" customFormat="1" ht="42.75">
      <c r="B48" s="17"/>
      <c r="C48" s="189" t="s">
        <v>291</v>
      </c>
      <c r="D48" s="146" t="s">
        <v>224</v>
      </c>
      <c r="E48" s="223">
        <v>0.5</v>
      </c>
      <c r="F48" s="147" t="s">
        <v>292</v>
      </c>
      <c r="G48" s="137" t="s">
        <v>293</v>
      </c>
      <c r="H48" s="146" t="s">
        <v>224</v>
      </c>
      <c r="I48" s="223">
        <v>1</v>
      </c>
      <c r="J48" s="147" t="s">
        <v>574</v>
      </c>
      <c r="K48" s="18"/>
    </row>
    <row r="49" spans="2:11" s="19" customFormat="1" ht="42.75">
      <c r="B49" s="17"/>
      <c r="C49" s="190" t="s">
        <v>295</v>
      </c>
      <c r="D49" s="162" t="s">
        <v>224</v>
      </c>
      <c r="E49" s="223">
        <v>1</v>
      </c>
      <c r="F49" s="31" t="s">
        <v>547</v>
      </c>
      <c r="G49" s="24" t="s">
        <v>297</v>
      </c>
      <c r="H49" s="23" t="s">
        <v>262</v>
      </c>
      <c r="I49" s="223">
        <v>1</v>
      </c>
      <c r="J49" s="31" t="s">
        <v>298</v>
      </c>
      <c r="K49" s="18"/>
    </row>
    <row r="50" spans="2:11" s="19" customFormat="1" ht="57">
      <c r="B50" s="17"/>
      <c r="C50" s="174" t="s">
        <v>500</v>
      </c>
      <c r="D50" s="23" t="s">
        <v>224</v>
      </c>
      <c r="E50" s="223">
        <v>1</v>
      </c>
      <c r="F50" s="31" t="s">
        <v>548</v>
      </c>
      <c r="G50" s="24" t="s">
        <v>301</v>
      </c>
      <c r="H50" s="23" t="s">
        <v>224</v>
      </c>
      <c r="I50" s="223">
        <v>1</v>
      </c>
      <c r="J50" s="31" t="s">
        <v>549</v>
      </c>
      <c r="K50" s="18"/>
    </row>
    <row r="51" spans="2:11" s="19" customFormat="1" ht="28.5">
      <c r="B51" s="17"/>
      <c r="C51" s="174" t="s">
        <v>502</v>
      </c>
      <c r="D51" s="23" t="s">
        <v>224</v>
      </c>
      <c r="E51" s="223">
        <v>1</v>
      </c>
      <c r="F51" s="31" t="s">
        <v>550</v>
      </c>
      <c r="G51" s="199" t="s">
        <v>26</v>
      </c>
      <c r="H51" s="22" t="s">
        <v>26</v>
      </c>
      <c r="I51" s="223" t="s">
        <v>26</v>
      </c>
      <c r="J51" s="116" t="s">
        <v>26</v>
      </c>
      <c r="K51" s="18"/>
    </row>
    <row r="52" spans="2:11" s="19" customFormat="1" ht="42.75">
      <c r="B52" s="17"/>
      <c r="C52" s="174" t="s">
        <v>501</v>
      </c>
      <c r="D52" s="23" t="s">
        <v>224</v>
      </c>
      <c r="E52" s="223">
        <v>0.75</v>
      </c>
      <c r="F52" s="31" t="s">
        <v>551</v>
      </c>
      <c r="G52" s="199" t="s">
        <v>26</v>
      </c>
      <c r="H52" s="22" t="s">
        <v>26</v>
      </c>
      <c r="I52" s="223" t="s">
        <v>26</v>
      </c>
      <c r="J52" s="116" t="s">
        <v>26</v>
      </c>
      <c r="K52" s="18"/>
    </row>
    <row r="53" spans="2:11" s="19" customFormat="1" ht="15" thickBot="1">
      <c r="B53" s="17"/>
      <c r="C53" s="148" t="s">
        <v>503</v>
      </c>
      <c r="D53" s="163" t="s">
        <v>262</v>
      </c>
      <c r="E53" s="223">
        <v>1</v>
      </c>
      <c r="F53" s="191" t="s">
        <v>575</v>
      </c>
      <c r="G53" s="25" t="s">
        <v>26</v>
      </c>
      <c r="H53" s="173" t="s">
        <v>26</v>
      </c>
      <c r="I53" s="223" t="s">
        <v>26</v>
      </c>
      <c r="J53" s="188" t="s">
        <v>26</v>
      </c>
      <c r="K53" s="18"/>
    </row>
    <row r="54" spans="2:11" s="16" customFormat="1" ht="22.7" customHeight="1" thickBot="1">
      <c r="B54" s="14"/>
      <c r="C54" s="594" t="s">
        <v>250</v>
      </c>
      <c r="D54" s="595"/>
      <c r="E54" s="595"/>
      <c r="F54" s="595"/>
      <c r="G54" s="595"/>
      <c r="H54" s="595"/>
      <c r="I54" s="595"/>
      <c r="J54" s="596"/>
      <c r="K54" s="15"/>
    </row>
    <row r="55" spans="2:11" ht="22.7" customHeight="1" thickBot="1">
      <c r="B55" s="12"/>
      <c r="C55" s="614" t="s">
        <v>305</v>
      </c>
      <c r="D55" s="615"/>
      <c r="E55" s="615"/>
      <c r="F55" s="615"/>
      <c r="G55" s="615"/>
      <c r="H55" s="615"/>
      <c r="I55" s="615"/>
      <c r="J55" s="616"/>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9" t="s">
        <v>306</v>
      </c>
      <c r="D59" s="570"/>
      <c r="E59" s="570"/>
      <c r="F59" s="570"/>
      <c r="G59" s="570"/>
      <c r="H59" s="570"/>
      <c r="I59" s="570"/>
      <c r="J59" s="571"/>
      <c r="K59" s="13"/>
    </row>
    <row r="60" spans="2:11" ht="20.85" customHeight="1" thickBot="1">
      <c r="B60" s="12"/>
      <c r="C60" s="633" t="s">
        <v>262</v>
      </c>
      <c r="D60" s="634"/>
      <c r="E60" s="635"/>
      <c r="F60" s="636"/>
      <c r="G60" s="633" t="s">
        <v>279</v>
      </c>
      <c r="H60" s="634"/>
      <c r="I60" s="635"/>
      <c r="J60" s="636"/>
      <c r="K60" s="13"/>
    </row>
    <row r="61" spans="2:11" ht="25.7" customHeight="1" thickBot="1">
      <c r="B61" s="12"/>
      <c r="C61" s="617" t="s">
        <v>307</v>
      </c>
      <c r="D61" s="618"/>
      <c r="E61" s="618"/>
      <c r="F61" s="619"/>
      <c r="G61" s="620" t="s">
        <v>308</v>
      </c>
      <c r="H61" s="618"/>
      <c r="I61" s="618"/>
      <c r="J61" s="621"/>
      <c r="K61" s="13"/>
    </row>
    <row r="62" spans="2:11" ht="15.95" customHeight="1">
      <c r="B62" s="12"/>
      <c r="C62" s="10"/>
      <c r="D62" s="138"/>
      <c r="E62" s="138"/>
      <c r="F62" s="138"/>
      <c r="G62" s="138"/>
      <c r="H62" s="138"/>
      <c r="I62" s="138"/>
      <c r="J62" s="11"/>
      <c r="K62" s="13"/>
    </row>
    <row r="63" spans="2:11">
      <c r="B63" s="12"/>
      <c r="C63" s="12"/>
      <c r="J63" s="13"/>
      <c r="K63" s="13"/>
    </row>
    <row r="64" spans="2:11" ht="15" thickBot="1">
      <c r="B64" s="12"/>
      <c r="C64" s="27"/>
      <c r="D64" s="28"/>
      <c r="E64" s="28"/>
      <c r="F64" s="28"/>
      <c r="G64" s="28"/>
      <c r="H64" s="28"/>
      <c r="I64" s="28"/>
      <c r="J64" s="29"/>
      <c r="K64" s="13"/>
    </row>
    <row r="65" spans="2:11" ht="18.75" thickBot="1">
      <c r="B65" s="12"/>
      <c r="C65" s="569" t="s">
        <v>309</v>
      </c>
      <c r="D65" s="570"/>
      <c r="E65" s="570"/>
      <c r="F65" s="570"/>
      <c r="G65" s="637"/>
      <c r="H65" s="570"/>
      <c r="I65" s="570"/>
      <c r="J65" s="571"/>
      <c r="K65" s="13"/>
    </row>
    <row r="66" spans="2:11" s="16" customFormat="1" ht="13.35" customHeight="1">
      <c r="B66" s="14"/>
      <c r="C66" s="650" t="s">
        <v>310</v>
      </c>
      <c r="D66" s="651"/>
      <c r="E66" s="652"/>
      <c r="F66" s="161" t="s">
        <v>311</v>
      </c>
      <c r="G66" s="150" t="s">
        <v>107</v>
      </c>
      <c r="H66" s="638" t="s">
        <v>312</v>
      </c>
      <c r="I66" s="638"/>
      <c r="J66" s="639"/>
      <c r="K66" s="15"/>
    </row>
    <row r="67" spans="2:11" ht="14.45" customHeight="1">
      <c r="B67" s="12"/>
      <c r="C67" s="190" t="s">
        <v>53</v>
      </c>
      <c r="D67" s="609" t="s">
        <v>313</v>
      </c>
      <c r="E67" s="610"/>
      <c r="F67" s="152">
        <f>'Initial Risk'!F18</f>
        <v>5</v>
      </c>
      <c r="G67" s="155">
        <f>'Initial Risk'!G18</f>
        <v>3</v>
      </c>
      <c r="H67" s="640">
        <f>F67*G67</f>
        <v>15</v>
      </c>
      <c r="I67" s="640"/>
      <c r="J67" s="641"/>
      <c r="K67" s="13"/>
    </row>
    <row r="68" spans="2:11" ht="14.45" customHeight="1">
      <c r="B68" s="12"/>
      <c r="C68" s="190" t="s">
        <v>54</v>
      </c>
      <c r="D68" s="609" t="s">
        <v>313</v>
      </c>
      <c r="E68" s="610"/>
      <c r="F68" s="153" t="s">
        <v>314</v>
      </c>
      <c r="G68" s="155" t="s">
        <v>323</v>
      </c>
      <c r="H68" s="642" t="s">
        <v>316</v>
      </c>
      <c r="I68" s="642"/>
      <c r="J68" s="643"/>
      <c r="K68" s="13"/>
    </row>
    <row r="69" spans="2:11" ht="16.5" customHeight="1">
      <c r="B69" s="12"/>
      <c r="C69" s="190" t="s">
        <v>317</v>
      </c>
      <c r="D69" s="609" t="s">
        <v>313</v>
      </c>
      <c r="E69" s="610"/>
      <c r="F69" s="154" t="s">
        <v>318</v>
      </c>
      <c r="G69" s="151" t="s">
        <v>319</v>
      </c>
      <c r="H69" s="644" t="s">
        <v>320</v>
      </c>
      <c r="I69" s="644"/>
      <c r="J69" s="645"/>
      <c r="K69" s="13"/>
    </row>
    <row r="70" spans="2:11" ht="15.95" customHeight="1">
      <c r="B70" s="12"/>
      <c r="C70" s="190" t="s">
        <v>321</v>
      </c>
      <c r="D70" s="609" t="s">
        <v>313</v>
      </c>
      <c r="E70" s="610"/>
      <c r="F70" s="152">
        <v>4</v>
      </c>
      <c r="G70" s="155">
        <v>2</v>
      </c>
      <c r="H70" s="646">
        <f>F70*G70</f>
        <v>8</v>
      </c>
      <c r="I70" s="646"/>
      <c r="J70" s="647"/>
      <c r="K70" s="13"/>
    </row>
    <row r="71" spans="2:11" ht="14.45" customHeight="1" thickBot="1">
      <c r="B71" s="12"/>
      <c r="C71" s="222" t="s">
        <v>58</v>
      </c>
      <c r="D71" s="622" t="s">
        <v>313</v>
      </c>
      <c r="E71" s="623"/>
      <c r="F71" s="217" t="s">
        <v>322</v>
      </c>
      <c r="G71" s="155" t="s">
        <v>344</v>
      </c>
      <c r="H71" s="648" t="s">
        <v>324</v>
      </c>
      <c r="I71" s="648"/>
      <c r="J71" s="649"/>
      <c r="K71" s="13"/>
    </row>
    <row r="72" spans="2:11" ht="23.1" customHeight="1" thickBot="1">
      <c r="B72" s="12"/>
      <c r="C72" s="653" t="s">
        <v>325</v>
      </c>
      <c r="D72" s="631"/>
      <c r="E72" s="631"/>
      <c r="F72" s="631"/>
      <c r="G72" s="631"/>
      <c r="H72" s="631"/>
      <c r="I72" s="631"/>
      <c r="J72" s="632"/>
      <c r="K72" s="13"/>
    </row>
    <row r="73" spans="2:11" ht="17.850000000000001" customHeight="1">
      <c r="B73" s="12"/>
      <c r="C73" s="179" t="s">
        <v>326</v>
      </c>
      <c r="D73" s="157"/>
      <c r="E73" s="157"/>
      <c r="F73" s="157"/>
      <c r="G73" s="157"/>
      <c r="H73" s="157"/>
      <c r="I73" s="157"/>
      <c r="J73" s="180"/>
      <c r="K73" s="13"/>
    </row>
    <row r="74" spans="2:11" ht="18.600000000000001" customHeight="1">
      <c r="B74" s="12"/>
      <c r="C74" s="181" t="s">
        <v>327</v>
      </c>
      <c r="D74" s="177"/>
      <c r="E74" s="177"/>
      <c r="F74" s="177"/>
      <c r="G74" s="178"/>
      <c r="H74" s="178"/>
      <c r="I74" s="178"/>
      <c r="J74" s="182"/>
      <c r="K74" s="13"/>
    </row>
    <row r="75" spans="2:11" ht="14.85" customHeight="1">
      <c r="B75" s="12"/>
      <c r="C75" s="181" t="s">
        <v>328</v>
      </c>
      <c r="D75" s="177"/>
      <c r="E75" s="177"/>
      <c r="F75" s="177"/>
      <c r="G75" s="175"/>
      <c r="H75" s="175"/>
      <c r="I75" s="175"/>
      <c r="J75" s="183"/>
      <c r="K75" s="13"/>
    </row>
    <row r="76" spans="2:11" ht="17.100000000000001" customHeight="1">
      <c r="B76" s="12"/>
      <c r="C76" s="158" t="s">
        <v>329</v>
      </c>
      <c r="D76" s="177"/>
      <c r="E76" s="177"/>
      <c r="F76" s="177"/>
      <c r="G76" s="176"/>
      <c r="H76" s="176"/>
      <c r="I76" s="176"/>
      <c r="J76" s="184"/>
      <c r="K76" s="13"/>
    </row>
    <row r="77" spans="2:11" ht="14.45" customHeight="1" thickBot="1">
      <c r="B77" s="12"/>
      <c r="C77" s="185"/>
      <c r="D77" s="186"/>
      <c r="E77" s="186"/>
      <c r="F77" s="186"/>
      <c r="G77" s="186"/>
      <c r="H77" s="186"/>
      <c r="I77" s="186"/>
      <c r="J77" s="187"/>
      <c r="K77" s="13"/>
    </row>
    <row r="78" spans="2:11" ht="15" customHeight="1" thickBot="1">
      <c r="B78" s="12"/>
      <c r="C78" s="624" t="s">
        <v>330</v>
      </c>
      <c r="D78" s="625"/>
      <c r="E78" s="625"/>
      <c r="F78" s="626"/>
      <c r="G78" s="626"/>
      <c r="H78" s="626"/>
      <c r="I78" s="627"/>
      <c r="J78" s="628"/>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thickBot="1">
      <c r="B114" s="12"/>
      <c r="C114" s="143"/>
      <c r="D114" s="144"/>
      <c r="E114" s="144"/>
      <c r="F114" s="144"/>
      <c r="G114" s="28"/>
      <c r="H114" s="144"/>
      <c r="I114" s="144"/>
      <c r="J114" s="29"/>
      <c r="K114" s="13"/>
    </row>
    <row r="115" spans="2:11">
      <c r="B115" s="12"/>
      <c r="K115" s="13"/>
    </row>
    <row r="116" spans="2:11" ht="1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6:J46"/>
    <mergeCell ref="C13:F13"/>
    <mergeCell ref="G13:J13"/>
    <mergeCell ref="C14:J14"/>
    <mergeCell ref="C18:J18"/>
    <mergeCell ref="H68:J68"/>
    <mergeCell ref="C66:E66"/>
    <mergeCell ref="D67:E67"/>
    <mergeCell ref="D68:E68"/>
    <mergeCell ref="C24:J24"/>
    <mergeCell ref="C25:J25"/>
    <mergeCell ref="C29:J29"/>
    <mergeCell ref="C31:J31"/>
    <mergeCell ref="C33:F33"/>
    <mergeCell ref="G33:J33"/>
    <mergeCell ref="H70:J70"/>
    <mergeCell ref="H71:J71"/>
    <mergeCell ref="C72:J72"/>
    <mergeCell ref="C78:J78"/>
    <mergeCell ref="C34:J34"/>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353" priority="79" operator="equal">
      <formula>4</formula>
    </cfRule>
    <cfRule type="cellIs" dxfId="352" priority="78" operator="between">
      <formula>1</formula>
      <formula>3</formula>
    </cfRule>
    <cfRule type="cellIs" dxfId="351" priority="80" operator="between">
      <formula>5</formula>
      <formula>8</formula>
    </cfRule>
    <cfRule type="cellIs" dxfId="350" priority="81" operator="between">
      <formula>10</formula>
      <formula>12</formula>
    </cfRule>
    <cfRule type="cellIs" dxfId="349" priority="82"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4" operator="equal" id="{D368C96B-F00D-4BB1-994A-B81081C369E0}">
            <xm:f>'Data Vald.'!$A$5</xm:f>
            <x14:dxf>
              <font>
                <color theme="0"/>
              </font>
              <fill>
                <patternFill>
                  <bgColor theme="1"/>
                </patternFill>
              </fill>
            </x14:dxf>
          </x14:cfRule>
          <x14:cfRule type="cellIs" priority="56" operator="equal" id="{437EA1AE-2647-475F-89CD-591000FCA56D}">
            <xm:f>'Data Vald.'!$A$3</xm:f>
            <x14:dxf/>
          </x14:cfRule>
          <x14:cfRule type="cellIs" priority="55" operator="equal" id="{CE5C9014-7359-4119-AE31-D8150C8C9512}">
            <xm:f>'Data Vald.'!$A$4</xm:f>
            <x14:dxf/>
          </x14:cfRule>
          <x14:cfRule type="cellIs" priority="53" operator="equal" id="{E4A62B38-D0C0-4269-AA46-35C9948331D1}">
            <xm:f>'Data Vald.'!$A$6</xm:f>
            <x14:dxf>
              <fill>
                <patternFill>
                  <bgColor rgb="FFFF0000"/>
                </patternFill>
              </fill>
            </x14:dxf>
          </x14:cfRule>
          <x14:cfRule type="cellIs" priority="52" operator="equal" id="{F9FFF8D9-CD57-4244-92A0-5B57CFD631F5}">
            <xm:f>'Data Vald.'!$A$7</xm:f>
            <x14:dxf>
              <fill>
                <patternFill>
                  <bgColor rgb="FFFFC000"/>
                </patternFill>
              </fill>
            </x14:dxf>
          </x14:cfRule>
          <x14:cfRule type="cellIs" priority="51" operator="equal" id="{924DF803-7173-4BE3-B7F3-9E9D33495427}">
            <xm:f>'Data Vald.'!$A$8</xm:f>
            <x14:dxf>
              <fill>
                <patternFill>
                  <bgColor rgb="FFFFFF00"/>
                </patternFill>
              </fill>
            </x14:dxf>
          </x14:cfRule>
          <x14:cfRule type="cellIs" priority="50" operator="equal" id="{F85EF5B3-B008-4267-B51A-2C8ADAF008B2}">
            <xm:f>'Data Vald.'!$A$9</xm:f>
            <x14:dxf>
              <fill>
                <patternFill>
                  <bgColor rgb="FF00B050"/>
                </patternFill>
              </fill>
            </x14:dxf>
          </x14:cfRule>
          <xm:sqref>E16:E17</xm:sqref>
        </x14:conditionalFormatting>
        <x14:conditionalFormatting xmlns:xm="http://schemas.microsoft.com/office/excel/2006/main">
          <x14:cfRule type="cellIs" priority="49" operator="equal" id="{345DDE67-23C6-4710-B8AC-0BD0B3C498ED}">
            <xm:f>'Data Vald.'!$A$3</xm:f>
            <x14:dxf/>
          </x14:cfRule>
          <x14:cfRule type="cellIs" priority="48" operator="equal" id="{2DA070F5-B164-409B-A77E-6F4C3ECBE448}">
            <xm:f>'Data Vald.'!$A$4</xm:f>
            <x14:dxf/>
          </x14:cfRule>
          <x14:cfRule type="cellIs" priority="47" operator="equal" id="{E9187B43-1322-4FCE-88CE-F93EAD4C480A}">
            <xm:f>'Data Vald.'!$A$5</xm:f>
            <x14:dxf>
              <font>
                <color theme="0"/>
              </font>
              <fill>
                <patternFill>
                  <bgColor theme="1"/>
                </patternFill>
              </fill>
            </x14:dxf>
          </x14:cfRule>
          <x14:cfRule type="cellIs" priority="46" operator="equal" id="{BA4F266D-EED6-4D55-A09E-E14368EF0915}">
            <xm:f>'Data Vald.'!$A$6</xm:f>
            <x14:dxf>
              <fill>
                <patternFill>
                  <bgColor rgb="FFFF0000"/>
                </patternFill>
              </fill>
            </x14:dxf>
          </x14:cfRule>
          <x14:cfRule type="cellIs" priority="45" operator="equal" id="{09620339-261F-4709-B0AD-E9734CD7815E}">
            <xm:f>'Data Vald.'!$A$7</xm:f>
            <x14:dxf>
              <fill>
                <patternFill>
                  <bgColor rgb="FFFFC000"/>
                </patternFill>
              </fill>
            </x14:dxf>
          </x14:cfRule>
          <x14:cfRule type="cellIs" priority="44" operator="equal" id="{BD7B40BA-4DDA-4C2A-ADC3-98007B1663D4}">
            <xm:f>'Data Vald.'!$A$8</xm:f>
            <x14:dxf>
              <fill>
                <patternFill>
                  <bgColor rgb="FFFFFF00"/>
                </patternFill>
              </fill>
            </x14:dxf>
          </x14:cfRule>
          <x14:cfRule type="cellIs" priority="43" operator="equal" id="{B3C11DC4-1A78-41C0-ADC2-2BDECC66038E}">
            <xm:f>'Data Vald.'!$A$9</xm:f>
            <x14:dxf>
              <fill>
                <patternFill>
                  <bgColor rgb="FF00B050"/>
                </patternFill>
              </fill>
            </x14:dxf>
          </x14:cfRule>
          <xm:sqref>E20:E23</xm:sqref>
        </x14:conditionalFormatting>
        <x14:conditionalFormatting xmlns:xm="http://schemas.microsoft.com/office/excel/2006/main">
          <x14:cfRule type="cellIs" priority="22" operator="equal" id="{CBF94241-65EA-42F3-90FF-54EE3ACF8D10}">
            <xm:f>'Data Vald.'!$A$9</xm:f>
            <x14:dxf>
              <fill>
                <patternFill>
                  <bgColor rgb="FF00B050"/>
                </patternFill>
              </fill>
            </x14:dxf>
          </x14:cfRule>
          <x14:cfRule type="cellIs" priority="23" operator="equal" id="{A4BF49CA-42F0-4F98-9BF8-E15A70FB8BB9}">
            <xm:f>'Data Vald.'!$A$8</xm:f>
            <x14:dxf>
              <fill>
                <patternFill>
                  <bgColor rgb="FFFFFF00"/>
                </patternFill>
              </fill>
            </x14:dxf>
          </x14:cfRule>
          <x14:cfRule type="cellIs" priority="24" operator="equal" id="{C7AFB1C3-BAF1-47ED-8170-AC6118A84401}">
            <xm:f>'Data Vald.'!$A$7</xm:f>
            <x14:dxf>
              <fill>
                <patternFill>
                  <bgColor rgb="FFFFC000"/>
                </patternFill>
              </fill>
            </x14:dxf>
          </x14:cfRule>
          <x14:cfRule type="cellIs" priority="25" operator="equal" id="{F8AA8D14-DAAC-4120-8153-88E35C8FC937}">
            <xm:f>'Data Vald.'!$A$6</xm:f>
            <x14:dxf>
              <fill>
                <patternFill>
                  <bgColor rgb="FFFF0000"/>
                </patternFill>
              </fill>
            </x14:dxf>
          </x14:cfRule>
          <x14:cfRule type="cellIs" priority="26" operator="equal" id="{6368C31D-B07B-40FE-B764-698ACF4BFC7C}">
            <xm:f>'Data Vald.'!$A$5</xm:f>
            <x14:dxf>
              <font>
                <color theme="0"/>
              </font>
              <fill>
                <patternFill>
                  <bgColor theme="1"/>
                </patternFill>
              </fill>
            </x14:dxf>
          </x14:cfRule>
          <x14:cfRule type="cellIs" priority="27" operator="equal" id="{FED32359-5CEB-44C6-9D87-8FC475EBC176}">
            <xm:f>'Data Vald.'!$A$4</xm:f>
            <x14:dxf/>
          </x14:cfRule>
          <x14:cfRule type="cellIs" priority="28" operator="equal" id="{77188A90-70E5-4F6C-A323-1EE391A6EAB6}">
            <xm:f>'Data Vald.'!$A$3</xm:f>
            <x14:dxf/>
          </x14:cfRule>
          <xm:sqref>E36:E45</xm:sqref>
        </x14:conditionalFormatting>
        <x14:conditionalFormatting xmlns:xm="http://schemas.microsoft.com/office/excel/2006/main">
          <x14:cfRule type="cellIs" priority="13" operator="equal" id="{120AF751-89B0-45B1-A1D7-C6FFCC912253}">
            <xm:f>'Data Vald.'!$A$4</xm:f>
            <x14:dxf/>
          </x14:cfRule>
          <x14:cfRule type="cellIs" priority="14" operator="equal" id="{256C8BA7-249C-4CF0-9545-FCA2A220D186}">
            <xm:f>'Data Vald.'!$A$3</xm:f>
            <x14:dxf/>
          </x14:cfRule>
          <x14:cfRule type="cellIs" priority="8" operator="equal" id="{BE2C20FA-5CC0-41EF-9871-86DF29F3F327}">
            <xm:f>'Data Vald.'!$A$9</xm:f>
            <x14:dxf>
              <fill>
                <patternFill>
                  <bgColor rgb="FF00B050"/>
                </patternFill>
              </fill>
            </x14:dxf>
          </x14:cfRule>
          <x14:cfRule type="cellIs" priority="9" operator="equal" id="{D8563496-2F08-403C-BE2F-14479D74DF23}">
            <xm:f>'Data Vald.'!$A$8</xm:f>
            <x14:dxf>
              <fill>
                <patternFill>
                  <bgColor rgb="FFFFFF00"/>
                </patternFill>
              </fill>
            </x14:dxf>
          </x14:cfRule>
          <x14:cfRule type="cellIs" priority="10" operator="equal" id="{628740FE-19F0-4493-B574-CD844841A996}">
            <xm:f>'Data Vald.'!$A$7</xm:f>
            <x14:dxf>
              <fill>
                <patternFill>
                  <bgColor rgb="FFFFC000"/>
                </patternFill>
              </fill>
            </x14:dxf>
          </x14:cfRule>
          <x14:cfRule type="cellIs" priority="11" operator="equal" id="{0588CC5F-04AB-4D24-B875-7B5AB8B05795}">
            <xm:f>'Data Vald.'!$A$6</xm:f>
            <x14:dxf>
              <fill>
                <patternFill>
                  <bgColor rgb="FFFF0000"/>
                </patternFill>
              </fill>
            </x14:dxf>
          </x14:cfRule>
          <x14:cfRule type="cellIs" priority="12" operator="equal" id="{85A165FA-B993-41FA-90E0-C7F4EC755F3B}">
            <xm:f>'Data Vald.'!$A$5</xm:f>
            <x14:dxf>
              <font>
                <color theme="0"/>
              </font>
              <fill>
                <patternFill>
                  <bgColor theme="1"/>
                </patternFill>
              </fill>
            </x14:dxf>
          </x14:cfRule>
          <xm:sqref>E48:E53</xm:sqref>
        </x14:conditionalFormatting>
        <x14:conditionalFormatting xmlns:xm="http://schemas.microsoft.com/office/excel/2006/main">
          <x14:cfRule type="cellIs" priority="39" operator="equal" id="{25305292-A7E1-49C3-A0CE-97E6C5CDDD04}">
            <xm:f>'Data Vald.'!$A$6</xm:f>
            <x14:dxf>
              <fill>
                <patternFill>
                  <bgColor rgb="FFFF0000"/>
                </patternFill>
              </fill>
            </x14:dxf>
          </x14:cfRule>
          <x14:cfRule type="cellIs" priority="40" operator="equal" id="{E001EE96-3DE9-4FB9-9C31-BFCE704EAD7F}">
            <xm:f>'Data Vald.'!$A$5</xm:f>
            <x14:dxf>
              <font>
                <color theme="0"/>
              </font>
              <fill>
                <patternFill>
                  <bgColor theme="1"/>
                </patternFill>
              </fill>
            </x14:dxf>
          </x14:cfRule>
          <x14:cfRule type="cellIs" priority="41" operator="equal" id="{8B9D019C-D29A-4F8E-A07B-72B2BB206E3D}">
            <xm:f>'Data Vald.'!$A$4</xm:f>
            <x14:dxf/>
          </x14:cfRule>
          <x14:cfRule type="cellIs" priority="42" operator="equal" id="{EE6DB433-4977-4045-B4DB-30BE859113BA}">
            <xm:f>'Data Vald.'!$A$3</xm:f>
            <x14:dxf/>
          </x14:cfRule>
          <x14:cfRule type="cellIs" priority="38" operator="equal" id="{25DD6999-3C68-47CA-A7C5-B0CE6F6EE09F}">
            <xm:f>'Data Vald.'!$A$7</xm:f>
            <x14:dxf>
              <fill>
                <patternFill>
                  <bgColor rgb="FFFFC000"/>
                </patternFill>
              </fill>
            </x14:dxf>
          </x14:cfRule>
          <x14:cfRule type="cellIs" priority="36" operator="equal" id="{76AF846D-5691-4E25-BF03-D81DFB042E88}">
            <xm:f>'Data Vald.'!$A$9</xm:f>
            <x14:dxf>
              <fill>
                <patternFill>
                  <bgColor rgb="FF00B050"/>
                </patternFill>
              </fill>
            </x14:dxf>
          </x14:cfRule>
          <x14:cfRule type="cellIs" priority="37" operator="equal" id="{89063499-C035-4BCA-8F8B-17CA916F50E5}">
            <xm:f>'Data Vald.'!$A$8</xm:f>
            <x14:dxf>
              <fill>
                <patternFill>
                  <bgColor rgb="FFFFFF00"/>
                </patternFill>
              </fill>
            </x14:dxf>
          </x14:cfRule>
          <xm:sqref>I16:I17</xm:sqref>
        </x14:conditionalFormatting>
        <x14:conditionalFormatting xmlns:xm="http://schemas.microsoft.com/office/excel/2006/main">
          <x14:cfRule type="cellIs" priority="32" operator="equal" id="{1A460722-5D2F-4EBA-8A2A-EDE6006556B0}">
            <xm:f>'Data Vald.'!$A$6</xm:f>
            <x14:dxf>
              <fill>
                <patternFill>
                  <bgColor rgb="FFFF0000"/>
                </patternFill>
              </fill>
            </x14:dxf>
          </x14:cfRule>
          <x14:cfRule type="cellIs" priority="33" operator="equal" id="{BE4AD898-56FC-460A-AED0-DA1389E03866}">
            <xm:f>'Data Vald.'!$A$5</xm:f>
            <x14:dxf>
              <font>
                <color theme="0"/>
              </font>
              <fill>
                <patternFill>
                  <bgColor theme="1"/>
                </patternFill>
              </fill>
            </x14:dxf>
          </x14:cfRule>
          <x14:cfRule type="cellIs" priority="30" operator="equal" id="{ED4D9EF6-5273-4024-B170-180C6E018EA3}">
            <xm:f>'Data Vald.'!$A$8</xm:f>
            <x14:dxf>
              <fill>
                <patternFill>
                  <bgColor rgb="FFFFFF00"/>
                </patternFill>
              </fill>
            </x14:dxf>
          </x14:cfRule>
          <x14:cfRule type="cellIs" priority="29" operator="equal" id="{8293D8F6-AA86-471B-A362-DE9FAEBDC4D3}">
            <xm:f>'Data Vald.'!$A$9</xm:f>
            <x14:dxf>
              <fill>
                <patternFill>
                  <bgColor rgb="FF00B050"/>
                </patternFill>
              </fill>
            </x14:dxf>
          </x14:cfRule>
          <x14:cfRule type="cellIs" priority="31" operator="equal" id="{128A52A4-14B5-4A83-BD88-A2AB430030BA}">
            <xm:f>'Data Vald.'!$A$7</xm:f>
            <x14:dxf>
              <fill>
                <patternFill>
                  <bgColor rgb="FFFFC000"/>
                </patternFill>
              </fill>
            </x14:dxf>
          </x14:cfRule>
          <x14:cfRule type="cellIs" priority="34" operator="equal" id="{7B9A52C9-72C0-4153-9A4D-48045C088B5D}">
            <xm:f>'Data Vald.'!$A$4</xm:f>
            <x14:dxf/>
          </x14:cfRule>
          <x14:cfRule type="cellIs" priority="35" operator="equal" id="{97C4F6B4-7C40-400D-A673-27CE71478070}">
            <xm:f>'Data Vald.'!$A$3</xm:f>
            <x14:dxf/>
          </x14:cfRule>
          <xm:sqref>I20:I23</xm:sqref>
        </x14:conditionalFormatting>
        <x14:conditionalFormatting xmlns:xm="http://schemas.microsoft.com/office/excel/2006/main">
          <x14:cfRule type="cellIs" priority="21" operator="equal" id="{77A902FB-B9A0-4739-B24F-3EE376613DAC}">
            <xm:f>'Data Vald.'!$A$3</xm:f>
            <x14:dxf/>
          </x14:cfRule>
          <x14:cfRule type="cellIs" priority="20" operator="equal" id="{7864E731-B8F6-4822-82A2-8A29F676C2FF}">
            <xm:f>'Data Vald.'!$A$4</xm:f>
            <x14:dxf/>
          </x14:cfRule>
          <x14:cfRule type="cellIs" priority="19" operator="equal" id="{573468B8-B4CC-418F-A86A-843BBD8C54A4}">
            <xm:f>'Data Vald.'!$A$5</xm:f>
            <x14:dxf>
              <font>
                <color theme="0"/>
              </font>
              <fill>
                <patternFill>
                  <bgColor theme="1"/>
                </patternFill>
              </fill>
            </x14:dxf>
          </x14:cfRule>
          <x14:cfRule type="cellIs" priority="18" operator="equal" id="{E84191A7-1945-448A-A958-3F516E8E5DDD}">
            <xm:f>'Data Vald.'!$A$6</xm:f>
            <x14:dxf>
              <fill>
                <patternFill>
                  <bgColor rgb="FFFF0000"/>
                </patternFill>
              </fill>
            </x14:dxf>
          </x14:cfRule>
          <x14:cfRule type="cellIs" priority="17" operator="equal" id="{67EA1A42-9E02-4284-BBA1-028AFEC8B623}">
            <xm:f>'Data Vald.'!$A$7</xm:f>
            <x14:dxf>
              <fill>
                <patternFill>
                  <bgColor rgb="FFFFC000"/>
                </patternFill>
              </fill>
            </x14:dxf>
          </x14:cfRule>
          <x14:cfRule type="cellIs" priority="16" operator="equal" id="{21A7052F-E792-441C-99D6-7E26D03E7764}">
            <xm:f>'Data Vald.'!$A$8</xm:f>
            <x14:dxf>
              <fill>
                <patternFill>
                  <bgColor rgb="FFFFFF00"/>
                </patternFill>
              </fill>
            </x14:dxf>
          </x14:cfRule>
          <x14:cfRule type="cellIs" priority="15" operator="equal" id="{79963864-2589-497A-8D42-8711BED13CE9}">
            <xm:f>'Data Vald.'!$A$9</xm:f>
            <x14:dxf>
              <fill>
                <patternFill>
                  <bgColor rgb="FF00B050"/>
                </patternFill>
              </fill>
            </x14:dxf>
          </x14:cfRule>
          <xm:sqref>I36:I45</xm:sqref>
        </x14:conditionalFormatting>
        <x14:conditionalFormatting xmlns:xm="http://schemas.microsoft.com/office/excel/2006/main">
          <x14:cfRule type="cellIs" priority="1" operator="equal" id="{6602FF59-F1C6-4B8A-A698-824BEA5B0D43}">
            <xm:f>'Data Vald.'!$A$9</xm:f>
            <x14:dxf>
              <fill>
                <patternFill>
                  <bgColor rgb="FF00B050"/>
                </patternFill>
              </fill>
            </x14:dxf>
          </x14:cfRule>
          <x14:cfRule type="cellIs" priority="7" operator="equal" id="{5F3A1ECF-7C41-4EA0-AC05-EF017450CBE1}">
            <xm:f>'Data Vald.'!$A$3</xm:f>
            <x14:dxf/>
          </x14:cfRule>
          <x14:cfRule type="cellIs" priority="6" operator="equal" id="{55670B87-00E5-491C-8760-F11BB67F9B96}">
            <xm:f>'Data Vald.'!$A$4</xm:f>
            <x14:dxf/>
          </x14:cfRule>
          <x14:cfRule type="cellIs" priority="5" operator="equal" id="{07DAC964-44DA-4345-BE48-E55A5D02512D}">
            <xm:f>'Data Vald.'!$A$5</xm:f>
            <x14:dxf>
              <font>
                <color theme="0"/>
              </font>
              <fill>
                <patternFill>
                  <bgColor theme="1"/>
                </patternFill>
              </fill>
            </x14:dxf>
          </x14:cfRule>
          <x14:cfRule type="cellIs" priority="4" operator="equal" id="{C42E1086-4787-4ADC-9729-50ACA362AE0D}">
            <xm:f>'Data Vald.'!$A$6</xm:f>
            <x14:dxf>
              <fill>
                <patternFill>
                  <bgColor rgb="FFFF0000"/>
                </patternFill>
              </fill>
            </x14:dxf>
          </x14:cfRule>
          <x14:cfRule type="cellIs" priority="3" operator="equal" id="{ACC7BB03-8563-4BCA-AC7A-61A3E37C394B}">
            <xm:f>'Data Vald.'!$A$7</xm:f>
            <x14:dxf>
              <fill>
                <patternFill>
                  <bgColor rgb="FFFFC000"/>
                </patternFill>
              </fill>
            </x14:dxf>
          </x14:cfRule>
          <x14:cfRule type="cellIs" priority="2" operator="equal" id="{9618142B-14C6-4F85-B26A-5B1EECBC8359}">
            <xm:f>'Data Vald.'!$A$8</xm:f>
            <x14:dxf>
              <fill>
                <patternFill>
                  <bgColor rgb="FFFFFF00"/>
                </patternFill>
              </fill>
            </x14:dxf>
          </x14:cfRule>
          <xm:sqref>I48:I53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03631F4-3E32-4984-8CF5-F997183BA8BF}">
          <x14:formula1>
            <xm:f>'Data Vald.'!$A$3:$A$9</xm:f>
          </x14:formula1>
          <xm:sqref>E16:E17 E20:E23 I16:I17 I20:I23 E36:E45 I36:I45 E48:E53 I48:I53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6E6B-4E08-47EE-B5EF-3C32ECFD85AE}">
  <sheetPr codeName="Sheet21">
    <tabColor theme="9" tint="0.79998168889431442"/>
    <pageSetUpPr fitToPage="1"/>
  </sheetPr>
  <dimension ref="B1:K116"/>
  <sheetViews>
    <sheetView showGridLines="0" topLeftCell="A69" zoomScale="85" zoomScaleNormal="85" workbookViewId="0">
      <selection activeCell="J52" sqref="J52"/>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206</v>
      </c>
      <c r="D5" s="573"/>
      <c r="E5" s="573"/>
      <c r="F5" s="573"/>
      <c r="G5" s="573"/>
      <c r="H5" s="573"/>
      <c r="I5" s="573"/>
      <c r="J5" s="574"/>
      <c r="K5" s="13"/>
    </row>
    <row r="6" spans="2:11" ht="14.45" customHeight="1">
      <c r="B6" s="12"/>
      <c r="C6" s="159" t="s">
        <v>603</v>
      </c>
      <c r="D6" s="117"/>
      <c r="E6" s="117"/>
      <c r="F6" s="11"/>
      <c r="G6" s="118" t="s">
        <v>208</v>
      </c>
      <c r="H6" s="575" t="s">
        <v>209</v>
      </c>
      <c r="I6" s="576"/>
      <c r="J6" s="577"/>
      <c r="K6" s="13"/>
    </row>
    <row r="7" spans="2:11" ht="14.25" customHeight="1" thickBot="1">
      <c r="B7" s="12"/>
      <c r="C7" s="578" t="s">
        <v>604</v>
      </c>
      <c r="D7" s="579"/>
      <c r="E7" s="579"/>
      <c r="F7" s="580"/>
      <c r="G7" s="398" t="s">
        <v>605</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606</v>
      </c>
      <c r="I9" s="588"/>
      <c r="J9" s="589"/>
      <c r="K9" s="13"/>
    </row>
    <row r="10" spans="2:11" ht="15.75" customHeight="1">
      <c r="B10" s="12"/>
      <c r="C10" s="578"/>
      <c r="D10" s="579"/>
      <c r="E10" s="579"/>
      <c r="F10" s="580"/>
      <c r="G10" s="585"/>
      <c r="H10" s="590"/>
      <c r="I10" s="588"/>
      <c r="J10" s="589"/>
      <c r="K10" s="13"/>
    </row>
    <row r="11" spans="2:11" ht="15.75" customHeight="1">
      <c r="B11" s="12"/>
      <c r="C11" s="578"/>
      <c r="D11" s="579"/>
      <c r="E11" s="579"/>
      <c r="F11" s="580"/>
      <c r="G11" s="585"/>
      <c r="H11" s="590"/>
      <c r="I11" s="588"/>
      <c r="J11" s="589"/>
      <c r="K11" s="13"/>
    </row>
    <row r="12" spans="2:11" ht="36.75"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223</v>
      </c>
      <c r="D16" s="130" t="s">
        <v>224</v>
      </c>
      <c r="E16" s="223">
        <v>1</v>
      </c>
      <c r="F16" s="164" t="s">
        <v>225</v>
      </c>
      <c r="G16" s="134" t="s">
        <v>226</v>
      </c>
      <c r="H16" s="130" t="s">
        <v>224</v>
      </c>
      <c r="I16" s="223">
        <v>1</v>
      </c>
      <c r="J16" s="168" t="s">
        <v>518</v>
      </c>
      <c r="K16" s="13"/>
    </row>
    <row r="17" spans="2:11" ht="45" customHeight="1">
      <c r="B17" s="12"/>
      <c r="C17" s="121" t="s">
        <v>228</v>
      </c>
      <c r="D17" s="20" t="s">
        <v>224</v>
      </c>
      <c r="E17" s="223">
        <v>1</v>
      </c>
      <c r="F17" s="164" t="s">
        <v>607</v>
      </c>
      <c r="G17" s="124" t="s">
        <v>26</v>
      </c>
      <c r="H17" s="30" t="s">
        <v>26</v>
      </c>
      <c r="I17" s="223" t="s">
        <v>26</v>
      </c>
      <c r="J17" s="125" t="s">
        <v>26</v>
      </c>
      <c r="K17" s="13"/>
    </row>
    <row r="18" spans="2:11" ht="38.450000000000003" customHeight="1">
      <c r="B18" s="12"/>
      <c r="C18" s="121" t="s">
        <v>230</v>
      </c>
      <c r="D18" s="20" t="s">
        <v>224</v>
      </c>
      <c r="E18" s="223">
        <v>1</v>
      </c>
      <c r="F18" s="165" t="s">
        <v>608</v>
      </c>
      <c r="G18" s="124" t="s">
        <v>26</v>
      </c>
      <c r="H18" s="30" t="s">
        <v>26</v>
      </c>
      <c r="I18" s="223" t="s">
        <v>26</v>
      </c>
      <c r="J18" s="125" t="s">
        <v>26</v>
      </c>
      <c r="K18" s="13"/>
    </row>
    <row r="19" spans="2:11" ht="46.5" customHeight="1">
      <c r="B19" s="12"/>
      <c r="C19" s="121" t="s">
        <v>232</v>
      </c>
      <c r="D19" s="20" t="s">
        <v>224</v>
      </c>
      <c r="E19" s="223" t="s">
        <v>48</v>
      </c>
      <c r="F19" s="165" t="s">
        <v>233</v>
      </c>
      <c r="G19" s="124" t="s">
        <v>26</v>
      </c>
      <c r="H19" s="30" t="s">
        <v>26</v>
      </c>
      <c r="I19" s="223" t="s">
        <v>26</v>
      </c>
      <c r="J19" s="125" t="s">
        <v>26</v>
      </c>
      <c r="K19" s="13"/>
    </row>
    <row r="20" spans="2:11" ht="46.5" customHeight="1" thickBot="1">
      <c r="B20" s="12"/>
      <c r="C20" s="122" t="s">
        <v>234</v>
      </c>
      <c r="D20" s="123" t="s">
        <v>224</v>
      </c>
      <c r="E20" s="223" t="s">
        <v>48</v>
      </c>
      <c r="F20" s="166" t="s">
        <v>609</v>
      </c>
      <c r="G20" s="126" t="s">
        <v>26</v>
      </c>
      <c r="H20" s="127" t="s">
        <v>26</v>
      </c>
      <c r="I20" s="223" t="s">
        <v>26</v>
      </c>
      <c r="J20" s="128" t="s">
        <v>26</v>
      </c>
      <c r="K20" s="13"/>
    </row>
    <row r="21" spans="2:11" ht="27" customHeight="1" thickBot="1">
      <c r="B21" s="12"/>
      <c r="C21" s="606" t="s">
        <v>236</v>
      </c>
      <c r="D21" s="607"/>
      <c r="E21" s="607"/>
      <c r="F21" s="607"/>
      <c r="G21" s="607"/>
      <c r="H21" s="607"/>
      <c r="I21" s="607"/>
      <c r="J21" s="608"/>
      <c r="K21" s="13"/>
    </row>
    <row r="22" spans="2:11" ht="27" customHeight="1" thickBot="1">
      <c r="B22" s="12"/>
      <c r="C22" s="160" t="s">
        <v>219</v>
      </c>
      <c r="D22" s="132" t="s">
        <v>220</v>
      </c>
      <c r="E22" s="215" t="s">
        <v>221</v>
      </c>
      <c r="F22" s="133" t="s">
        <v>222</v>
      </c>
      <c r="G22" s="160" t="s">
        <v>219</v>
      </c>
      <c r="H22" s="132" t="s">
        <v>220</v>
      </c>
      <c r="I22" s="215" t="s">
        <v>221</v>
      </c>
      <c r="J22" s="133" t="s">
        <v>222</v>
      </c>
      <c r="K22" s="13"/>
    </row>
    <row r="23" spans="2:11" ht="42.75">
      <c r="B23" s="12"/>
      <c r="C23" s="135" t="s">
        <v>237</v>
      </c>
      <c r="D23" s="136" t="s">
        <v>224</v>
      </c>
      <c r="E23" s="223">
        <v>1</v>
      </c>
      <c r="F23" s="169" t="s">
        <v>444</v>
      </c>
      <c r="G23" s="137" t="s">
        <v>239</v>
      </c>
      <c r="H23" s="136" t="s">
        <v>224</v>
      </c>
      <c r="I23" s="223">
        <v>0.25</v>
      </c>
      <c r="J23" s="147" t="s">
        <v>610</v>
      </c>
      <c r="K23" s="13"/>
    </row>
    <row r="24" spans="2:11" ht="42.75">
      <c r="B24" s="12"/>
      <c r="C24" s="24" t="s">
        <v>241</v>
      </c>
      <c r="D24" s="20" t="s">
        <v>224</v>
      </c>
      <c r="E24" s="223">
        <v>1</v>
      </c>
      <c r="F24" s="171" t="s">
        <v>611</v>
      </c>
      <c r="G24" s="24" t="s">
        <v>243</v>
      </c>
      <c r="H24" s="20" t="s">
        <v>224</v>
      </c>
      <c r="I24" s="223">
        <v>1</v>
      </c>
      <c r="J24" s="31" t="s">
        <v>244</v>
      </c>
      <c r="K24" s="13"/>
    </row>
    <row r="25" spans="2:11" ht="28.5">
      <c r="B25" s="12"/>
      <c r="C25" s="24" t="s">
        <v>245</v>
      </c>
      <c r="D25" s="20" t="s">
        <v>224</v>
      </c>
      <c r="E25" s="223">
        <v>0</v>
      </c>
      <c r="F25" s="171" t="s">
        <v>612</v>
      </c>
      <c r="G25" s="24" t="s">
        <v>26</v>
      </c>
      <c r="H25" s="114" t="s">
        <v>26</v>
      </c>
      <c r="I25" s="223" t="s">
        <v>26</v>
      </c>
      <c r="J25" s="125" t="s">
        <v>26</v>
      </c>
      <c r="K25" s="13"/>
    </row>
    <row r="26" spans="2:11" ht="28.5">
      <c r="B26" s="12"/>
      <c r="C26" s="24" t="s">
        <v>247</v>
      </c>
      <c r="D26" s="20" t="s">
        <v>224</v>
      </c>
      <c r="E26" s="223">
        <v>0</v>
      </c>
      <c r="F26" s="171" t="s">
        <v>613</v>
      </c>
      <c r="G26" s="124" t="s">
        <v>26</v>
      </c>
      <c r="H26" s="30" t="s">
        <v>26</v>
      </c>
      <c r="I26" s="223" t="s">
        <v>26</v>
      </c>
      <c r="J26" s="125" t="s">
        <v>26</v>
      </c>
      <c r="K26" s="13"/>
    </row>
    <row r="27" spans="2:11" ht="21.95" customHeight="1" thickBot="1">
      <c r="B27" s="12"/>
      <c r="C27" s="25" t="s">
        <v>249</v>
      </c>
      <c r="D27" s="123" t="s">
        <v>224</v>
      </c>
      <c r="E27" s="223">
        <v>1</v>
      </c>
      <c r="F27" s="172" t="s">
        <v>249</v>
      </c>
      <c r="G27" s="126" t="s">
        <v>26</v>
      </c>
      <c r="H27" s="127" t="s">
        <v>26</v>
      </c>
      <c r="I27" s="223" t="s">
        <v>26</v>
      </c>
      <c r="J27" s="128" t="s">
        <v>26</v>
      </c>
      <c r="K27" s="13"/>
    </row>
    <row r="28" spans="2:11" ht="21" customHeight="1" thickBot="1">
      <c r="B28" s="12"/>
      <c r="C28" s="594" t="s">
        <v>250</v>
      </c>
      <c r="D28" s="595"/>
      <c r="E28" s="595"/>
      <c r="F28" s="595"/>
      <c r="G28" s="595"/>
      <c r="H28" s="595"/>
      <c r="I28" s="595"/>
      <c r="J28" s="596"/>
      <c r="K28" s="13"/>
    </row>
    <row r="29" spans="2:11" ht="23.45" customHeight="1" thickBot="1">
      <c r="B29" s="12"/>
      <c r="C29" s="597" t="s">
        <v>251</v>
      </c>
      <c r="D29" s="598"/>
      <c r="E29" s="598"/>
      <c r="F29" s="598"/>
      <c r="G29" s="598"/>
      <c r="H29" s="598"/>
      <c r="I29" s="598"/>
      <c r="J29" s="599"/>
      <c r="K29" s="13"/>
    </row>
    <row r="30" spans="2:11">
      <c r="B30" s="12"/>
      <c r="C30" s="10"/>
      <c r="D30" s="138"/>
      <c r="E30" s="138"/>
      <c r="F30" s="138"/>
      <c r="G30" s="138"/>
      <c r="H30" s="138"/>
      <c r="I30" s="138"/>
      <c r="J30" s="11"/>
      <c r="K30" s="13"/>
    </row>
    <row r="31" spans="2:11">
      <c r="B31" s="12"/>
      <c r="C31" s="12"/>
      <c r="J31" s="13"/>
      <c r="K31" s="13"/>
    </row>
    <row r="32" spans="2:11" ht="15" thickBot="1">
      <c r="B32" s="12"/>
      <c r="C32" s="27"/>
      <c r="D32" s="28"/>
      <c r="E32" s="28"/>
      <c r="F32" s="28"/>
      <c r="G32" s="28"/>
      <c r="H32" s="28"/>
      <c r="I32" s="28"/>
      <c r="J32" s="29"/>
      <c r="K32" s="13"/>
    </row>
    <row r="33" spans="2:11" ht="18.75" thickBot="1">
      <c r="B33" s="12"/>
      <c r="C33" s="569" t="s">
        <v>252</v>
      </c>
      <c r="D33" s="570"/>
      <c r="E33" s="570"/>
      <c r="F33" s="570"/>
      <c r="G33" s="570"/>
      <c r="H33" s="570"/>
      <c r="I33" s="570"/>
      <c r="J33" s="571"/>
      <c r="K33" s="13"/>
    </row>
    <row r="34" spans="2:11" ht="15" customHeight="1">
      <c r="B34" s="12"/>
      <c r="C34" s="140"/>
      <c r="D34" s="141"/>
      <c r="E34" s="141"/>
      <c r="F34" s="141"/>
      <c r="G34" s="141"/>
      <c r="H34" s="141"/>
      <c r="I34" s="141"/>
      <c r="J34" s="142"/>
      <c r="K34" s="13"/>
    </row>
    <row r="35" spans="2:11" ht="15" customHeight="1">
      <c r="B35" s="12"/>
      <c r="C35" s="566" t="s">
        <v>253</v>
      </c>
      <c r="D35" s="567"/>
      <c r="E35" s="567"/>
      <c r="F35" s="567"/>
      <c r="G35" s="567"/>
      <c r="H35" s="567"/>
      <c r="I35" s="567"/>
      <c r="J35" s="568"/>
      <c r="K35" s="13"/>
    </row>
    <row r="36" spans="2:11" ht="15" customHeight="1" thickBot="1">
      <c r="B36" s="12"/>
      <c r="C36" s="143"/>
      <c r="D36" s="144"/>
      <c r="E36" s="144"/>
      <c r="F36" s="144"/>
      <c r="G36" s="144"/>
      <c r="H36" s="144"/>
      <c r="I36" s="144"/>
      <c r="J36" s="145"/>
      <c r="K36" s="13"/>
    </row>
    <row r="37" spans="2:11" s="16" customFormat="1" ht="26.85" customHeight="1" thickBot="1">
      <c r="B37" s="14"/>
      <c r="C37" s="600" t="s">
        <v>254</v>
      </c>
      <c r="D37" s="601"/>
      <c r="E37" s="601"/>
      <c r="F37" s="602"/>
      <c r="G37" s="600" t="s">
        <v>255</v>
      </c>
      <c r="H37" s="601"/>
      <c r="I37" s="601"/>
      <c r="J37" s="602"/>
      <c r="K37" s="15"/>
    </row>
    <row r="38" spans="2:11" ht="27.75" customHeight="1" thickBot="1">
      <c r="B38" s="12"/>
      <c r="C38" s="603" t="str">
        <f>C14</f>
        <v>HARDWARE (PLANT)</v>
      </c>
      <c r="D38" s="604"/>
      <c r="E38" s="604"/>
      <c r="F38" s="604"/>
      <c r="G38" s="604"/>
      <c r="H38" s="604"/>
      <c r="I38" s="604"/>
      <c r="J38" s="605"/>
      <c r="K38" s="13"/>
    </row>
    <row r="39" spans="2:11" ht="21.2" customHeight="1" thickBot="1">
      <c r="B39" s="12"/>
      <c r="C39" s="131" t="s">
        <v>219</v>
      </c>
      <c r="D39" s="132" t="s">
        <v>220</v>
      </c>
      <c r="E39" s="215" t="s">
        <v>221</v>
      </c>
      <c r="F39" s="133" t="s">
        <v>222</v>
      </c>
      <c r="G39" s="131" t="s">
        <v>219</v>
      </c>
      <c r="H39" s="132" t="s">
        <v>220</v>
      </c>
      <c r="I39" s="215" t="s">
        <v>221</v>
      </c>
      <c r="J39" s="133" t="s">
        <v>222</v>
      </c>
      <c r="K39" s="13"/>
    </row>
    <row r="40" spans="2:11" s="19" customFormat="1" ht="54.95" customHeight="1">
      <c r="B40" s="17"/>
      <c r="C40" s="137" t="s">
        <v>256</v>
      </c>
      <c r="D40" s="146" t="s">
        <v>257</v>
      </c>
      <c r="E40" s="223">
        <v>0.75</v>
      </c>
      <c r="F40" s="147" t="s">
        <v>614</v>
      </c>
      <c r="G40" s="137" t="s">
        <v>259</v>
      </c>
      <c r="H40" s="136" t="s">
        <v>224</v>
      </c>
      <c r="I40" s="223">
        <v>0.5</v>
      </c>
      <c r="J40" s="147" t="s">
        <v>260</v>
      </c>
      <c r="K40" s="18"/>
    </row>
    <row r="41" spans="2:11" s="19" customFormat="1" ht="52.5" customHeight="1">
      <c r="B41" s="17"/>
      <c r="C41" s="24" t="s">
        <v>261</v>
      </c>
      <c r="D41" s="20" t="s">
        <v>262</v>
      </c>
      <c r="E41" s="223">
        <v>1</v>
      </c>
      <c r="F41" s="31" t="s">
        <v>263</v>
      </c>
      <c r="G41" s="24" t="s">
        <v>264</v>
      </c>
      <c r="H41" s="20" t="s">
        <v>224</v>
      </c>
      <c r="I41" s="223">
        <v>0.5</v>
      </c>
      <c r="J41" s="31" t="s">
        <v>265</v>
      </c>
      <c r="K41" s="18"/>
    </row>
    <row r="42" spans="2:11" s="19" customFormat="1" ht="57">
      <c r="B42" s="17"/>
      <c r="C42" s="24" t="s">
        <v>266</v>
      </c>
      <c r="D42" s="23" t="s">
        <v>262</v>
      </c>
      <c r="E42" s="223">
        <v>0.5</v>
      </c>
      <c r="F42" s="31" t="s">
        <v>615</v>
      </c>
      <c r="G42" s="24" t="s">
        <v>268</v>
      </c>
      <c r="H42" s="20" t="s">
        <v>224</v>
      </c>
      <c r="I42" s="223">
        <v>1</v>
      </c>
      <c r="J42" s="31" t="s">
        <v>269</v>
      </c>
      <c r="K42" s="18"/>
    </row>
    <row r="43" spans="2:11" s="19" customFormat="1" ht="39" customHeight="1">
      <c r="B43" s="17"/>
      <c r="C43" s="24" t="s">
        <v>270</v>
      </c>
      <c r="D43" s="20" t="s">
        <v>262</v>
      </c>
      <c r="E43" s="223">
        <v>1</v>
      </c>
      <c r="F43" s="31" t="s">
        <v>271</v>
      </c>
      <c r="G43" s="24" t="s">
        <v>272</v>
      </c>
      <c r="H43" s="23" t="s">
        <v>257</v>
      </c>
      <c r="I43" s="223">
        <v>1</v>
      </c>
      <c r="J43" s="31" t="s">
        <v>273</v>
      </c>
      <c r="K43" s="18"/>
    </row>
    <row r="44" spans="2:11" s="19" customFormat="1" ht="28.5">
      <c r="B44" s="17"/>
      <c r="C44" s="174" t="s">
        <v>274</v>
      </c>
      <c r="D44" s="23" t="s">
        <v>224</v>
      </c>
      <c r="E44" s="223" t="s">
        <v>48</v>
      </c>
      <c r="F44" s="31" t="s">
        <v>275</v>
      </c>
      <c r="G44" s="24" t="s">
        <v>276</v>
      </c>
      <c r="H44" s="23" t="s">
        <v>257</v>
      </c>
      <c r="I44" s="223">
        <v>1</v>
      </c>
      <c r="J44" s="31" t="s">
        <v>277</v>
      </c>
      <c r="K44" s="18"/>
    </row>
    <row r="45" spans="2:11" s="19" customFormat="1" ht="42.75">
      <c r="B45" s="17"/>
      <c r="C45" s="174" t="s">
        <v>278</v>
      </c>
      <c r="D45" s="23" t="s">
        <v>279</v>
      </c>
      <c r="E45" s="223">
        <v>1</v>
      </c>
      <c r="F45" s="31" t="s">
        <v>616</v>
      </c>
      <c r="G45" s="24" t="s">
        <v>281</v>
      </c>
      <c r="H45" s="23" t="s">
        <v>279</v>
      </c>
      <c r="I45" s="223">
        <v>1</v>
      </c>
      <c r="J45" s="31" t="s">
        <v>282</v>
      </c>
      <c r="K45" s="18"/>
    </row>
    <row r="46" spans="2:11" s="19" customFormat="1" ht="57">
      <c r="B46" s="17"/>
      <c r="C46" s="174" t="s">
        <v>283</v>
      </c>
      <c r="D46" s="23" t="s">
        <v>279</v>
      </c>
      <c r="E46" s="223">
        <v>1</v>
      </c>
      <c r="F46" s="31" t="s">
        <v>284</v>
      </c>
      <c r="G46" s="24" t="s">
        <v>285</v>
      </c>
      <c r="H46" s="20" t="s">
        <v>224</v>
      </c>
      <c r="I46" s="223">
        <v>0</v>
      </c>
      <c r="J46" s="31" t="s">
        <v>286</v>
      </c>
      <c r="K46" s="18"/>
    </row>
    <row r="47" spans="2:11" s="19" customFormat="1" ht="29.25" thickBot="1">
      <c r="B47" s="17"/>
      <c r="C47" s="148" t="s">
        <v>287</v>
      </c>
      <c r="D47" s="26" t="s">
        <v>262</v>
      </c>
      <c r="E47" s="223">
        <v>1</v>
      </c>
      <c r="F47" s="149" t="s">
        <v>288</v>
      </c>
      <c r="G47" s="25" t="s">
        <v>289</v>
      </c>
      <c r="H47" s="26" t="s">
        <v>279</v>
      </c>
      <c r="I47" s="223">
        <v>1</v>
      </c>
      <c r="J47" s="149" t="s">
        <v>290</v>
      </c>
      <c r="K47" s="18"/>
    </row>
    <row r="48" spans="2:11" s="19" customFormat="1" ht="27.75" customHeight="1" thickBot="1">
      <c r="B48" s="17"/>
      <c r="C48" s="611" t="str">
        <f>C21</f>
        <v>PEOPLE + PROCESS</v>
      </c>
      <c r="D48" s="612"/>
      <c r="E48" s="612"/>
      <c r="F48" s="612"/>
      <c r="G48" s="612"/>
      <c r="H48" s="612"/>
      <c r="I48" s="612"/>
      <c r="J48" s="613"/>
      <c r="K48" s="18"/>
    </row>
    <row r="49" spans="2:11" ht="24.6" customHeight="1" thickBot="1">
      <c r="B49" s="12"/>
      <c r="C49" s="131" t="s">
        <v>219</v>
      </c>
      <c r="D49" s="132" t="s">
        <v>220</v>
      </c>
      <c r="E49" s="215" t="s">
        <v>221</v>
      </c>
      <c r="F49" s="133" t="s">
        <v>222</v>
      </c>
      <c r="G49" s="131" t="s">
        <v>219</v>
      </c>
      <c r="H49" s="132" t="s">
        <v>220</v>
      </c>
      <c r="I49" s="215" t="s">
        <v>221</v>
      </c>
      <c r="J49" s="133" t="s">
        <v>222</v>
      </c>
      <c r="K49" s="13"/>
    </row>
    <row r="50" spans="2:11" s="19" customFormat="1" ht="42.75">
      <c r="B50" s="17"/>
      <c r="C50" s="189" t="s">
        <v>291</v>
      </c>
      <c r="D50" s="146" t="s">
        <v>224</v>
      </c>
      <c r="E50" s="223" t="s">
        <v>48</v>
      </c>
      <c r="F50" s="147" t="s">
        <v>617</v>
      </c>
      <c r="G50" s="137" t="s">
        <v>293</v>
      </c>
      <c r="H50" s="146" t="s">
        <v>224</v>
      </c>
      <c r="I50" s="223">
        <v>1</v>
      </c>
      <c r="J50" s="147" t="s">
        <v>574</v>
      </c>
      <c r="K50" s="18"/>
    </row>
    <row r="51" spans="2:11" s="19" customFormat="1" ht="28.5">
      <c r="B51" s="17"/>
      <c r="C51" s="190" t="s">
        <v>295</v>
      </c>
      <c r="D51" s="162" t="s">
        <v>224</v>
      </c>
      <c r="E51" s="223">
        <v>1</v>
      </c>
      <c r="F51" s="31" t="s">
        <v>296</v>
      </c>
      <c r="G51" s="24" t="s">
        <v>297</v>
      </c>
      <c r="H51" s="23" t="s">
        <v>262</v>
      </c>
      <c r="I51" s="223">
        <v>1</v>
      </c>
      <c r="J51" s="31" t="s">
        <v>298</v>
      </c>
      <c r="K51" s="18"/>
    </row>
    <row r="52" spans="2:11" s="19" customFormat="1" ht="42.75">
      <c r="B52" s="17"/>
      <c r="C52" s="174" t="s">
        <v>618</v>
      </c>
      <c r="D52" s="23" t="s">
        <v>224</v>
      </c>
      <c r="E52" s="223" t="s">
        <v>48</v>
      </c>
      <c r="F52" s="31" t="s">
        <v>619</v>
      </c>
      <c r="G52" s="24" t="s">
        <v>301</v>
      </c>
      <c r="H52" s="23" t="s">
        <v>224</v>
      </c>
      <c r="I52" s="223">
        <v>1</v>
      </c>
      <c r="J52" s="31" t="s">
        <v>549</v>
      </c>
      <c r="K52" s="18"/>
    </row>
    <row r="53" spans="2:11" s="19" customFormat="1" ht="186" thickBot="1">
      <c r="B53" s="17"/>
      <c r="C53" s="148" t="s">
        <v>303</v>
      </c>
      <c r="D53" s="163" t="s">
        <v>279</v>
      </c>
      <c r="E53" s="223">
        <v>1</v>
      </c>
      <c r="F53" s="191" t="s">
        <v>620</v>
      </c>
      <c r="G53" s="25" t="s">
        <v>26</v>
      </c>
      <c r="H53" s="173" t="s">
        <v>26</v>
      </c>
      <c r="I53" s="223" t="s">
        <v>26</v>
      </c>
      <c r="J53" s="188" t="s">
        <v>26</v>
      </c>
      <c r="K53" s="18"/>
    </row>
    <row r="54" spans="2:11" s="16" customFormat="1" ht="22.7" customHeight="1" thickBot="1">
      <c r="B54" s="14"/>
      <c r="C54" s="594" t="s">
        <v>250</v>
      </c>
      <c r="D54" s="595"/>
      <c r="E54" s="595"/>
      <c r="F54" s="595"/>
      <c r="G54" s="595"/>
      <c r="H54" s="595"/>
      <c r="I54" s="595"/>
      <c r="J54" s="596"/>
      <c r="K54" s="15"/>
    </row>
    <row r="55" spans="2:11" ht="22.7" customHeight="1" thickBot="1">
      <c r="B55" s="12"/>
      <c r="C55" s="614" t="s">
        <v>305</v>
      </c>
      <c r="D55" s="615"/>
      <c r="E55" s="615"/>
      <c r="F55" s="615"/>
      <c r="G55" s="615"/>
      <c r="H55" s="615"/>
      <c r="I55" s="615"/>
      <c r="J55" s="616"/>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9" t="s">
        <v>306</v>
      </c>
      <c r="D59" s="570"/>
      <c r="E59" s="570"/>
      <c r="F59" s="570"/>
      <c r="G59" s="570"/>
      <c r="H59" s="570"/>
      <c r="I59" s="570"/>
      <c r="J59" s="571"/>
      <c r="K59" s="13"/>
    </row>
    <row r="60" spans="2:11" ht="20.85" customHeight="1" thickBot="1">
      <c r="B60" s="12"/>
      <c r="C60" s="633" t="s">
        <v>262</v>
      </c>
      <c r="D60" s="634"/>
      <c r="E60" s="635"/>
      <c r="F60" s="636"/>
      <c r="G60" s="633" t="s">
        <v>279</v>
      </c>
      <c r="H60" s="634"/>
      <c r="I60" s="635"/>
      <c r="J60" s="636"/>
      <c r="K60" s="13"/>
    </row>
    <row r="61" spans="2:11" ht="25.7" customHeight="1" thickBot="1">
      <c r="B61" s="12"/>
      <c r="C61" s="617" t="s">
        <v>307</v>
      </c>
      <c r="D61" s="618"/>
      <c r="E61" s="618"/>
      <c r="F61" s="619"/>
      <c r="G61" s="620" t="s">
        <v>308</v>
      </c>
      <c r="H61" s="618"/>
      <c r="I61" s="618"/>
      <c r="J61" s="621"/>
      <c r="K61" s="13"/>
    </row>
    <row r="62" spans="2:11" ht="15.95" customHeight="1">
      <c r="B62" s="12"/>
      <c r="C62" s="10"/>
      <c r="D62" s="138"/>
      <c r="E62" s="138"/>
      <c r="F62" s="138"/>
      <c r="G62" s="138"/>
      <c r="H62" s="138"/>
      <c r="I62" s="138"/>
      <c r="J62" s="11"/>
      <c r="K62" s="13"/>
    </row>
    <row r="63" spans="2:11">
      <c r="B63" s="12"/>
      <c r="C63" s="12"/>
      <c r="J63" s="13"/>
      <c r="K63" s="13"/>
    </row>
    <row r="64" spans="2:11" ht="15" thickBot="1">
      <c r="B64" s="12"/>
      <c r="C64" s="27"/>
      <c r="D64" s="28"/>
      <c r="E64" s="28"/>
      <c r="F64" s="28"/>
      <c r="G64" s="28"/>
      <c r="H64" s="28"/>
      <c r="I64" s="28"/>
      <c r="J64" s="29"/>
      <c r="K64" s="13"/>
    </row>
    <row r="65" spans="2:11" ht="18.75" thickBot="1">
      <c r="B65" s="12"/>
      <c r="C65" s="569" t="s">
        <v>309</v>
      </c>
      <c r="D65" s="570"/>
      <c r="E65" s="570"/>
      <c r="F65" s="570"/>
      <c r="G65" s="637"/>
      <c r="H65" s="570"/>
      <c r="I65" s="570"/>
      <c r="J65" s="571"/>
      <c r="K65" s="13"/>
    </row>
    <row r="66" spans="2:11" s="16" customFormat="1" ht="13.35" customHeight="1">
      <c r="B66" s="14"/>
      <c r="C66" s="650" t="s">
        <v>310</v>
      </c>
      <c r="D66" s="651"/>
      <c r="E66" s="652"/>
      <c r="F66" s="161" t="s">
        <v>311</v>
      </c>
      <c r="G66" s="150" t="s">
        <v>107</v>
      </c>
      <c r="H66" s="638" t="s">
        <v>312</v>
      </c>
      <c r="I66" s="638"/>
      <c r="J66" s="639"/>
      <c r="K66" s="15"/>
    </row>
    <row r="67" spans="2:11" ht="14.45" customHeight="1">
      <c r="B67" s="12"/>
      <c r="C67" s="190" t="s">
        <v>53</v>
      </c>
      <c r="D67" s="609" t="s">
        <v>313</v>
      </c>
      <c r="E67" s="610"/>
      <c r="F67" s="152">
        <f>'Initial Risk'!F19</f>
        <v>5</v>
      </c>
      <c r="G67" s="155">
        <f>'Initial Risk'!G19</f>
        <v>5</v>
      </c>
      <c r="H67" s="640">
        <f>F67*G67</f>
        <v>25</v>
      </c>
      <c r="I67" s="640"/>
      <c r="J67" s="641"/>
      <c r="K67" s="13"/>
    </row>
    <row r="68" spans="2:11" ht="14.45" customHeight="1">
      <c r="B68" s="12"/>
      <c r="C68" s="190" t="s">
        <v>54</v>
      </c>
      <c r="D68" s="609" t="s">
        <v>313</v>
      </c>
      <c r="E68" s="610"/>
      <c r="F68" s="153" t="s">
        <v>314</v>
      </c>
      <c r="G68" s="155" t="s">
        <v>315</v>
      </c>
      <c r="H68" s="642" t="s">
        <v>316</v>
      </c>
      <c r="I68" s="642"/>
      <c r="J68" s="643"/>
      <c r="K68" s="13"/>
    </row>
    <row r="69" spans="2:11" ht="16.5" customHeight="1">
      <c r="B69" s="12"/>
      <c r="C69" s="190" t="s">
        <v>317</v>
      </c>
      <c r="D69" s="609" t="s">
        <v>313</v>
      </c>
      <c r="E69" s="610"/>
      <c r="F69" s="154" t="s">
        <v>318</v>
      </c>
      <c r="G69" s="151" t="s">
        <v>319</v>
      </c>
      <c r="H69" s="644" t="s">
        <v>320</v>
      </c>
      <c r="I69" s="644"/>
      <c r="J69" s="645"/>
      <c r="K69" s="13"/>
    </row>
    <row r="70" spans="2:11" ht="15.95" customHeight="1">
      <c r="B70" s="12"/>
      <c r="C70" s="190" t="s">
        <v>321</v>
      </c>
      <c r="D70" s="609" t="s">
        <v>313</v>
      </c>
      <c r="E70" s="610"/>
      <c r="F70" s="152">
        <v>4</v>
      </c>
      <c r="G70" s="155">
        <v>1</v>
      </c>
      <c r="H70" s="646">
        <f>F70*G70</f>
        <v>4</v>
      </c>
      <c r="I70" s="646"/>
      <c r="J70" s="647"/>
      <c r="K70" s="13"/>
    </row>
    <row r="71" spans="2:11" ht="14.45" customHeight="1" thickBot="1">
      <c r="B71" s="12"/>
      <c r="C71" s="222" t="s">
        <v>58</v>
      </c>
      <c r="D71" s="622" t="s">
        <v>313</v>
      </c>
      <c r="E71" s="623"/>
      <c r="F71" s="217" t="s">
        <v>322</v>
      </c>
      <c r="G71" s="155" t="s">
        <v>362</v>
      </c>
      <c r="H71" s="648" t="s">
        <v>324</v>
      </c>
      <c r="I71" s="648"/>
      <c r="J71" s="649"/>
      <c r="K71" s="13"/>
    </row>
    <row r="72" spans="2:11" ht="23.1" customHeight="1" thickBot="1">
      <c r="B72" s="12"/>
      <c r="C72" s="653" t="s">
        <v>325</v>
      </c>
      <c r="D72" s="631"/>
      <c r="E72" s="631"/>
      <c r="F72" s="631"/>
      <c r="G72" s="631"/>
      <c r="H72" s="631"/>
      <c r="I72" s="631"/>
      <c r="J72" s="632"/>
      <c r="K72" s="13"/>
    </row>
    <row r="73" spans="2:11" ht="17.850000000000001" customHeight="1">
      <c r="B73" s="12"/>
      <c r="C73" s="179" t="s">
        <v>326</v>
      </c>
      <c r="D73" s="157"/>
      <c r="E73" s="157"/>
      <c r="F73" s="157"/>
      <c r="G73" s="157"/>
      <c r="H73" s="157"/>
      <c r="I73" s="157"/>
      <c r="J73" s="180"/>
      <c r="K73" s="13"/>
    </row>
    <row r="74" spans="2:11" ht="18.600000000000001" customHeight="1">
      <c r="B74" s="12"/>
      <c r="C74" s="181" t="s">
        <v>327</v>
      </c>
      <c r="D74" s="177"/>
      <c r="E74" s="177"/>
      <c r="F74" s="177"/>
      <c r="G74" s="178"/>
      <c r="H74" s="178"/>
      <c r="I74" s="178"/>
      <c r="J74" s="182"/>
      <c r="K74" s="13"/>
    </row>
    <row r="75" spans="2:11" ht="14.85" customHeight="1">
      <c r="B75" s="12"/>
      <c r="C75" s="181" t="s">
        <v>328</v>
      </c>
      <c r="D75" s="177"/>
      <c r="E75" s="177"/>
      <c r="F75" s="177"/>
      <c r="G75" s="175"/>
      <c r="H75" s="175"/>
      <c r="I75" s="175"/>
      <c r="J75" s="183"/>
      <c r="K75" s="13"/>
    </row>
    <row r="76" spans="2:11" ht="17.100000000000001" customHeight="1">
      <c r="B76" s="12"/>
      <c r="C76" s="158" t="s">
        <v>329</v>
      </c>
      <c r="D76" s="177"/>
      <c r="E76" s="177"/>
      <c r="F76" s="177"/>
      <c r="G76" s="176"/>
      <c r="H76" s="176"/>
      <c r="I76" s="176"/>
      <c r="J76" s="184"/>
      <c r="K76" s="13"/>
    </row>
    <row r="77" spans="2:11" ht="14.45" customHeight="1" thickBot="1">
      <c r="B77" s="12"/>
      <c r="C77" s="185"/>
      <c r="D77" s="186"/>
      <c r="E77" s="186"/>
      <c r="F77" s="186"/>
      <c r="G77" s="186"/>
      <c r="H77" s="186"/>
      <c r="I77" s="186"/>
      <c r="J77" s="187"/>
      <c r="K77" s="13"/>
    </row>
    <row r="78" spans="2:11" ht="15" customHeight="1" thickBot="1">
      <c r="B78" s="12"/>
      <c r="C78" s="624" t="s">
        <v>330</v>
      </c>
      <c r="D78" s="625"/>
      <c r="E78" s="625"/>
      <c r="F78" s="626"/>
      <c r="G78" s="626"/>
      <c r="H78" s="626"/>
      <c r="I78" s="627"/>
      <c r="J78" s="628"/>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thickBot="1">
      <c r="B114" s="12"/>
      <c r="C114" s="143"/>
      <c r="D114" s="144"/>
      <c r="E114" s="144"/>
      <c r="F114" s="144"/>
      <c r="G114" s="28"/>
      <c r="H114" s="144"/>
      <c r="I114" s="144"/>
      <c r="J114" s="29"/>
      <c r="K114" s="13"/>
    </row>
    <row r="115" spans="2:11">
      <c r="B115" s="12"/>
      <c r="K115" s="13"/>
    </row>
    <row r="116" spans="2:11" ht="1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8:J48"/>
    <mergeCell ref="C13:F13"/>
    <mergeCell ref="G13:J13"/>
    <mergeCell ref="C14:J14"/>
    <mergeCell ref="C21:J21"/>
    <mergeCell ref="H68:J68"/>
    <mergeCell ref="C66:E66"/>
    <mergeCell ref="D67:E67"/>
    <mergeCell ref="D68:E68"/>
    <mergeCell ref="C28:J28"/>
    <mergeCell ref="C29:J29"/>
    <mergeCell ref="C33:J33"/>
    <mergeCell ref="C35:J35"/>
    <mergeCell ref="C37:F37"/>
    <mergeCell ref="G37:J37"/>
    <mergeCell ref="H70:J70"/>
    <mergeCell ref="H71:J71"/>
    <mergeCell ref="C72:J72"/>
    <mergeCell ref="C78:J78"/>
    <mergeCell ref="C38:J38"/>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308" priority="66" operator="between">
      <formula>5</formula>
      <formula>8</formula>
    </cfRule>
    <cfRule type="cellIs" dxfId="307" priority="67" operator="between">
      <formula>10</formula>
      <formula>12</formula>
    </cfRule>
    <cfRule type="cellIs" dxfId="306" priority="68" operator="between">
      <formula>15</formula>
      <formula>25</formula>
    </cfRule>
    <cfRule type="cellIs" dxfId="305" priority="64" operator="between">
      <formula>1</formula>
      <formula>3</formula>
    </cfRule>
    <cfRule type="cellIs" dxfId="304" priority="65" operator="equal">
      <formula>4</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6" operator="equal" id="{D3AB3D2F-820C-4B94-8042-A277E41607D0}">
            <xm:f>'Data Vald.'!$A$3</xm:f>
            <x14:dxf/>
          </x14:cfRule>
          <x14:cfRule type="cellIs" priority="55" operator="equal" id="{143D84ED-A7F6-4FF6-8DB9-26DD944A373F}">
            <xm:f>'Data Vald.'!$A$4</xm:f>
            <x14:dxf/>
          </x14:cfRule>
          <x14:cfRule type="cellIs" priority="53" operator="equal" id="{EB8A2695-D719-4779-B528-F5146C1A8C5C}">
            <xm:f>'Data Vald.'!$A$6</xm:f>
            <x14:dxf>
              <fill>
                <patternFill>
                  <bgColor rgb="FFFF0000"/>
                </patternFill>
              </fill>
            </x14:dxf>
          </x14:cfRule>
          <x14:cfRule type="cellIs" priority="52" operator="equal" id="{A5D90643-0EB9-40BF-8572-8FA588AB9901}">
            <xm:f>'Data Vald.'!$A$7</xm:f>
            <x14:dxf>
              <fill>
                <patternFill>
                  <bgColor rgb="FFFFC000"/>
                </patternFill>
              </fill>
            </x14:dxf>
          </x14:cfRule>
          <x14:cfRule type="cellIs" priority="51" operator="equal" id="{0067CA10-B531-4234-8B52-92E876E17164}">
            <xm:f>'Data Vald.'!$A$8</xm:f>
            <x14:dxf>
              <fill>
                <patternFill>
                  <bgColor rgb="FFFFFF00"/>
                </patternFill>
              </fill>
            </x14:dxf>
          </x14:cfRule>
          <x14:cfRule type="cellIs" priority="50" operator="equal" id="{8346860B-2922-4275-858D-5E0C60DB3B93}">
            <xm:f>'Data Vald.'!$A$9</xm:f>
            <x14:dxf>
              <fill>
                <patternFill>
                  <bgColor rgb="FF00B050"/>
                </patternFill>
              </fill>
            </x14:dxf>
          </x14:cfRule>
          <x14:cfRule type="cellIs" priority="54" operator="equal" id="{99FAC525-92FE-4A99-834E-A7DD5907A68C}">
            <xm:f>'Data Vald.'!$A$5</xm:f>
            <x14:dxf>
              <font>
                <color theme="0"/>
              </font>
              <fill>
                <patternFill>
                  <bgColor theme="1"/>
                </patternFill>
              </fill>
            </x14:dxf>
          </x14:cfRule>
          <xm:sqref>E16:E20</xm:sqref>
        </x14:conditionalFormatting>
        <x14:conditionalFormatting xmlns:xm="http://schemas.microsoft.com/office/excel/2006/main">
          <x14:cfRule type="cellIs" priority="37" operator="equal" id="{5BD2B4A6-5BE1-4F88-B2DE-E984D41D6C1C}">
            <xm:f>'Data Vald.'!$A$8</xm:f>
            <x14:dxf>
              <fill>
                <patternFill>
                  <bgColor rgb="FFFFFF00"/>
                </patternFill>
              </fill>
            </x14:dxf>
          </x14:cfRule>
          <x14:cfRule type="cellIs" priority="36" operator="equal" id="{FB1575CC-5CF4-4064-A2FA-6CEB11F25E44}">
            <xm:f>'Data Vald.'!$A$9</xm:f>
            <x14:dxf>
              <fill>
                <patternFill>
                  <bgColor rgb="FF00B050"/>
                </patternFill>
              </fill>
            </x14:dxf>
          </x14:cfRule>
          <x14:cfRule type="cellIs" priority="42" operator="equal" id="{794DA4CF-A1A5-4720-8CDA-33E46AAADC91}">
            <xm:f>'Data Vald.'!$A$3</xm:f>
            <x14:dxf/>
          </x14:cfRule>
          <x14:cfRule type="cellIs" priority="41" operator="equal" id="{56CBA728-5289-416D-A7CD-404063C21F63}">
            <xm:f>'Data Vald.'!$A$4</xm:f>
            <x14:dxf/>
          </x14:cfRule>
          <x14:cfRule type="cellIs" priority="40" operator="equal" id="{148C074A-89DC-4728-B595-2F5F0981DBB9}">
            <xm:f>'Data Vald.'!$A$5</xm:f>
            <x14:dxf>
              <font>
                <color theme="0"/>
              </font>
              <fill>
                <patternFill>
                  <bgColor theme="1"/>
                </patternFill>
              </fill>
            </x14:dxf>
          </x14:cfRule>
          <x14:cfRule type="cellIs" priority="39" operator="equal" id="{732AAA3D-4976-4D21-A4D9-12B5CE1BC486}">
            <xm:f>'Data Vald.'!$A$6</xm:f>
            <x14:dxf>
              <fill>
                <patternFill>
                  <bgColor rgb="FFFF0000"/>
                </patternFill>
              </fill>
            </x14:dxf>
          </x14:cfRule>
          <x14:cfRule type="cellIs" priority="38" operator="equal" id="{14BA5D65-B425-4C77-9D92-D23AACE76381}">
            <xm:f>'Data Vald.'!$A$7</xm:f>
            <x14:dxf>
              <fill>
                <patternFill>
                  <bgColor rgb="FFFFC000"/>
                </patternFill>
              </fill>
            </x14:dxf>
          </x14:cfRule>
          <xm:sqref>E23:E27</xm:sqref>
        </x14:conditionalFormatting>
        <x14:conditionalFormatting xmlns:xm="http://schemas.microsoft.com/office/excel/2006/main">
          <x14:cfRule type="cellIs" priority="24" operator="equal" id="{F73AA3F9-F86C-4A57-94C7-9FACE6130A2C}">
            <xm:f>'Data Vald.'!$A$7</xm:f>
            <x14:dxf>
              <fill>
                <patternFill>
                  <bgColor rgb="FFFFC000"/>
                </patternFill>
              </fill>
            </x14:dxf>
          </x14:cfRule>
          <x14:cfRule type="cellIs" priority="22" operator="equal" id="{FE225F5D-73E1-4BF2-B2ED-EB801C852E36}">
            <xm:f>'Data Vald.'!$A$9</xm:f>
            <x14:dxf>
              <fill>
                <patternFill>
                  <bgColor rgb="FF00B050"/>
                </patternFill>
              </fill>
            </x14:dxf>
          </x14:cfRule>
          <x14:cfRule type="cellIs" priority="23" operator="equal" id="{D1374865-64FC-49FC-A725-6B1621B02BC1}">
            <xm:f>'Data Vald.'!$A$8</xm:f>
            <x14:dxf>
              <fill>
                <patternFill>
                  <bgColor rgb="FFFFFF00"/>
                </patternFill>
              </fill>
            </x14:dxf>
          </x14:cfRule>
          <x14:cfRule type="cellIs" priority="25" operator="equal" id="{1D54BBAB-6881-4517-8EB9-3ED4FCD79DA5}">
            <xm:f>'Data Vald.'!$A$6</xm:f>
            <x14:dxf>
              <fill>
                <patternFill>
                  <bgColor rgb="FFFF0000"/>
                </patternFill>
              </fill>
            </x14:dxf>
          </x14:cfRule>
          <x14:cfRule type="cellIs" priority="26" operator="equal" id="{F53927C9-1D97-4000-B0EB-41E99E2FECA1}">
            <xm:f>'Data Vald.'!$A$5</xm:f>
            <x14:dxf>
              <font>
                <color theme="0"/>
              </font>
              <fill>
                <patternFill>
                  <bgColor theme="1"/>
                </patternFill>
              </fill>
            </x14:dxf>
          </x14:cfRule>
          <x14:cfRule type="cellIs" priority="27" operator="equal" id="{51C09545-7A70-4CBB-85AF-718D62560EA6}">
            <xm:f>'Data Vald.'!$A$4</xm:f>
            <x14:dxf/>
          </x14:cfRule>
          <x14:cfRule type="cellIs" priority="28" operator="equal" id="{86D527CA-C435-4940-8DFB-6D0F0086A41F}">
            <xm:f>'Data Vald.'!$A$3</xm:f>
            <x14:dxf/>
          </x14:cfRule>
          <xm:sqref>E40:E47</xm:sqref>
        </x14:conditionalFormatting>
        <x14:conditionalFormatting xmlns:xm="http://schemas.microsoft.com/office/excel/2006/main">
          <x14:cfRule type="cellIs" priority="8" operator="equal" id="{5DA58F0B-D0C3-4F90-918A-ECE851A408EB}">
            <xm:f>'Data Vald.'!$A$9</xm:f>
            <x14:dxf>
              <fill>
                <patternFill>
                  <bgColor rgb="FF00B050"/>
                </patternFill>
              </fill>
            </x14:dxf>
          </x14:cfRule>
          <x14:cfRule type="cellIs" priority="9" operator="equal" id="{88C61CC7-4FF0-43F9-A8AB-38515DF6B667}">
            <xm:f>'Data Vald.'!$A$8</xm:f>
            <x14:dxf>
              <fill>
                <patternFill>
                  <bgColor rgb="FFFFFF00"/>
                </patternFill>
              </fill>
            </x14:dxf>
          </x14:cfRule>
          <x14:cfRule type="cellIs" priority="10" operator="equal" id="{4C3AAA45-FE94-417C-9EED-DEDC91ECD346}">
            <xm:f>'Data Vald.'!$A$7</xm:f>
            <x14:dxf>
              <fill>
                <patternFill>
                  <bgColor rgb="FFFFC000"/>
                </patternFill>
              </fill>
            </x14:dxf>
          </x14:cfRule>
          <x14:cfRule type="cellIs" priority="11" operator="equal" id="{36C43E0E-C641-4C90-8889-7E8208917E28}">
            <xm:f>'Data Vald.'!$A$6</xm:f>
            <x14:dxf>
              <fill>
                <patternFill>
                  <bgColor rgb="FFFF0000"/>
                </patternFill>
              </fill>
            </x14:dxf>
          </x14:cfRule>
          <x14:cfRule type="cellIs" priority="12" operator="equal" id="{A8164788-6CDA-4959-92D3-CC0C1B67CEEF}">
            <xm:f>'Data Vald.'!$A$5</xm:f>
            <x14:dxf>
              <font>
                <color theme="0"/>
              </font>
              <fill>
                <patternFill>
                  <bgColor theme="1"/>
                </patternFill>
              </fill>
            </x14:dxf>
          </x14:cfRule>
          <x14:cfRule type="cellIs" priority="13" operator="equal" id="{46C98810-E15A-4584-9BD1-4237F302A6BC}">
            <xm:f>'Data Vald.'!$A$4</xm:f>
            <x14:dxf/>
          </x14:cfRule>
          <x14:cfRule type="cellIs" priority="14" operator="equal" id="{72CB797C-F7C0-438B-9EF6-2F4D6EF6AE0F}">
            <xm:f>'Data Vald.'!$A$3</xm:f>
            <x14:dxf/>
          </x14:cfRule>
          <xm:sqref>E50:E53</xm:sqref>
        </x14:conditionalFormatting>
        <x14:conditionalFormatting xmlns:xm="http://schemas.microsoft.com/office/excel/2006/main">
          <x14:cfRule type="cellIs" priority="43" operator="equal" id="{CA2338D6-3390-4320-A5C1-47F90A5C1946}">
            <xm:f>'Data Vald.'!$A$9</xm:f>
            <x14:dxf>
              <fill>
                <patternFill>
                  <bgColor rgb="FF00B050"/>
                </patternFill>
              </fill>
            </x14:dxf>
          </x14:cfRule>
          <x14:cfRule type="cellIs" priority="44" operator="equal" id="{501C39F7-21CF-4578-AE43-E60DA857B760}">
            <xm:f>'Data Vald.'!$A$8</xm:f>
            <x14:dxf>
              <fill>
                <patternFill>
                  <bgColor rgb="FFFFFF00"/>
                </patternFill>
              </fill>
            </x14:dxf>
          </x14:cfRule>
          <x14:cfRule type="cellIs" priority="45" operator="equal" id="{2506BAC9-5615-42D8-AF3D-FC4E00B1A00C}">
            <xm:f>'Data Vald.'!$A$7</xm:f>
            <x14:dxf>
              <fill>
                <patternFill>
                  <bgColor rgb="FFFFC000"/>
                </patternFill>
              </fill>
            </x14:dxf>
          </x14:cfRule>
          <x14:cfRule type="cellIs" priority="46" operator="equal" id="{0B003934-C73F-4C21-B60A-0992B6EAC00A}">
            <xm:f>'Data Vald.'!$A$6</xm:f>
            <x14:dxf>
              <fill>
                <patternFill>
                  <bgColor rgb="FFFF0000"/>
                </patternFill>
              </fill>
            </x14:dxf>
          </x14:cfRule>
          <x14:cfRule type="cellIs" priority="48" operator="equal" id="{B405102B-91CE-4B1F-8201-ABDD3D890FC2}">
            <xm:f>'Data Vald.'!$A$4</xm:f>
            <x14:dxf/>
          </x14:cfRule>
          <x14:cfRule type="cellIs" priority="49" operator="equal" id="{FDBB4C07-CB5C-407B-B39A-C8619FE260CB}">
            <xm:f>'Data Vald.'!$A$3</xm:f>
            <x14:dxf/>
          </x14:cfRule>
          <x14:cfRule type="cellIs" priority="47" operator="equal" id="{0D820BE3-A027-4268-A90A-479AD317603A}">
            <xm:f>'Data Vald.'!$A$5</xm:f>
            <x14:dxf>
              <font>
                <color theme="0"/>
              </font>
              <fill>
                <patternFill>
                  <bgColor theme="1"/>
                </patternFill>
              </fill>
            </x14:dxf>
          </x14:cfRule>
          <xm:sqref>I16:I20</xm:sqref>
        </x14:conditionalFormatting>
        <x14:conditionalFormatting xmlns:xm="http://schemas.microsoft.com/office/excel/2006/main">
          <x14:cfRule type="cellIs" priority="30" operator="equal" id="{3DF0E554-9006-4954-87B1-199EDE552C0E}">
            <xm:f>'Data Vald.'!$A$8</xm:f>
            <x14:dxf>
              <fill>
                <patternFill>
                  <bgColor rgb="FFFFFF00"/>
                </patternFill>
              </fill>
            </x14:dxf>
          </x14:cfRule>
          <x14:cfRule type="cellIs" priority="29" operator="equal" id="{C6354110-6583-4884-BE72-794F932753C3}">
            <xm:f>'Data Vald.'!$A$9</xm:f>
            <x14:dxf>
              <fill>
                <patternFill>
                  <bgColor rgb="FF00B050"/>
                </patternFill>
              </fill>
            </x14:dxf>
          </x14:cfRule>
          <x14:cfRule type="cellIs" priority="31" operator="equal" id="{E84BFBAF-CA53-484E-8C56-F194EDCFB0E1}">
            <xm:f>'Data Vald.'!$A$7</xm:f>
            <x14:dxf>
              <fill>
                <patternFill>
                  <bgColor rgb="FFFFC000"/>
                </patternFill>
              </fill>
            </x14:dxf>
          </x14:cfRule>
          <x14:cfRule type="cellIs" priority="32" operator="equal" id="{17986A31-4ED9-4257-A7C6-D9801B5A57B3}">
            <xm:f>'Data Vald.'!$A$6</xm:f>
            <x14:dxf>
              <fill>
                <patternFill>
                  <bgColor rgb="FFFF0000"/>
                </patternFill>
              </fill>
            </x14:dxf>
          </x14:cfRule>
          <x14:cfRule type="cellIs" priority="33" operator="equal" id="{0CAF52FD-CFA8-47D9-A8BA-27EC4D061E94}">
            <xm:f>'Data Vald.'!$A$5</xm:f>
            <x14:dxf>
              <font>
                <color theme="0"/>
              </font>
              <fill>
                <patternFill>
                  <bgColor theme="1"/>
                </patternFill>
              </fill>
            </x14:dxf>
          </x14:cfRule>
          <x14:cfRule type="cellIs" priority="34" operator="equal" id="{7F2CFE97-3238-4BC9-9649-099155F8E34C}">
            <xm:f>'Data Vald.'!$A$4</xm:f>
            <x14:dxf/>
          </x14:cfRule>
          <x14:cfRule type="cellIs" priority="35" operator="equal" id="{D2551E29-8FFC-46BF-AE50-E07C444CD61E}">
            <xm:f>'Data Vald.'!$A$3</xm:f>
            <x14:dxf/>
          </x14:cfRule>
          <xm:sqref>I23:I27</xm:sqref>
        </x14:conditionalFormatting>
        <x14:conditionalFormatting xmlns:xm="http://schemas.microsoft.com/office/excel/2006/main">
          <x14:cfRule type="cellIs" priority="21" operator="equal" id="{AE7045A7-67B3-41E4-9A43-9113D427A54D}">
            <xm:f>'Data Vald.'!$A$3</xm:f>
            <x14:dxf/>
          </x14:cfRule>
          <x14:cfRule type="cellIs" priority="20" operator="equal" id="{9DD955FE-8910-40EA-8396-B2B2210BDF8C}">
            <xm:f>'Data Vald.'!$A$4</xm:f>
            <x14:dxf/>
          </x14:cfRule>
          <x14:cfRule type="cellIs" priority="19" operator="equal" id="{EC8A4959-FF8D-45D7-9AAE-B2C0735DF957}">
            <xm:f>'Data Vald.'!$A$5</xm:f>
            <x14:dxf>
              <font>
                <color theme="0"/>
              </font>
              <fill>
                <patternFill>
                  <bgColor theme="1"/>
                </patternFill>
              </fill>
            </x14:dxf>
          </x14:cfRule>
          <x14:cfRule type="cellIs" priority="18" operator="equal" id="{FC642E11-9A9D-460E-B632-2D777E87A322}">
            <xm:f>'Data Vald.'!$A$6</xm:f>
            <x14:dxf>
              <fill>
                <patternFill>
                  <bgColor rgb="FFFF0000"/>
                </patternFill>
              </fill>
            </x14:dxf>
          </x14:cfRule>
          <x14:cfRule type="cellIs" priority="17" operator="equal" id="{6D3F0FA9-796D-4988-A954-D8CEAB4FC560}">
            <xm:f>'Data Vald.'!$A$7</xm:f>
            <x14:dxf>
              <fill>
                <patternFill>
                  <bgColor rgb="FFFFC000"/>
                </patternFill>
              </fill>
            </x14:dxf>
          </x14:cfRule>
          <x14:cfRule type="cellIs" priority="16" operator="equal" id="{827EC521-6503-4DAF-B31D-70417421F69C}">
            <xm:f>'Data Vald.'!$A$8</xm:f>
            <x14:dxf>
              <fill>
                <patternFill>
                  <bgColor rgb="FFFFFF00"/>
                </patternFill>
              </fill>
            </x14:dxf>
          </x14:cfRule>
          <x14:cfRule type="cellIs" priority="15" operator="equal" id="{7175A798-3AFE-4B57-BC28-4FBDA0ADD11C}">
            <xm:f>'Data Vald.'!$A$9</xm:f>
            <x14:dxf>
              <fill>
                <patternFill>
                  <bgColor rgb="FF00B050"/>
                </patternFill>
              </fill>
            </x14:dxf>
          </x14:cfRule>
          <xm:sqref>I40:I47</xm:sqref>
        </x14:conditionalFormatting>
        <x14:conditionalFormatting xmlns:xm="http://schemas.microsoft.com/office/excel/2006/main">
          <x14:cfRule type="cellIs" priority="2" operator="equal" id="{78ED94AE-06A3-4B4F-B77E-44F5FBB8A6FD}">
            <xm:f>'Data Vald.'!$A$8</xm:f>
            <x14:dxf>
              <fill>
                <patternFill>
                  <bgColor rgb="FFFFFF00"/>
                </patternFill>
              </fill>
            </x14:dxf>
          </x14:cfRule>
          <x14:cfRule type="cellIs" priority="3" operator="equal" id="{D5AC0C08-0777-40D0-AF1B-3919BF9F1A9B}">
            <xm:f>'Data Vald.'!$A$7</xm:f>
            <x14:dxf>
              <fill>
                <patternFill>
                  <bgColor rgb="FFFFC000"/>
                </patternFill>
              </fill>
            </x14:dxf>
          </x14:cfRule>
          <x14:cfRule type="cellIs" priority="1" operator="equal" id="{73D33D53-4C5C-45A5-BBDB-ADA81684D423}">
            <xm:f>'Data Vald.'!$A$9</xm:f>
            <x14:dxf>
              <fill>
                <patternFill>
                  <bgColor rgb="FF00B050"/>
                </patternFill>
              </fill>
            </x14:dxf>
          </x14:cfRule>
          <x14:cfRule type="cellIs" priority="7" operator="equal" id="{64F4C03E-43E1-409D-A890-2EDE86773669}">
            <xm:f>'Data Vald.'!$A$3</xm:f>
            <x14:dxf/>
          </x14:cfRule>
          <x14:cfRule type="cellIs" priority="6" operator="equal" id="{82CE290A-153D-4598-91DA-34343D79850D}">
            <xm:f>'Data Vald.'!$A$4</xm:f>
            <x14:dxf/>
          </x14:cfRule>
          <x14:cfRule type="cellIs" priority="5" operator="equal" id="{5A974F53-8C2C-4B4D-A5FB-C83488AF1872}">
            <xm:f>'Data Vald.'!$A$5</xm:f>
            <x14:dxf>
              <font>
                <color theme="0"/>
              </font>
              <fill>
                <patternFill>
                  <bgColor theme="1"/>
                </patternFill>
              </fill>
            </x14:dxf>
          </x14:cfRule>
          <x14:cfRule type="cellIs" priority="4" operator="equal" id="{7A2D3D8A-66F2-4423-89E0-C155C043B9AF}">
            <xm:f>'Data Vald.'!$A$6</xm:f>
            <x14:dxf>
              <fill>
                <patternFill>
                  <bgColor rgb="FFFF0000"/>
                </patternFill>
              </fill>
            </x14:dxf>
          </x14:cfRule>
          <xm:sqref>I50:I53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3A0331A-6CC6-4367-B927-42933F8E453E}">
          <x14:formula1>
            <xm:f>'Data Vald.'!$A$3:$A$9</xm:f>
          </x14:formula1>
          <xm:sqref>E16:E20 I16:I20 E23:E27 I23:I27 E40:E47 I40:I47 E50:E53 I50:I53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E6C0-C730-43C4-B072-9C7407AB2327}">
  <sheetPr codeName="Sheet22">
    <tabColor theme="9" tint="0.79998168889431442"/>
    <pageSetUpPr fitToPage="1"/>
  </sheetPr>
  <dimension ref="B1:K114"/>
  <sheetViews>
    <sheetView showGridLines="0" topLeftCell="A59" zoomScale="85" zoomScaleNormal="85" workbookViewId="0">
      <selection activeCell="I50" sqref="I50"/>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331</v>
      </c>
      <c r="D5" s="573"/>
      <c r="E5" s="573"/>
      <c r="F5" s="573"/>
      <c r="G5" s="573"/>
      <c r="H5" s="573"/>
      <c r="I5" s="573"/>
      <c r="J5" s="574"/>
      <c r="K5" s="13"/>
    </row>
    <row r="6" spans="2:11" ht="14.45" customHeight="1">
      <c r="B6" s="12"/>
      <c r="C6" s="159" t="s">
        <v>603</v>
      </c>
      <c r="D6" s="117"/>
      <c r="E6" s="117"/>
      <c r="F6" s="11"/>
      <c r="G6" s="118" t="s">
        <v>208</v>
      </c>
      <c r="H6" s="575" t="s">
        <v>209</v>
      </c>
      <c r="I6" s="576"/>
      <c r="J6" s="577"/>
      <c r="K6" s="13"/>
    </row>
    <row r="7" spans="2:11" ht="14.25" customHeight="1" thickBot="1">
      <c r="B7" s="12"/>
      <c r="C7" s="578" t="s">
        <v>604</v>
      </c>
      <c r="D7" s="579"/>
      <c r="E7" s="579"/>
      <c r="F7" s="580"/>
      <c r="G7" s="398" t="s">
        <v>605</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333</v>
      </c>
      <c r="I9" s="588"/>
      <c r="J9" s="589"/>
      <c r="K9" s="13"/>
    </row>
    <row r="10" spans="2:11" ht="15.75" customHeight="1">
      <c r="B10" s="12"/>
      <c r="C10" s="578"/>
      <c r="D10" s="579"/>
      <c r="E10" s="579"/>
      <c r="F10" s="580"/>
      <c r="G10" s="585"/>
      <c r="H10" s="590"/>
      <c r="I10" s="588"/>
      <c r="J10" s="589"/>
      <c r="K10" s="13"/>
    </row>
    <row r="11" spans="2:11" ht="15.75"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223</v>
      </c>
      <c r="D16" s="130" t="s">
        <v>224</v>
      </c>
      <c r="E16" s="223">
        <v>1</v>
      </c>
      <c r="F16" s="164" t="s">
        <v>225</v>
      </c>
      <c r="G16" s="134" t="s">
        <v>226</v>
      </c>
      <c r="H16" s="130" t="s">
        <v>224</v>
      </c>
      <c r="I16" s="223">
        <v>1</v>
      </c>
      <c r="J16" s="168" t="s">
        <v>518</v>
      </c>
      <c r="K16" s="13"/>
    </row>
    <row r="17" spans="2:11" ht="45" customHeight="1">
      <c r="B17" s="12"/>
      <c r="C17" s="121" t="s">
        <v>228</v>
      </c>
      <c r="D17" s="20" t="s">
        <v>224</v>
      </c>
      <c r="E17" s="223">
        <v>1</v>
      </c>
      <c r="F17" s="164" t="s">
        <v>607</v>
      </c>
      <c r="G17" s="124" t="s">
        <v>26</v>
      </c>
      <c r="H17" s="30" t="s">
        <v>26</v>
      </c>
      <c r="I17" s="223" t="s">
        <v>26</v>
      </c>
      <c r="J17" s="125" t="s">
        <v>26</v>
      </c>
      <c r="K17" s="13"/>
    </row>
    <row r="18" spans="2:11" ht="38.450000000000003" customHeight="1" thickBot="1">
      <c r="B18" s="12"/>
      <c r="C18" s="121" t="s">
        <v>335</v>
      </c>
      <c r="D18" s="20" t="s">
        <v>224</v>
      </c>
      <c r="E18" s="223" t="s">
        <v>48</v>
      </c>
      <c r="F18" s="165" t="s">
        <v>621</v>
      </c>
      <c r="G18" s="124" t="s">
        <v>26</v>
      </c>
      <c r="H18" s="30" t="s">
        <v>26</v>
      </c>
      <c r="I18" s="223" t="s">
        <v>26</v>
      </c>
      <c r="J18" s="125" t="s">
        <v>26</v>
      </c>
      <c r="K18" s="13"/>
    </row>
    <row r="19" spans="2:11" ht="27" customHeight="1" thickBot="1">
      <c r="B19" s="12"/>
      <c r="C19" s="606" t="s">
        <v>236</v>
      </c>
      <c r="D19" s="607"/>
      <c r="E19" s="607"/>
      <c r="F19" s="607"/>
      <c r="G19" s="607"/>
      <c r="H19" s="607"/>
      <c r="I19" s="607"/>
      <c r="J19" s="608"/>
      <c r="K19" s="13"/>
    </row>
    <row r="20" spans="2:11" ht="27" customHeight="1" thickBot="1">
      <c r="B20" s="12"/>
      <c r="C20" s="160" t="s">
        <v>219</v>
      </c>
      <c r="D20" s="132" t="s">
        <v>220</v>
      </c>
      <c r="E20" s="215" t="s">
        <v>221</v>
      </c>
      <c r="F20" s="133" t="s">
        <v>222</v>
      </c>
      <c r="G20" s="160" t="s">
        <v>219</v>
      </c>
      <c r="H20" s="132" t="s">
        <v>220</v>
      </c>
      <c r="I20" s="215" t="s">
        <v>221</v>
      </c>
      <c r="J20" s="133" t="s">
        <v>222</v>
      </c>
      <c r="K20" s="13"/>
    </row>
    <row r="21" spans="2:11" ht="28.5">
      <c r="B21" s="12"/>
      <c r="C21" s="135" t="s">
        <v>237</v>
      </c>
      <c r="D21" s="136" t="s">
        <v>224</v>
      </c>
      <c r="E21" s="223">
        <v>1</v>
      </c>
      <c r="F21" s="169" t="s">
        <v>417</v>
      </c>
      <c r="G21" s="137" t="s">
        <v>239</v>
      </c>
      <c r="H21" s="136" t="s">
        <v>224</v>
      </c>
      <c r="I21" s="223">
        <v>0.5</v>
      </c>
      <c r="J21" s="147" t="s">
        <v>622</v>
      </c>
      <c r="K21" s="13"/>
    </row>
    <row r="22" spans="2:11" ht="42.75">
      <c r="B22" s="12"/>
      <c r="C22" s="24" t="s">
        <v>241</v>
      </c>
      <c r="D22" s="20" t="s">
        <v>224</v>
      </c>
      <c r="E22" s="223">
        <v>1</v>
      </c>
      <c r="F22" s="171" t="s">
        <v>611</v>
      </c>
      <c r="G22" s="24" t="s">
        <v>243</v>
      </c>
      <c r="H22" s="20" t="s">
        <v>224</v>
      </c>
      <c r="I22" s="223">
        <v>1</v>
      </c>
      <c r="J22" s="31" t="s">
        <v>244</v>
      </c>
      <c r="K22" s="13"/>
    </row>
    <row r="23" spans="2:11" ht="42.75">
      <c r="B23" s="12"/>
      <c r="C23" s="24" t="s">
        <v>337</v>
      </c>
      <c r="D23" s="20" t="s">
        <v>224</v>
      </c>
      <c r="E23" s="223">
        <v>0.75</v>
      </c>
      <c r="F23" s="170" t="s">
        <v>623</v>
      </c>
      <c r="G23" s="21" t="s">
        <v>339</v>
      </c>
      <c r="H23" s="20" t="s">
        <v>262</v>
      </c>
      <c r="I23" s="223">
        <v>0</v>
      </c>
      <c r="J23" s="32" t="s">
        <v>624</v>
      </c>
      <c r="K23" s="13"/>
    </row>
    <row r="24" spans="2:11" ht="28.5">
      <c r="B24" s="12"/>
      <c r="C24" s="24" t="s">
        <v>247</v>
      </c>
      <c r="D24" s="20" t="s">
        <v>224</v>
      </c>
      <c r="E24" s="223">
        <v>0</v>
      </c>
      <c r="F24" s="171" t="s">
        <v>613</v>
      </c>
      <c r="G24" s="124" t="s">
        <v>26</v>
      </c>
      <c r="H24" s="30" t="s">
        <v>26</v>
      </c>
      <c r="I24" s="223" t="s">
        <v>26</v>
      </c>
      <c r="J24" s="125" t="s">
        <v>26</v>
      </c>
      <c r="K24" s="13"/>
    </row>
    <row r="25" spans="2:11" ht="21.95" customHeight="1" thickBot="1">
      <c r="B25" s="12"/>
      <c r="C25" s="25" t="s">
        <v>249</v>
      </c>
      <c r="D25" s="123" t="s">
        <v>224</v>
      </c>
      <c r="E25" s="223">
        <v>1</v>
      </c>
      <c r="F25" s="172" t="s">
        <v>403</v>
      </c>
      <c r="G25" s="126" t="s">
        <v>26</v>
      </c>
      <c r="H25" s="127" t="s">
        <v>26</v>
      </c>
      <c r="I25" s="223" t="s">
        <v>26</v>
      </c>
      <c r="J25" s="128" t="s">
        <v>26</v>
      </c>
      <c r="K25" s="13"/>
    </row>
    <row r="26" spans="2:11" ht="21" customHeight="1" thickBot="1">
      <c r="B26" s="12"/>
      <c r="C26" s="594" t="s">
        <v>250</v>
      </c>
      <c r="D26" s="595"/>
      <c r="E26" s="595"/>
      <c r="F26" s="595"/>
      <c r="G26" s="595"/>
      <c r="H26" s="595"/>
      <c r="I26" s="595"/>
      <c r="J26" s="596"/>
      <c r="K26" s="13"/>
    </row>
    <row r="27" spans="2:11" ht="23.45" customHeight="1" thickBot="1">
      <c r="B27" s="12"/>
      <c r="C27" s="597" t="s">
        <v>251</v>
      </c>
      <c r="D27" s="598"/>
      <c r="E27" s="598"/>
      <c r="F27" s="598"/>
      <c r="G27" s="598"/>
      <c r="H27" s="598"/>
      <c r="I27" s="598"/>
      <c r="J27" s="599"/>
      <c r="K27" s="13"/>
    </row>
    <row r="28" spans="2:11">
      <c r="B28" s="12"/>
      <c r="C28" s="10"/>
      <c r="D28" s="138"/>
      <c r="E28" s="138"/>
      <c r="F28" s="138"/>
      <c r="G28" s="138"/>
      <c r="H28" s="138"/>
      <c r="I28" s="138"/>
      <c r="J28" s="11"/>
      <c r="K28" s="13"/>
    </row>
    <row r="29" spans="2:11">
      <c r="B29" s="12"/>
      <c r="C29" s="12"/>
      <c r="J29" s="13"/>
      <c r="K29" s="13"/>
    </row>
    <row r="30" spans="2:11" ht="15" thickBot="1">
      <c r="B30" s="12"/>
      <c r="C30" s="27"/>
      <c r="D30" s="28"/>
      <c r="E30" s="28"/>
      <c r="F30" s="28"/>
      <c r="G30" s="28"/>
      <c r="H30" s="28"/>
      <c r="I30" s="28"/>
      <c r="J30" s="29"/>
      <c r="K30" s="13"/>
    </row>
    <row r="31" spans="2:11" ht="18.75" thickBot="1">
      <c r="B31" s="12"/>
      <c r="C31" s="569" t="s">
        <v>252</v>
      </c>
      <c r="D31" s="570"/>
      <c r="E31" s="570"/>
      <c r="F31" s="570"/>
      <c r="G31" s="570"/>
      <c r="H31" s="570"/>
      <c r="I31" s="570"/>
      <c r="J31" s="571"/>
      <c r="K31" s="13"/>
    </row>
    <row r="32" spans="2:11" ht="15" customHeight="1">
      <c r="B32" s="12"/>
      <c r="C32" s="140"/>
      <c r="D32" s="141"/>
      <c r="E32" s="141"/>
      <c r="F32" s="141"/>
      <c r="G32" s="141"/>
      <c r="H32" s="141"/>
      <c r="I32" s="141"/>
      <c r="J32" s="142"/>
      <c r="K32" s="13"/>
    </row>
    <row r="33" spans="2:11" ht="15" customHeight="1">
      <c r="B33" s="12"/>
      <c r="C33" s="566" t="s">
        <v>253</v>
      </c>
      <c r="D33" s="567"/>
      <c r="E33" s="567"/>
      <c r="F33" s="567"/>
      <c r="G33" s="567"/>
      <c r="H33" s="567"/>
      <c r="I33" s="567"/>
      <c r="J33" s="568"/>
      <c r="K33" s="13"/>
    </row>
    <row r="34" spans="2:11" ht="15" customHeight="1" thickBot="1">
      <c r="B34" s="12"/>
      <c r="C34" s="143"/>
      <c r="D34" s="144"/>
      <c r="E34" s="144"/>
      <c r="F34" s="144"/>
      <c r="G34" s="144"/>
      <c r="H34" s="144"/>
      <c r="I34" s="144"/>
      <c r="J34" s="145"/>
      <c r="K34" s="13"/>
    </row>
    <row r="35" spans="2:11" s="16" customFormat="1" ht="26.85" customHeight="1" thickBot="1">
      <c r="B35" s="14"/>
      <c r="C35" s="600" t="s">
        <v>254</v>
      </c>
      <c r="D35" s="601"/>
      <c r="E35" s="601"/>
      <c r="F35" s="602"/>
      <c r="G35" s="600" t="s">
        <v>255</v>
      </c>
      <c r="H35" s="601"/>
      <c r="I35" s="601"/>
      <c r="J35" s="602"/>
      <c r="K35" s="15"/>
    </row>
    <row r="36" spans="2:11" ht="27.75" customHeight="1" thickBot="1">
      <c r="B36" s="12"/>
      <c r="C36" s="603" t="str">
        <f>C14</f>
        <v>HARDWARE (PLANT)</v>
      </c>
      <c r="D36" s="604"/>
      <c r="E36" s="604"/>
      <c r="F36" s="604"/>
      <c r="G36" s="604"/>
      <c r="H36" s="604"/>
      <c r="I36" s="604"/>
      <c r="J36" s="605"/>
      <c r="K36" s="13"/>
    </row>
    <row r="37" spans="2:11" ht="21.2" customHeight="1" thickBot="1">
      <c r="B37" s="12"/>
      <c r="C37" s="131" t="s">
        <v>219</v>
      </c>
      <c r="D37" s="132" t="s">
        <v>220</v>
      </c>
      <c r="E37" s="215" t="s">
        <v>221</v>
      </c>
      <c r="F37" s="133" t="s">
        <v>222</v>
      </c>
      <c r="G37" s="131" t="s">
        <v>219</v>
      </c>
      <c r="H37" s="132" t="s">
        <v>220</v>
      </c>
      <c r="I37" s="215" t="s">
        <v>221</v>
      </c>
      <c r="J37" s="133" t="s">
        <v>222</v>
      </c>
      <c r="K37" s="13"/>
    </row>
    <row r="38" spans="2:11" s="19" customFormat="1" ht="54.95" customHeight="1">
      <c r="B38" s="17"/>
      <c r="C38" s="137" t="s">
        <v>256</v>
      </c>
      <c r="D38" s="146" t="s">
        <v>257</v>
      </c>
      <c r="E38" s="223">
        <v>0.75</v>
      </c>
      <c r="F38" s="147" t="s">
        <v>614</v>
      </c>
      <c r="G38" s="137" t="s">
        <v>259</v>
      </c>
      <c r="H38" s="136" t="s">
        <v>224</v>
      </c>
      <c r="I38" s="223">
        <v>0.5</v>
      </c>
      <c r="J38" s="147" t="s">
        <v>260</v>
      </c>
      <c r="K38" s="18"/>
    </row>
    <row r="39" spans="2:11" s="19" customFormat="1" ht="52.5" customHeight="1">
      <c r="B39" s="17"/>
      <c r="C39" s="24" t="s">
        <v>261</v>
      </c>
      <c r="D39" s="20" t="s">
        <v>262</v>
      </c>
      <c r="E39" s="223">
        <v>1</v>
      </c>
      <c r="F39" s="31" t="s">
        <v>263</v>
      </c>
      <c r="G39" s="24" t="s">
        <v>264</v>
      </c>
      <c r="H39" s="20" t="s">
        <v>224</v>
      </c>
      <c r="I39" s="223">
        <v>0.5</v>
      </c>
      <c r="J39" s="31" t="s">
        <v>265</v>
      </c>
      <c r="K39" s="18"/>
    </row>
    <row r="40" spans="2:11" s="19" customFormat="1" ht="57">
      <c r="B40" s="17"/>
      <c r="C40" s="24" t="s">
        <v>266</v>
      </c>
      <c r="D40" s="23" t="s">
        <v>262</v>
      </c>
      <c r="E40" s="223">
        <v>0.5</v>
      </c>
      <c r="F40" s="31" t="s">
        <v>615</v>
      </c>
      <c r="G40" s="24" t="s">
        <v>268</v>
      </c>
      <c r="H40" s="20" t="s">
        <v>224</v>
      </c>
      <c r="I40" s="223">
        <v>1</v>
      </c>
      <c r="J40" s="31" t="s">
        <v>269</v>
      </c>
      <c r="K40" s="18"/>
    </row>
    <row r="41" spans="2:11" s="19" customFormat="1" ht="39" customHeight="1">
      <c r="B41" s="17"/>
      <c r="C41" s="24" t="s">
        <v>270</v>
      </c>
      <c r="D41" s="20" t="s">
        <v>262</v>
      </c>
      <c r="E41" s="223">
        <v>1</v>
      </c>
      <c r="F41" s="31" t="s">
        <v>271</v>
      </c>
      <c r="G41" s="24" t="s">
        <v>272</v>
      </c>
      <c r="H41" s="23" t="s">
        <v>257</v>
      </c>
      <c r="I41" s="223">
        <v>1</v>
      </c>
      <c r="J41" s="31" t="s">
        <v>273</v>
      </c>
      <c r="K41" s="18"/>
    </row>
    <row r="42" spans="2:11" s="19" customFormat="1" ht="28.5">
      <c r="B42" s="17"/>
      <c r="C42" s="174" t="s">
        <v>274</v>
      </c>
      <c r="D42" s="23" t="s">
        <v>224</v>
      </c>
      <c r="E42" s="223">
        <v>0</v>
      </c>
      <c r="F42" s="31" t="s">
        <v>275</v>
      </c>
      <c r="G42" s="24" t="s">
        <v>276</v>
      </c>
      <c r="H42" s="23" t="s">
        <v>257</v>
      </c>
      <c r="I42" s="223">
        <v>1</v>
      </c>
      <c r="J42" s="31" t="s">
        <v>277</v>
      </c>
      <c r="K42" s="18"/>
    </row>
    <row r="43" spans="2:11" s="19" customFormat="1" ht="42.75">
      <c r="B43" s="17"/>
      <c r="C43" s="174" t="s">
        <v>278</v>
      </c>
      <c r="D43" s="23" t="s">
        <v>279</v>
      </c>
      <c r="E43" s="223">
        <v>1</v>
      </c>
      <c r="F43" s="31" t="s">
        <v>625</v>
      </c>
      <c r="G43" s="24" t="s">
        <v>281</v>
      </c>
      <c r="H43" s="23" t="s">
        <v>279</v>
      </c>
      <c r="I43" s="223">
        <v>1</v>
      </c>
      <c r="J43" s="31" t="s">
        <v>282</v>
      </c>
      <c r="K43" s="18"/>
    </row>
    <row r="44" spans="2:11" s="19" customFormat="1" ht="57">
      <c r="B44" s="17"/>
      <c r="C44" s="174" t="s">
        <v>283</v>
      </c>
      <c r="D44" s="23" t="s">
        <v>279</v>
      </c>
      <c r="E44" s="223">
        <v>0.75</v>
      </c>
      <c r="F44" s="31" t="s">
        <v>284</v>
      </c>
      <c r="G44" s="24" t="s">
        <v>285</v>
      </c>
      <c r="H44" s="20" t="s">
        <v>224</v>
      </c>
      <c r="I44" s="223">
        <v>0</v>
      </c>
      <c r="J44" s="31" t="s">
        <v>286</v>
      </c>
      <c r="K44" s="18"/>
    </row>
    <row r="45" spans="2:11" s="19" customFormat="1" ht="29.25" thickBot="1">
      <c r="B45" s="17"/>
      <c r="C45" s="148" t="s">
        <v>287</v>
      </c>
      <c r="D45" s="26" t="s">
        <v>262</v>
      </c>
      <c r="E45" s="223">
        <v>1</v>
      </c>
      <c r="F45" s="149" t="s">
        <v>288</v>
      </c>
      <c r="G45" s="25" t="s">
        <v>289</v>
      </c>
      <c r="H45" s="26" t="s">
        <v>279</v>
      </c>
      <c r="I45" s="223">
        <v>1</v>
      </c>
      <c r="J45" s="149" t="s">
        <v>290</v>
      </c>
      <c r="K45" s="18"/>
    </row>
    <row r="46" spans="2:11" s="19" customFormat="1" ht="27.75" customHeight="1" thickBot="1">
      <c r="B46" s="17"/>
      <c r="C46" s="611" t="str">
        <f>C19</f>
        <v>PEOPLE + PROCESS</v>
      </c>
      <c r="D46" s="612"/>
      <c r="E46" s="612"/>
      <c r="F46" s="612"/>
      <c r="G46" s="612"/>
      <c r="H46" s="612"/>
      <c r="I46" s="612"/>
      <c r="J46" s="613"/>
      <c r="K46" s="18"/>
    </row>
    <row r="47" spans="2:11" ht="24.6" customHeight="1" thickBot="1">
      <c r="B47" s="12"/>
      <c r="C47" s="131" t="s">
        <v>219</v>
      </c>
      <c r="D47" s="132" t="s">
        <v>220</v>
      </c>
      <c r="E47" s="215" t="s">
        <v>221</v>
      </c>
      <c r="F47" s="133" t="s">
        <v>222</v>
      </c>
      <c r="G47" s="131" t="s">
        <v>219</v>
      </c>
      <c r="H47" s="132" t="s">
        <v>220</v>
      </c>
      <c r="I47" s="215" t="s">
        <v>221</v>
      </c>
      <c r="J47" s="133" t="s">
        <v>222</v>
      </c>
      <c r="K47" s="13"/>
    </row>
    <row r="48" spans="2:11" s="19" customFormat="1" ht="42.75">
      <c r="B48" s="17"/>
      <c r="C48" s="189" t="s">
        <v>291</v>
      </c>
      <c r="D48" s="146" t="s">
        <v>224</v>
      </c>
      <c r="E48" s="223">
        <v>0</v>
      </c>
      <c r="F48" s="147" t="s">
        <v>617</v>
      </c>
      <c r="G48" s="137" t="s">
        <v>293</v>
      </c>
      <c r="H48" s="146" t="s">
        <v>224</v>
      </c>
      <c r="I48" s="223">
        <v>1</v>
      </c>
      <c r="J48" s="147" t="s">
        <v>574</v>
      </c>
      <c r="K48" s="18"/>
    </row>
    <row r="49" spans="2:11" s="19" customFormat="1" ht="28.5">
      <c r="B49" s="17"/>
      <c r="C49" s="190" t="s">
        <v>295</v>
      </c>
      <c r="D49" s="162" t="s">
        <v>224</v>
      </c>
      <c r="E49" s="223">
        <v>1</v>
      </c>
      <c r="F49" s="31" t="s">
        <v>296</v>
      </c>
      <c r="G49" s="24" t="s">
        <v>297</v>
      </c>
      <c r="H49" s="23" t="s">
        <v>262</v>
      </c>
      <c r="I49" s="223">
        <v>1</v>
      </c>
      <c r="J49" s="31" t="s">
        <v>298</v>
      </c>
      <c r="K49" s="18"/>
    </row>
    <row r="50" spans="2:11" s="19" customFormat="1" ht="42.75">
      <c r="B50" s="17"/>
      <c r="C50" s="174" t="s">
        <v>618</v>
      </c>
      <c r="D50" s="23" t="s">
        <v>224</v>
      </c>
      <c r="E50" s="223" t="s">
        <v>48</v>
      </c>
      <c r="F50" s="31" t="s">
        <v>619</v>
      </c>
      <c r="G50" s="24" t="s">
        <v>301</v>
      </c>
      <c r="H50" s="23" t="s">
        <v>224</v>
      </c>
      <c r="I50" s="223">
        <v>1</v>
      </c>
      <c r="J50" s="31" t="s">
        <v>549</v>
      </c>
      <c r="K50" s="18"/>
    </row>
    <row r="51" spans="2:11" s="19" customFormat="1" ht="186" thickBot="1">
      <c r="B51" s="17"/>
      <c r="C51" s="148" t="s">
        <v>303</v>
      </c>
      <c r="D51" s="163" t="s">
        <v>279</v>
      </c>
      <c r="E51" s="223">
        <v>1</v>
      </c>
      <c r="F51" s="191" t="s">
        <v>620</v>
      </c>
      <c r="G51" s="25" t="s">
        <v>26</v>
      </c>
      <c r="H51" s="173" t="s">
        <v>26</v>
      </c>
      <c r="I51" s="223" t="s">
        <v>26</v>
      </c>
      <c r="J51" s="188" t="s">
        <v>26</v>
      </c>
      <c r="K51" s="18"/>
    </row>
    <row r="52" spans="2:11" s="16" customFormat="1" ht="22.7" customHeight="1" thickBot="1">
      <c r="B52" s="14"/>
      <c r="C52" s="594" t="s">
        <v>250</v>
      </c>
      <c r="D52" s="595"/>
      <c r="E52" s="595"/>
      <c r="F52" s="595"/>
      <c r="G52" s="595"/>
      <c r="H52" s="595"/>
      <c r="I52" s="595"/>
      <c r="J52" s="596"/>
      <c r="K52" s="15"/>
    </row>
    <row r="53" spans="2:11" ht="22.7" customHeight="1" thickBot="1">
      <c r="B53" s="12"/>
      <c r="C53" s="614" t="s">
        <v>305</v>
      </c>
      <c r="D53" s="615"/>
      <c r="E53" s="615"/>
      <c r="F53" s="615"/>
      <c r="G53" s="615"/>
      <c r="H53" s="615"/>
      <c r="I53" s="615"/>
      <c r="J53" s="616"/>
      <c r="K53" s="13"/>
    </row>
    <row r="54" spans="2:11" ht="15.95" customHeight="1">
      <c r="B54" s="12"/>
      <c r="C54" s="10"/>
      <c r="D54" s="138"/>
      <c r="E54" s="138"/>
      <c r="F54" s="138"/>
      <c r="G54" s="138"/>
      <c r="H54" s="138"/>
      <c r="I54" s="138"/>
      <c r="J54" s="11"/>
      <c r="K54" s="13"/>
    </row>
    <row r="55" spans="2:11" ht="15.95" customHeight="1">
      <c r="B55" s="12"/>
      <c r="C55" s="12"/>
      <c r="J55" s="13"/>
      <c r="K55" s="13"/>
    </row>
    <row r="56" spans="2:11" ht="15.95" customHeight="1" thickBot="1">
      <c r="B56" s="12"/>
      <c r="C56" s="27"/>
      <c r="D56" s="28"/>
      <c r="E56" s="28"/>
      <c r="F56" s="28"/>
      <c r="G56" s="28"/>
      <c r="H56" s="28"/>
      <c r="I56" s="28"/>
      <c r="J56" s="29"/>
      <c r="K56" s="13"/>
    </row>
    <row r="57" spans="2:11" ht="15.95" customHeight="1" thickBot="1">
      <c r="B57" s="12"/>
      <c r="C57" s="569" t="s">
        <v>306</v>
      </c>
      <c r="D57" s="570"/>
      <c r="E57" s="570"/>
      <c r="F57" s="570"/>
      <c r="G57" s="570"/>
      <c r="H57" s="570"/>
      <c r="I57" s="570"/>
      <c r="J57" s="571"/>
      <c r="K57" s="13"/>
    </row>
    <row r="58" spans="2:11" ht="20.85" customHeight="1" thickBot="1">
      <c r="B58" s="12"/>
      <c r="C58" s="633" t="s">
        <v>262</v>
      </c>
      <c r="D58" s="634"/>
      <c r="E58" s="635"/>
      <c r="F58" s="636"/>
      <c r="G58" s="633" t="s">
        <v>279</v>
      </c>
      <c r="H58" s="634"/>
      <c r="I58" s="635"/>
      <c r="J58" s="636"/>
      <c r="K58" s="13"/>
    </row>
    <row r="59" spans="2:11" ht="25.7" customHeight="1" thickBot="1">
      <c r="B59" s="12"/>
      <c r="C59" s="617" t="s">
        <v>307</v>
      </c>
      <c r="D59" s="618"/>
      <c r="E59" s="618"/>
      <c r="F59" s="619"/>
      <c r="G59" s="620" t="s">
        <v>308</v>
      </c>
      <c r="H59" s="618"/>
      <c r="I59" s="618"/>
      <c r="J59" s="621"/>
      <c r="K59" s="13"/>
    </row>
    <row r="60" spans="2:11" ht="15.95" customHeight="1">
      <c r="B60" s="12"/>
      <c r="C60" s="10"/>
      <c r="D60" s="138"/>
      <c r="E60" s="138"/>
      <c r="F60" s="138"/>
      <c r="G60" s="138"/>
      <c r="H60" s="138"/>
      <c r="I60" s="138"/>
      <c r="J60" s="11"/>
      <c r="K60" s="13"/>
    </row>
    <row r="61" spans="2:11">
      <c r="B61" s="12"/>
      <c r="C61" s="12"/>
      <c r="J61" s="13"/>
      <c r="K61" s="13"/>
    </row>
    <row r="62" spans="2:11" ht="15" thickBot="1">
      <c r="B62" s="12"/>
      <c r="C62" s="27"/>
      <c r="D62" s="28"/>
      <c r="E62" s="28"/>
      <c r="F62" s="28"/>
      <c r="G62" s="28"/>
      <c r="H62" s="28"/>
      <c r="I62" s="28"/>
      <c r="J62" s="29"/>
      <c r="K62" s="13"/>
    </row>
    <row r="63" spans="2:11" ht="18.75" thickBot="1">
      <c r="B63" s="12"/>
      <c r="C63" s="569" t="s">
        <v>309</v>
      </c>
      <c r="D63" s="570"/>
      <c r="E63" s="570"/>
      <c r="F63" s="570"/>
      <c r="G63" s="637"/>
      <c r="H63" s="570"/>
      <c r="I63" s="570"/>
      <c r="J63" s="571"/>
      <c r="K63" s="13"/>
    </row>
    <row r="64" spans="2:11" s="16" customFormat="1" ht="13.35" customHeight="1">
      <c r="B64" s="14"/>
      <c r="C64" s="650" t="s">
        <v>310</v>
      </c>
      <c r="D64" s="651"/>
      <c r="E64" s="652"/>
      <c r="F64" s="161" t="s">
        <v>311</v>
      </c>
      <c r="G64" s="150" t="s">
        <v>107</v>
      </c>
      <c r="H64" s="638" t="s">
        <v>312</v>
      </c>
      <c r="I64" s="638"/>
      <c r="J64" s="639"/>
      <c r="K64" s="15"/>
    </row>
    <row r="65" spans="2:11" ht="14.45" customHeight="1">
      <c r="B65" s="12"/>
      <c r="C65" s="190" t="s">
        <v>53</v>
      </c>
      <c r="D65" s="609" t="s">
        <v>313</v>
      </c>
      <c r="E65" s="610"/>
      <c r="F65" s="152">
        <f>'Initial Risk'!F20</f>
        <v>5</v>
      </c>
      <c r="G65" s="155">
        <f>'Initial Risk'!G20</f>
        <v>5</v>
      </c>
      <c r="H65" s="640">
        <f>F65*G65</f>
        <v>25</v>
      </c>
      <c r="I65" s="640"/>
      <c r="J65" s="641"/>
      <c r="K65" s="13"/>
    </row>
    <row r="66" spans="2:11" ht="14.45" customHeight="1">
      <c r="B66" s="12"/>
      <c r="C66" s="190" t="s">
        <v>54</v>
      </c>
      <c r="D66" s="609" t="s">
        <v>313</v>
      </c>
      <c r="E66" s="610"/>
      <c r="F66" s="153" t="s">
        <v>314</v>
      </c>
      <c r="G66" s="155" t="s">
        <v>315</v>
      </c>
      <c r="H66" s="642" t="s">
        <v>316</v>
      </c>
      <c r="I66" s="642"/>
      <c r="J66" s="643"/>
      <c r="K66" s="13"/>
    </row>
    <row r="67" spans="2:11" ht="16.5" customHeight="1">
      <c r="B67" s="12"/>
      <c r="C67" s="190" t="s">
        <v>317</v>
      </c>
      <c r="D67" s="609" t="s">
        <v>313</v>
      </c>
      <c r="E67" s="610"/>
      <c r="F67" s="154" t="s">
        <v>318</v>
      </c>
      <c r="G67" s="151" t="s">
        <v>319</v>
      </c>
      <c r="H67" s="644" t="s">
        <v>320</v>
      </c>
      <c r="I67" s="644"/>
      <c r="J67" s="645"/>
      <c r="K67" s="13"/>
    </row>
    <row r="68" spans="2:11" ht="15.95" customHeight="1">
      <c r="B68" s="12"/>
      <c r="C68" s="190" t="s">
        <v>321</v>
      </c>
      <c r="D68" s="609" t="s">
        <v>313</v>
      </c>
      <c r="E68" s="610"/>
      <c r="F68" s="152">
        <v>4</v>
      </c>
      <c r="G68" s="155">
        <v>2</v>
      </c>
      <c r="H68" s="646">
        <f>F68*G68</f>
        <v>8</v>
      </c>
      <c r="I68" s="646"/>
      <c r="J68" s="647"/>
      <c r="K68" s="13"/>
    </row>
    <row r="69" spans="2:11" ht="14.45" customHeight="1" thickBot="1">
      <c r="B69" s="12"/>
      <c r="C69" s="222" t="s">
        <v>58</v>
      </c>
      <c r="D69" s="622" t="s">
        <v>313</v>
      </c>
      <c r="E69" s="623"/>
      <c r="F69" s="217" t="s">
        <v>322</v>
      </c>
      <c r="G69" s="155" t="s">
        <v>344</v>
      </c>
      <c r="H69" s="648" t="s">
        <v>324</v>
      </c>
      <c r="I69" s="648"/>
      <c r="J69" s="649"/>
      <c r="K69" s="13"/>
    </row>
    <row r="70" spans="2:11" ht="23.1" customHeight="1" thickBot="1">
      <c r="B70" s="12"/>
      <c r="C70" s="653" t="s">
        <v>325</v>
      </c>
      <c r="D70" s="631"/>
      <c r="E70" s="631"/>
      <c r="F70" s="631"/>
      <c r="G70" s="631"/>
      <c r="H70" s="631"/>
      <c r="I70" s="631"/>
      <c r="J70" s="632"/>
      <c r="K70" s="13"/>
    </row>
    <row r="71" spans="2:11" ht="17.850000000000001" customHeight="1">
      <c r="B71" s="12"/>
      <c r="C71" s="179" t="s">
        <v>326</v>
      </c>
      <c r="D71" s="157"/>
      <c r="E71" s="157"/>
      <c r="F71" s="157"/>
      <c r="G71" s="157"/>
      <c r="H71" s="157"/>
      <c r="I71" s="157"/>
      <c r="J71" s="180"/>
      <c r="K71" s="13"/>
    </row>
    <row r="72" spans="2:11" ht="18.600000000000001" customHeight="1">
      <c r="B72" s="12"/>
      <c r="C72" s="181" t="s">
        <v>327</v>
      </c>
      <c r="D72" s="177"/>
      <c r="E72" s="177"/>
      <c r="F72" s="177"/>
      <c r="G72" s="178"/>
      <c r="H72" s="178"/>
      <c r="I72" s="178"/>
      <c r="J72" s="182"/>
      <c r="K72" s="13"/>
    </row>
    <row r="73" spans="2:11" ht="14.85" customHeight="1">
      <c r="B73" s="12"/>
      <c r="C73" s="181" t="s">
        <v>328</v>
      </c>
      <c r="D73" s="177"/>
      <c r="E73" s="177"/>
      <c r="F73" s="177"/>
      <c r="G73" s="175"/>
      <c r="H73" s="175"/>
      <c r="I73" s="175"/>
      <c r="J73" s="183"/>
      <c r="K73" s="13"/>
    </row>
    <row r="74" spans="2:11" ht="17.100000000000001" customHeight="1">
      <c r="B74" s="12"/>
      <c r="C74" s="158" t="s">
        <v>329</v>
      </c>
      <c r="D74" s="177"/>
      <c r="E74" s="177"/>
      <c r="F74" s="177"/>
      <c r="G74" s="176"/>
      <c r="H74" s="176"/>
      <c r="I74" s="176"/>
      <c r="J74" s="184"/>
      <c r="K74" s="13"/>
    </row>
    <row r="75" spans="2:11" ht="14.45" customHeight="1" thickBot="1">
      <c r="B75" s="12"/>
      <c r="C75" s="185"/>
      <c r="D75" s="186"/>
      <c r="E75" s="186"/>
      <c r="F75" s="186"/>
      <c r="G75" s="186"/>
      <c r="H75" s="186"/>
      <c r="I75" s="186"/>
      <c r="J75" s="187"/>
      <c r="K75" s="13"/>
    </row>
    <row r="76" spans="2:11" ht="15" customHeight="1" thickBot="1">
      <c r="B76" s="12"/>
      <c r="C76" s="624" t="s">
        <v>330</v>
      </c>
      <c r="D76" s="625"/>
      <c r="E76" s="625"/>
      <c r="F76" s="626"/>
      <c r="G76" s="626"/>
      <c r="H76" s="626"/>
      <c r="I76" s="627"/>
      <c r="J76" s="628"/>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thickBot="1">
      <c r="B112" s="12"/>
      <c r="C112" s="143"/>
      <c r="D112" s="144"/>
      <c r="E112" s="144"/>
      <c r="F112" s="144"/>
      <c r="G112" s="28"/>
      <c r="H112" s="144"/>
      <c r="I112" s="144"/>
      <c r="J112" s="29"/>
      <c r="K112" s="13"/>
    </row>
    <row r="113" spans="2:11">
      <c r="B113" s="12"/>
      <c r="K113" s="13"/>
    </row>
    <row r="114" spans="2:11" ht="15" thickBot="1">
      <c r="B114" s="27"/>
      <c r="C114" s="28"/>
      <c r="D114" s="28"/>
      <c r="E114" s="28"/>
      <c r="F114" s="28"/>
      <c r="G114" s="28"/>
      <c r="H114" s="28"/>
      <c r="I114" s="28"/>
      <c r="J114" s="28"/>
      <c r="K114" s="29"/>
    </row>
  </sheetData>
  <mergeCells count="42">
    <mergeCell ref="D67:E67"/>
    <mergeCell ref="D68:E68"/>
    <mergeCell ref="D69:E69"/>
    <mergeCell ref="C2:J3"/>
    <mergeCell ref="C4:J4"/>
    <mergeCell ref="C5:J5"/>
    <mergeCell ref="H6:J6"/>
    <mergeCell ref="C7:F12"/>
    <mergeCell ref="H7:J7"/>
    <mergeCell ref="G9:G12"/>
    <mergeCell ref="H9:J12"/>
    <mergeCell ref="C46:J46"/>
    <mergeCell ref="C13:F13"/>
    <mergeCell ref="G13:J13"/>
    <mergeCell ref="C14:J14"/>
    <mergeCell ref="C19:J19"/>
    <mergeCell ref="H66:J66"/>
    <mergeCell ref="C64:E64"/>
    <mergeCell ref="D65:E65"/>
    <mergeCell ref="D66:E66"/>
    <mergeCell ref="C26:J26"/>
    <mergeCell ref="C27:J27"/>
    <mergeCell ref="C31:J31"/>
    <mergeCell ref="C33:J33"/>
    <mergeCell ref="C35:F35"/>
    <mergeCell ref="G35:J35"/>
    <mergeCell ref="H68:J68"/>
    <mergeCell ref="H69:J69"/>
    <mergeCell ref="C70:J70"/>
    <mergeCell ref="C76:J76"/>
    <mergeCell ref="C36:J36"/>
    <mergeCell ref="H67:J67"/>
    <mergeCell ref="C52:J52"/>
    <mergeCell ref="C53:J53"/>
    <mergeCell ref="C57:J57"/>
    <mergeCell ref="C58:F58"/>
    <mergeCell ref="G58:J58"/>
    <mergeCell ref="C59:F59"/>
    <mergeCell ref="G59:J59"/>
    <mergeCell ref="C63:J63"/>
    <mergeCell ref="H64:J64"/>
    <mergeCell ref="H65:J65"/>
  </mergeCells>
  <conditionalFormatting sqref="H65:J65 H68:J68">
    <cfRule type="cellIs" dxfId="263" priority="66" operator="between">
      <formula>5</formula>
      <formula>8</formula>
    </cfRule>
    <cfRule type="cellIs" dxfId="262" priority="67" operator="between">
      <formula>10</formula>
      <formula>12</formula>
    </cfRule>
    <cfRule type="cellIs" dxfId="261" priority="68" operator="between">
      <formula>15</formula>
      <formula>25</formula>
    </cfRule>
    <cfRule type="cellIs" dxfId="260" priority="64" operator="between">
      <formula>1</formula>
      <formula>3</formula>
    </cfRule>
    <cfRule type="cellIs" dxfId="259" priority="65" operator="equal">
      <formula>4</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6" operator="equal" id="{40534705-89C5-4A48-8615-34DA7580AA3C}">
            <xm:f>'Data Vald.'!$A$3</xm:f>
            <x14:dxf/>
          </x14:cfRule>
          <x14:cfRule type="cellIs" priority="55" operator="equal" id="{73B856F3-EFD5-4925-B9F1-65C0DDA38D78}">
            <xm:f>'Data Vald.'!$A$4</xm:f>
            <x14:dxf/>
          </x14:cfRule>
          <x14:cfRule type="cellIs" priority="53" operator="equal" id="{37D56541-F35D-4AA5-887A-0328CDD05D00}">
            <xm:f>'Data Vald.'!$A$6</xm:f>
            <x14:dxf>
              <fill>
                <patternFill>
                  <bgColor rgb="FFFF0000"/>
                </patternFill>
              </fill>
            </x14:dxf>
          </x14:cfRule>
          <x14:cfRule type="cellIs" priority="52" operator="equal" id="{60942EA3-D690-4187-B390-FAE8AFEF4BC5}">
            <xm:f>'Data Vald.'!$A$7</xm:f>
            <x14:dxf>
              <fill>
                <patternFill>
                  <bgColor rgb="FFFFC000"/>
                </patternFill>
              </fill>
            </x14:dxf>
          </x14:cfRule>
          <x14:cfRule type="cellIs" priority="51" operator="equal" id="{C8B6CBB0-12BE-412C-AD9C-377A128B193E}">
            <xm:f>'Data Vald.'!$A$8</xm:f>
            <x14:dxf>
              <fill>
                <patternFill>
                  <bgColor rgb="FFFFFF00"/>
                </patternFill>
              </fill>
            </x14:dxf>
          </x14:cfRule>
          <x14:cfRule type="cellIs" priority="50" operator="equal" id="{66627DCF-9D3A-4666-9DEB-3C5BF91C49A0}">
            <xm:f>'Data Vald.'!$A$9</xm:f>
            <x14:dxf>
              <fill>
                <patternFill>
                  <bgColor rgb="FF00B050"/>
                </patternFill>
              </fill>
            </x14:dxf>
          </x14:cfRule>
          <x14:cfRule type="cellIs" priority="54" operator="equal" id="{40219EBF-7A0D-4271-80E2-954260CD06EF}">
            <xm:f>'Data Vald.'!$A$5</xm:f>
            <x14:dxf>
              <font>
                <color theme="0"/>
              </font>
              <fill>
                <patternFill>
                  <bgColor theme="1"/>
                </patternFill>
              </fill>
            </x14:dxf>
          </x14:cfRule>
          <xm:sqref>E16:E18</xm:sqref>
        </x14:conditionalFormatting>
        <x14:conditionalFormatting xmlns:xm="http://schemas.microsoft.com/office/excel/2006/main">
          <x14:cfRule type="cellIs" priority="37" operator="equal" id="{073175ED-A65F-4400-9D16-87B4F1125E2E}">
            <xm:f>'Data Vald.'!$A$8</xm:f>
            <x14:dxf>
              <fill>
                <patternFill>
                  <bgColor rgb="FFFFFF00"/>
                </patternFill>
              </fill>
            </x14:dxf>
          </x14:cfRule>
          <x14:cfRule type="cellIs" priority="36" operator="equal" id="{93E415BF-F220-4915-A513-85EE7E92C1E0}">
            <xm:f>'Data Vald.'!$A$9</xm:f>
            <x14:dxf>
              <fill>
                <patternFill>
                  <bgColor rgb="FF00B050"/>
                </patternFill>
              </fill>
            </x14:dxf>
          </x14:cfRule>
          <x14:cfRule type="cellIs" priority="42" operator="equal" id="{E2B6FE9C-2679-413B-A4B2-6A0B8DD5F0C8}">
            <xm:f>'Data Vald.'!$A$3</xm:f>
            <x14:dxf/>
          </x14:cfRule>
          <x14:cfRule type="cellIs" priority="41" operator="equal" id="{3872CF02-859A-4AAC-AA24-8741CAE5B37C}">
            <xm:f>'Data Vald.'!$A$4</xm:f>
            <x14:dxf/>
          </x14:cfRule>
          <x14:cfRule type="cellIs" priority="40" operator="equal" id="{A29DD79A-6B58-43F0-B4E2-84CE29EF6C95}">
            <xm:f>'Data Vald.'!$A$5</xm:f>
            <x14:dxf>
              <font>
                <color theme="0"/>
              </font>
              <fill>
                <patternFill>
                  <bgColor theme="1"/>
                </patternFill>
              </fill>
            </x14:dxf>
          </x14:cfRule>
          <x14:cfRule type="cellIs" priority="39" operator="equal" id="{181143BD-9EC9-4191-9F37-3E4F3657ADDB}">
            <xm:f>'Data Vald.'!$A$6</xm:f>
            <x14:dxf>
              <fill>
                <patternFill>
                  <bgColor rgb="FFFF0000"/>
                </patternFill>
              </fill>
            </x14:dxf>
          </x14:cfRule>
          <x14:cfRule type="cellIs" priority="38" operator="equal" id="{2A3AF143-0D39-4A72-AF51-AE8F5265AAB4}">
            <xm:f>'Data Vald.'!$A$7</xm:f>
            <x14:dxf>
              <fill>
                <patternFill>
                  <bgColor rgb="FFFFC000"/>
                </patternFill>
              </fill>
            </x14:dxf>
          </x14:cfRule>
          <xm:sqref>E21:E25</xm:sqref>
        </x14:conditionalFormatting>
        <x14:conditionalFormatting xmlns:xm="http://schemas.microsoft.com/office/excel/2006/main">
          <x14:cfRule type="cellIs" priority="24" operator="equal" id="{BCD43E90-4DC0-47F2-BD6F-1F68C179C83C}">
            <xm:f>'Data Vald.'!$A$7</xm:f>
            <x14:dxf>
              <fill>
                <patternFill>
                  <bgColor rgb="FFFFC000"/>
                </patternFill>
              </fill>
            </x14:dxf>
          </x14:cfRule>
          <x14:cfRule type="cellIs" priority="22" operator="equal" id="{B411528C-4649-44BC-A7D9-59CAA5DB0508}">
            <xm:f>'Data Vald.'!$A$9</xm:f>
            <x14:dxf>
              <fill>
                <patternFill>
                  <bgColor rgb="FF00B050"/>
                </patternFill>
              </fill>
            </x14:dxf>
          </x14:cfRule>
          <x14:cfRule type="cellIs" priority="23" operator="equal" id="{99932BC8-77F4-40F7-94E4-7349086AC178}">
            <xm:f>'Data Vald.'!$A$8</xm:f>
            <x14:dxf>
              <fill>
                <patternFill>
                  <bgColor rgb="FFFFFF00"/>
                </patternFill>
              </fill>
            </x14:dxf>
          </x14:cfRule>
          <x14:cfRule type="cellIs" priority="25" operator="equal" id="{44283B88-AF1D-4811-899B-BF67F4D6A820}">
            <xm:f>'Data Vald.'!$A$6</xm:f>
            <x14:dxf>
              <fill>
                <patternFill>
                  <bgColor rgb="FFFF0000"/>
                </patternFill>
              </fill>
            </x14:dxf>
          </x14:cfRule>
          <x14:cfRule type="cellIs" priority="26" operator="equal" id="{14EE1220-6ECB-4691-93C5-9ADEDA689342}">
            <xm:f>'Data Vald.'!$A$5</xm:f>
            <x14:dxf>
              <font>
                <color theme="0"/>
              </font>
              <fill>
                <patternFill>
                  <bgColor theme="1"/>
                </patternFill>
              </fill>
            </x14:dxf>
          </x14:cfRule>
          <x14:cfRule type="cellIs" priority="27" operator="equal" id="{49571D53-B300-41B1-9B39-EE077881E455}">
            <xm:f>'Data Vald.'!$A$4</xm:f>
            <x14:dxf/>
          </x14:cfRule>
          <x14:cfRule type="cellIs" priority="28" operator="equal" id="{E1DBC67F-DE2C-4A7E-921D-8F9E00FEE47B}">
            <xm:f>'Data Vald.'!$A$3</xm:f>
            <x14:dxf/>
          </x14:cfRule>
          <xm:sqref>E38:E45</xm:sqref>
        </x14:conditionalFormatting>
        <x14:conditionalFormatting xmlns:xm="http://schemas.microsoft.com/office/excel/2006/main">
          <x14:cfRule type="cellIs" priority="8" operator="equal" id="{74E0461A-1A22-42DD-ADFC-E11D2834B760}">
            <xm:f>'Data Vald.'!$A$9</xm:f>
            <x14:dxf>
              <fill>
                <patternFill>
                  <bgColor rgb="FF00B050"/>
                </patternFill>
              </fill>
            </x14:dxf>
          </x14:cfRule>
          <x14:cfRule type="cellIs" priority="9" operator="equal" id="{5B617587-6B88-44E5-8BBA-06F903FBD832}">
            <xm:f>'Data Vald.'!$A$8</xm:f>
            <x14:dxf>
              <fill>
                <patternFill>
                  <bgColor rgb="FFFFFF00"/>
                </patternFill>
              </fill>
            </x14:dxf>
          </x14:cfRule>
          <x14:cfRule type="cellIs" priority="10" operator="equal" id="{1781A73C-4A9A-4A4F-B601-217503D33036}">
            <xm:f>'Data Vald.'!$A$7</xm:f>
            <x14:dxf>
              <fill>
                <patternFill>
                  <bgColor rgb="FFFFC000"/>
                </patternFill>
              </fill>
            </x14:dxf>
          </x14:cfRule>
          <x14:cfRule type="cellIs" priority="11" operator="equal" id="{2602DDF6-3FB9-4903-BF82-6563101FC0DB}">
            <xm:f>'Data Vald.'!$A$6</xm:f>
            <x14:dxf>
              <fill>
                <patternFill>
                  <bgColor rgb="FFFF0000"/>
                </patternFill>
              </fill>
            </x14:dxf>
          </x14:cfRule>
          <x14:cfRule type="cellIs" priority="12" operator="equal" id="{309D6346-3D10-4F5A-8B8E-01F18F418676}">
            <xm:f>'Data Vald.'!$A$5</xm:f>
            <x14:dxf>
              <font>
                <color theme="0"/>
              </font>
              <fill>
                <patternFill>
                  <bgColor theme="1"/>
                </patternFill>
              </fill>
            </x14:dxf>
          </x14:cfRule>
          <x14:cfRule type="cellIs" priority="13" operator="equal" id="{2D4AC008-3D6C-4BA4-8410-B3BCC1BAFB90}">
            <xm:f>'Data Vald.'!$A$4</xm:f>
            <x14:dxf/>
          </x14:cfRule>
          <x14:cfRule type="cellIs" priority="14" operator="equal" id="{75A7C126-D069-40AB-A3E7-93CDD2640613}">
            <xm:f>'Data Vald.'!$A$3</xm:f>
            <x14:dxf/>
          </x14:cfRule>
          <xm:sqref>E48:E51</xm:sqref>
        </x14:conditionalFormatting>
        <x14:conditionalFormatting xmlns:xm="http://schemas.microsoft.com/office/excel/2006/main">
          <x14:cfRule type="cellIs" priority="43" operator="equal" id="{85809302-2A45-4895-9DA2-C4B314946D1A}">
            <xm:f>'Data Vald.'!$A$9</xm:f>
            <x14:dxf>
              <fill>
                <patternFill>
                  <bgColor rgb="FF00B050"/>
                </patternFill>
              </fill>
            </x14:dxf>
          </x14:cfRule>
          <x14:cfRule type="cellIs" priority="44" operator="equal" id="{BF463D35-B863-4853-B0C6-9438ECD3D736}">
            <xm:f>'Data Vald.'!$A$8</xm:f>
            <x14:dxf>
              <fill>
                <patternFill>
                  <bgColor rgb="FFFFFF00"/>
                </patternFill>
              </fill>
            </x14:dxf>
          </x14:cfRule>
          <x14:cfRule type="cellIs" priority="45" operator="equal" id="{C727C914-B379-4FA9-86D7-F9A4154E0CD9}">
            <xm:f>'Data Vald.'!$A$7</xm:f>
            <x14:dxf>
              <fill>
                <patternFill>
                  <bgColor rgb="FFFFC000"/>
                </patternFill>
              </fill>
            </x14:dxf>
          </x14:cfRule>
          <x14:cfRule type="cellIs" priority="46" operator="equal" id="{E4C83CF6-650A-4416-A525-45C7AAD0A420}">
            <xm:f>'Data Vald.'!$A$6</xm:f>
            <x14:dxf>
              <fill>
                <patternFill>
                  <bgColor rgb="FFFF0000"/>
                </patternFill>
              </fill>
            </x14:dxf>
          </x14:cfRule>
          <x14:cfRule type="cellIs" priority="48" operator="equal" id="{C4E0D8CD-48AE-4530-899B-93BED3C23A26}">
            <xm:f>'Data Vald.'!$A$4</xm:f>
            <x14:dxf/>
          </x14:cfRule>
          <x14:cfRule type="cellIs" priority="49" operator="equal" id="{904B1930-32DB-492A-85CD-C2A6581AFE64}">
            <xm:f>'Data Vald.'!$A$3</xm:f>
            <x14:dxf/>
          </x14:cfRule>
          <x14:cfRule type="cellIs" priority="47" operator="equal" id="{BE22CB8F-0553-4706-B695-F1F718E3C8C1}">
            <xm:f>'Data Vald.'!$A$5</xm:f>
            <x14:dxf>
              <font>
                <color theme="0"/>
              </font>
              <fill>
                <patternFill>
                  <bgColor theme="1"/>
                </patternFill>
              </fill>
            </x14:dxf>
          </x14:cfRule>
          <xm:sqref>I16:I18</xm:sqref>
        </x14:conditionalFormatting>
        <x14:conditionalFormatting xmlns:xm="http://schemas.microsoft.com/office/excel/2006/main">
          <x14:cfRule type="cellIs" priority="30" operator="equal" id="{763B6FAC-3BB5-4277-859C-D1F64EB48427}">
            <xm:f>'Data Vald.'!$A$8</xm:f>
            <x14:dxf>
              <fill>
                <patternFill>
                  <bgColor rgb="FFFFFF00"/>
                </patternFill>
              </fill>
            </x14:dxf>
          </x14:cfRule>
          <x14:cfRule type="cellIs" priority="29" operator="equal" id="{5934244D-9073-4240-8667-11834B4D73DB}">
            <xm:f>'Data Vald.'!$A$9</xm:f>
            <x14:dxf>
              <fill>
                <patternFill>
                  <bgColor rgb="FF00B050"/>
                </patternFill>
              </fill>
            </x14:dxf>
          </x14:cfRule>
          <x14:cfRule type="cellIs" priority="31" operator="equal" id="{15152D64-0AC8-4AE2-B3A2-E96C996F51E2}">
            <xm:f>'Data Vald.'!$A$7</xm:f>
            <x14:dxf>
              <fill>
                <patternFill>
                  <bgColor rgb="FFFFC000"/>
                </patternFill>
              </fill>
            </x14:dxf>
          </x14:cfRule>
          <x14:cfRule type="cellIs" priority="32" operator="equal" id="{DA77406A-768F-47AD-9B17-8346C54F0C7D}">
            <xm:f>'Data Vald.'!$A$6</xm:f>
            <x14:dxf>
              <fill>
                <patternFill>
                  <bgColor rgb="FFFF0000"/>
                </patternFill>
              </fill>
            </x14:dxf>
          </x14:cfRule>
          <x14:cfRule type="cellIs" priority="33" operator="equal" id="{E927534A-D014-4437-B9F5-6036D303FACD}">
            <xm:f>'Data Vald.'!$A$5</xm:f>
            <x14:dxf>
              <font>
                <color theme="0"/>
              </font>
              <fill>
                <patternFill>
                  <bgColor theme="1"/>
                </patternFill>
              </fill>
            </x14:dxf>
          </x14:cfRule>
          <x14:cfRule type="cellIs" priority="34" operator="equal" id="{C49C2A35-0872-414B-AFD8-896D1E09CDA3}">
            <xm:f>'Data Vald.'!$A$4</xm:f>
            <x14:dxf/>
          </x14:cfRule>
          <x14:cfRule type="cellIs" priority="35" operator="equal" id="{7C7D559C-062B-44B7-B8B7-EBD9D7737BFA}">
            <xm:f>'Data Vald.'!$A$3</xm:f>
            <x14:dxf/>
          </x14:cfRule>
          <xm:sqref>I21:I25</xm:sqref>
        </x14:conditionalFormatting>
        <x14:conditionalFormatting xmlns:xm="http://schemas.microsoft.com/office/excel/2006/main">
          <x14:cfRule type="cellIs" priority="21" operator="equal" id="{17AD406C-231E-41DD-9155-84F9F3157EB3}">
            <xm:f>'Data Vald.'!$A$3</xm:f>
            <x14:dxf/>
          </x14:cfRule>
          <x14:cfRule type="cellIs" priority="20" operator="equal" id="{CE4C5B28-9AC1-48D6-B0F9-A73910D0D2A9}">
            <xm:f>'Data Vald.'!$A$4</xm:f>
            <x14:dxf/>
          </x14:cfRule>
          <x14:cfRule type="cellIs" priority="19" operator="equal" id="{AD391967-888F-4D09-8A4C-C41C27C1F639}">
            <xm:f>'Data Vald.'!$A$5</xm:f>
            <x14:dxf>
              <font>
                <color theme="0"/>
              </font>
              <fill>
                <patternFill>
                  <bgColor theme="1"/>
                </patternFill>
              </fill>
            </x14:dxf>
          </x14:cfRule>
          <x14:cfRule type="cellIs" priority="18" operator="equal" id="{B639B550-06C0-45E0-A7A4-7C182BED9E8F}">
            <xm:f>'Data Vald.'!$A$6</xm:f>
            <x14:dxf>
              <fill>
                <patternFill>
                  <bgColor rgb="FFFF0000"/>
                </patternFill>
              </fill>
            </x14:dxf>
          </x14:cfRule>
          <x14:cfRule type="cellIs" priority="17" operator="equal" id="{4B1897C0-D281-40AD-80B0-0AD46728A89D}">
            <xm:f>'Data Vald.'!$A$7</xm:f>
            <x14:dxf>
              <fill>
                <patternFill>
                  <bgColor rgb="FFFFC000"/>
                </patternFill>
              </fill>
            </x14:dxf>
          </x14:cfRule>
          <x14:cfRule type="cellIs" priority="16" operator="equal" id="{A78FE5FE-F68E-4B3B-8CC1-753623CCDE02}">
            <xm:f>'Data Vald.'!$A$8</xm:f>
            <x14:dxf>
              <fill>
                <patternFill>
                  <bgColor rgb="FFFFFF00"/>
                </patternFill>
              </fill>
            </x14:dxf>
          </x14:cfRule>
          <x14:cfRule type="cellIs" priority="15" operator="equal" id="{5E4E50C9-FAB7-47BF-9F85-DF87607B190A}">
            <xm:f>'Data Vald.'!$A$9</xm:f>
            <x14:dxf>
              <fill>
                <patternFill>
                  <bgColor rgb="FF00B050"/>
                </patternFill>
              </fill>
            </x14:dxf>
          </x14:cfRule>
          <xm:sqref>I38:I45</xm:sqref>
        </x14:conditionalFormatting>
        <x14:conditionalFormatting xmlns:xm="http://schemas.microsoft.com/office/excel/2006/main">
          <x14:cfRule type="cellIs" priority="2" operator="equal" id="{8A22A16A-CAFB-464A-B84F-4B6D61179EA0}">
            <xm:f>'Data Vald.'!$A$8</xm:f>
            <x14:dxf>
              <fill>
                <patternFill>
                  <bgColor rgb="FFFFFF00"/>
                </patternFill>
              </fill>
            </x14:dxf>
          </x14:cfRule>
          <x14:cfRule type="cellIs" priority="3" operator="equal" id="{9728C7BB-DA67-41D7-A197-05633F9F77B4}">
            <xm:f>'Data Vald.'!$A$7</xm:f>
            <x14:dxf>
              <fill>
                <patternFill>
                  <bgColor rgb="FFFFC000"/>
                </patternFill>
              </fill>
            </x14:dxf>
          </x14:cfRule>
          <x14:cfRule type="cellIs" priority="1" operator="equal" id="{4DA2AFF2-04C2-49B9-83CB-49B3DB14C4F1}">
            <xm:f>'Data Vald.'!$A$9</xm:f>
            <x14:dxf>
              <fill>
                <patternFill>
                  <bgColor rgb="FF00B050"/>
                </patternFill>
              </fill>
            </x14:dxf>
          </x14:cfRule>
          <x14:cfRule type="cellIs" priority="7" operator="equal" id="{4FCD8026-3326-4DDD-8F42-9B0B46BA9DA5}">
            <xm:f>'Data Vald.'!$A$3</xm:f>
            <x14:dxf/>
          </x14:cfRule>
          <x14:cfRule type="cellIs" priority="6" operator="equal" id="{E91BD03E-9768-43BF-BD6B-B393CD210BFC}">
            <xm:f>'Data Vald.'!$A$4</xm:f>
            <x14:dxf/>
          </x14:cfRule>
          <x14:cfRule type="cellIs" priority="5" operator="equal" id="{C8BFA220-0B1A-41F1-9987-1CA39FB5209A}">
            <xm:f>'Data Vald.'!$A$5</xm:f>
            <x14:dxf>
              <font>
                <color theme="0"/>
              </font>
              <fill>
                <patternFill>
                  <bgColor theme="1"/>
                </patternFill>
              </fill>
            </x14:dxf>
          </x14:cfRule>
          <x14:cfRule type="cellIs" priority="4" operator="equal" id="{96EBBBFF-E40B-43AF-BA48-D54457B4598F}">
            <xm:f>'Data Vald.'!$A$6</xm:f>
            <x14:dxf>
              <fill>
                <patternFill>
                  <bgColor rgb="FFFF0000"/>
                </patternFill>
              </fill>
            </x14:dxf>
          </x14:cfRule>
          <xm:sqref>I48:I51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11242E1-2570-43D8-9ED7-A572D164EB25}">
          <x14:formula1>
            <xm:f>'Data Vald.'!$A$3:$A$9</xm:f>
          </x14:formula1>
          <xm:sqref>E16:E18 I16:I18 E21:E25 I21:I25 E38:E45 I38:I45 E48:E51 I48:I51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FB9B-3A5E-4588-A056-67D95987E41F}">
  <sheetPr codeName="Sheet23">
    <tabColor theme="9" tint="0.79998168889431442"/>
    <pageSetUpPr fitToPage="1"/>
  </sheetPr>
  <dimension ref="B1:K115"/>
  <sheetViews>
    <sheetView showGridLines="0" topLeftCell="A60" zoomScale="85" zoomScaleNormal="85" workbookViewId="0">
      <selection activeCell="C78" sqref="C78"/>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345</v>
      </c>
      <c r="D5" s="573"/>
      <c r="E5" s="573"/>
      <c r="F5" s="573"/>
      <c r="G5" s="573"/>
      <c r="H5" s="573"/>
      <c r="I5" s="573"/>
      <c r="J5" s="574"/>
      <c r="K5" s="13"/>
    </row>
    <row r="6" spans="2:11" ht="14.45" customHeight="1">
      <c r="B6" s="12"/>
      <c r="C6" s="159" t="s">
        <v>603</v>
      </c>
      <c r="D6" s="117"/>
      <c r="E6" s="117"/>
      <c r="F6" s="11"/>
      <c r="G6" s="118" t="s">
        <v>208</v>
      </c>
      <c r="H6" s="575" t="s">
        <v>209</v>
      </c>
      <c r="I6" s="576"/>
      <c r="J6" s="577"/>
      <c r="K6" s="13"/>
    </row>
    <row r="7" spans="2:11" ht="14.25" customHeight="1" thickBot="1">
      <c r="B7" s="12"/>
      <c r="C7" s="578" t="s">
        <v>604</v>
      </c>
      <c r="D7" s="579"/>
      <c r="E7" s="579"/>
      <c r="F7" s="580"/>
      <c r="G7" s="167" t="s">
        <v>626</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347</v>
      </c>
      <c r="I9" s="588"/>
      <c r="J9" s="589"/>
      <c r="K9" s="13"/>
    </row>
    <row r="10" spans="2:11" ht="15.7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36.950000000000003"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29" t="s">
        <v>223</v>
      </c>
      <c r="D16" s="130" t="s">
        <v>224</v>
      </c>
      <c r="E16" s="223">
        <v>1</v>
      </c>
      <c r="F16" s="164" t="s">
        <v>225</v>
      </c>
      <c r="G16" s="134" t="s">
        <v>226</v>
      </c>
      <c r="H16" s="130" t="s">
        <v>224</v>
      </c>
      <c r="I16" s="223">
        <v>1</v>
      </c>
      <c r="J16" s="168" t="s">
        <v>518</v>
      </c>
      <c r="K16" s="13"/>
    </row>
    <row r="17" spans="2:11" ht="45" customHeight="1">
      <c r="B17" s="12"/>
      <c r="C17" s="121" t="s">
        <v>228</v>
      </c>
      <c r="D17" s="20" t="s">
        <v>224</v>
      </c>
      <c r="E17" s="223">
        <v>1</v>
      </c>
      <c r="F17" s="164" t="s">
        <v>607</v>
      </c>
      <c r="G17" s="174" t="s">
        <v>627</v>
      </c>
      <c r="H17" s="113" t="s">
        <v>224</v>
      </c>
      <c r="I17" s="223">
        <v>1</v>
      </c>
      <c r="J17" s="192" t="s">
        <v>351</v>
      </c>
      <c r="K17" s="13"/>
    </row>
    <row r="18" spans="2:11" ht="38.450000000000003" customHeight="1">
      <c r="B18" s="12"/>
      <c r="C18" s="174" t="s">
        <v>26</v>
      </c>
      <c r="D18" s="30" t="s">
        <v>26</v>
      </c>
      <c r="E18" s="223" t="s">
        <v>26</v>
      </c>
      <c r="F18" s="194" t="s">
        <v>26</v>
      </c>
      <c r="G18" s="174" t="s">
        <v>352</v>
      </c>
      <c r="H18" s="113" t="s">
        <v>224</v>
      </c>
      <c r="I18" s="223" t="s">
        <v>48</v>
      </c>
      <c r="J18" s="192" t="s">
        <v>628</v>
      </c>
      <c r="K18" s="13"/>
    </row>
    <row r="19" spans="2:11" ht="38.450000000000003" customHeight="1" thickBot="1">
      <c r="B19" s="12"/>
      <c r="C19" s="174" t="s">
        <v>26</v>
      </c>
      <c r="D19" s="30" t="s">
        <v>26</v>
      </c>
      <c r="E19" s="223" t="s">
        <v>26</v>
      </c>
      <c r="F19" s="194" t="s">
        <v>26</v>
      </c>
      <c r="G19" s="174" t="s">
        <v>354</v>
      </c>
      <c r="H19" s="113" t="s">
        <v>262</v>
      </c>
      <c r="I19" s="223" t="s">
        <v>48</v>
      </c>
      <c r="J19" s="192" t="s">
        <v>629</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28.5">
      <c r="B22" s="12"/>
      <c r="C22" s="135" t="s">
        <v>237</v>
      </c>
      <c r="D22" s="136" t="s">
        <v>224</v>
      </c>
      <c r="E22" s="223">
        <v>1</v>
      </c>
      <c r="F22" s="169" t="s">
        <v>417</v>
      </c>
      <c r="G22" s="137" t="s">
        <v>239</v>
      </c>
      <c r="H22" s="136" t="s">
        <v>224</v>
      </c>
      <c r="I22" s="223">
        <v>0.5</v>
      </c>
      <c r="J22" s="147" t="s">
        <v>622</v>
      </c>
      <c r="K22" s="13"/>
    </row>
    <row r="23" spans="2:11" ht="42.75">
      <c r="B23" s="12"/>
      <c r="C23" s="24" t="s">
        <v>241</v>
      </c>
      <c r="D23" s="20" t="s">
        <v>224</v>
      </c>
      <c r="E23" s="223">
        <v>1</v>
      </c>
      <c r="F23" s="171" t="s">
        <v>611</v>
      </c>
      <c r="G23" s="24" t="s">
        <v>243</v>
      </c>
      <c r="H23" s="20" t="s">
        <v>224</v>
      </c>
      <c r="I23" s="223">
        <v>1</v>
      </c>
      <c r="J23" s="31" t="s">
        <v>244</v>
      </c>
      <c r="K23" s="13"/>
    </row>
    <row r="24" spans="2:11" ht="28.5">
      <c r="B24" s="12"/>
      <c r="C24" s="24" t="s">
        <v>630</v>
      </c>
      <c r="D24" s="20" t="s">
        <v>224</v>
      </c>
      <c r="E24" s="223">
        <v>1</v>
      </c>
      <c r="F24" s="170" t="s">
        <v>631</v>
      </c>
      <c r="G24" s="24" t="s">
        <v>26</v>
      </c>
      <c r="H24" s="114" t="s">
        <v>26</v>
      </c>
      <c r="I24" s="223" t="s">
        <v>26</v>
      </c>
      <c r="J24" s="125" t="s">
        <v>26</v>
      </c>
      <c r="K24" s="13"/>
    </row>
    <row r="25" spans="2:11" ht="28.5">
      <c r="B25" s="12"/>
      <c r="C25" s="24" t="s">
        <v>247</v>
      </c>
      <c r="D25" s="20" t="s">
        <v>224</v>
      </c>
      <c r="E25" s="223">
        <v>0</v>
      </c>
      <c r="F25" s="171" t="s">
        <v>632</v>
      </c>
      <c r="G25" s="124" t="s">
        <v>26</v>
      </c>
      <c r="H25" s="30" t="s">
        <v>26</v>
      </c>
      <c r="I25" s="223" t="s">
        <v>26</v>
      </c>
      <c r="J25" s="125" t="s">
        <v>26</v>
      </c>
      <c r="K25" s="13"/>
    </row>
    <row r="26" spans="2:11" ht="21.95" customHeight="1" thickBot="1">
      <c r="B26" s="12"/>
      <c r="C26" s="25" t="s">
        <v>249</v>
      </c>
      <c r="D26" s="123" t="s">
        <v>224</v>
      </c>
      <c r="E26" s="223">
        <v>1</v>
      </c>
      <c r="F26" s="172" t="s">
        <v>403</v>
      </c>
      <c r="G26" s="126" t="s">
        <v>26</v>
      </c>
      <c r="H26" s="127" t="s">
        <v>26</v>
      </c>
      <c r="I26" s="223" t="s">
        <v>26</v>
      </c>
      <c r="J26" s="128" t="s">
        <v>26</v>
      </c>
      <c r="K26" s="13"/>
    </row>
    <row r="27" spans="2:11" ht="21" customHeight="1" thickBot="1">
      <c r="B27" s="12"/>
      <c r="C27" s="594" t="s">
        <v>250</v>
      </c>
      <c r="D27" s="595"/>
      <c r="E27" s="595"/>
      <c r="F27" s="595"/>
      <c r="G27" s="595"/>
      <c r="H27" s="595"/>
      <c r="I27" s="595"/>
      <c r="J27" s="596"/>
      <c r="K27" s="13"/>
    </row>
    <row r="28" spans="2:11" ht="23.45" customHeight="1" thickBot="1">
      <c r="B28" s="12"/>
      <c r="C28" s="597" t="s">
        <v>251</v>
      </c>
      <c r="D28" s="598"/>
      <c r="E28" s="598"/>
      <c r="F28" s="598"/>
      <c r="G28" s="598"/>
      <c r="H28" s="598"/>
      <c r="I28" s="598"/>
      <c r="J28" s="599"/>
      <c r="K28" s="13"/>
    </row>
    <row r="29" spans="2:11">
      <c r="B29" s="12"/>
      <c r="C29" s="10"/>
      <c r="D29" s="138"/>
      <c r="E29" s="138"/>
      <c r="F29" s="138"/>
      <c r="G29" s="138"/>
      <c r="H29" s="138"/>
      <c r="I29" s="138"/>
      <c r="J29" s="11"/>
      <c r="K29" s="13"/>
    </row>
    <row r="30" spans="2:11">
      <c r="B30" s="12"/>
      <c r="C30" s="12"/>
      <c r="J30" s="13"/>
      <c r="K30" s="13"/>
    </row>
    <row r="31" spans="2:11" ht="15" thickBot="1">
      <c r="B31" s="12"/>
      <c r="C31" s="27"/>
      <c r="D31" s="28"/>
      <c r="E31" s="28"/>
      <c r="F31" s="28"/>
      <c r="G31" s="28"/>
      <c r="H31" s="28"/>
      <c r="I31" s="28"/>
      <c r="J31" s="29"/>
      <c r="K31" s="13"/>
    </row>
    <row r="32" spans="2:11" ht="18.75" thickBot="1">
      <c r="B32" s="12"/>
      <c r="C32" s="569" t="s">
        <v>252</v>
      </c>
      <c r="D32" s="570"/>
      <c r="E32" s="570"/>
      <c r="F32" s="570"/>
      <c r="G32" s="570"/>
      <c r="H32" s="570"/>
      <c r="I32" s="570"/>
      <c r="J32" s="571"/>
      <c r="K32" s="13"/>
    </row>
    <row r="33" spans="2:11" ht="15" customHeight="1">
      <c r="B33" s="12"/>
      <c r="C33" s="140"/>
      <c r="D33" s="141"/>
      <c r="E33" s="141"/>
      <c r="F33" s="141"/>
      <c r="G33" s="141"/>
      <c r="H33" s="141"/>
      <c r="I33" s="141"/>
      <c r="J33" s="142"/>
      <c r="K33" s="13"/>
    </row>
    <row r="34" spans="2:11" ht="15" customHeight="1">
      <c r="B34" s="12"/>
      <c r="C34" s="566" t="s">
        <v>253</v>
      </c>
      <c r="D34" s="567"/>
      <c r="E34" s="567"/>
      <c r="F34" s="567"/>
      <c r="G34" s="567"/>
      <c r="H34" s="567"/>
      <c r="I34" s="567"/>
      <c r="J34" s="568"/>
      <c r="K34" s="13"/>
    </row>
    <row r="35" spans="2:11" ht="15" customHeight="1" thickBot="1">
      <c r="B35" s="12"/>
      <c r="C35" s="143"/>
      <c r="D35" s="144"/>
      <c r="E35" s="144"/>
      <c r="F35" s="144"/>
      <c r="G35" s="144"/>
      <c r="H35" s="144"/>
      <c r="I35" s="144"/>
      <c r="J35" s="145"/>
      <c r="K35" s="13"/>
    </row>
    <row r="36" spans="2:11" s="16" customFormat="1" ht="26.85" customHeight="1" thickBot="1">
      <c r="B36" s="14"/>
      <c r="C36" s="600" t="s">
        <v>254</v>
      </c>
      <c r="D36" s="601"/>
      <c r="E36" s="601"/>
      <c r="F36" s="602"/>
      <c r="G36" s="600" t="s">
        <v>255</v>
      </c>
      <c r="H36" s="601"/>
      <c r="I36" s="601"/>
      <c r="J36" s="602"/>
      <c r="K36" s="15"/>
    </row>
    <row r="37" spans="2:11" ht="27.75" customHeight="1" thickBot="1">
      <c r="B37" s="12"/>
      <c r="C37" s="603" t="str">
        <f>C14</f>
        <v>HARDWARE (PLANT)</v>
      </c>
      <c r="D37" s="604"/>
      <c r="E37" s="604"/>
      <c r="F37" s="604"/>
      <c r="G37" s="604"/>
      <c r="H37" s="604"/>
      <c r="I37" s="604"/>
      <c r="J37" s="605"/>
      <c r="K37" s="13"/>
    </row>
    <row r="38" spans="2:11" ht="21.2" customHeight="1" thickBot="1">
      <c r="B38" s="12"/>
      <c r="C38" s="131" t="s">
        <v>219</v>
      </c>
      <c r="D38" s="132" t="s">
        <v>220</v>
      </c>
      <c r="E38" s="215" t="s">
        <v>221</v>
      </c>
      <c r="F38" s="133" t="s">
        <v>222</v>
      </c>
      <c r="G38" s="131" t="s">
        <v>219</v>
      </c>
      <c r="H38" s="132" t="s">
        <v>220</v>
      </c>
      <c r="I38" s="215" t="s">
        <v>221</v>
      </c>
      <c r="J38" s="133" t="s">
        <v>222</v>
      </c>
      <c r="K38" s="13"/>
    </row>
    <row r="39" spans="2:11" s="19" customFormat="1" ht="54.95" customHeight="1">
      <c r="B39" s="17"/>
      <c r="C39" s="137" t="s">
        <v>256</v>
      </c>
      <c r="D39" s="146" t="s">
        <v>257</v>
      </c>
      <c r="E39" s="223">
        <v>0.75</v>
      </c>
      <c r="F39" s="147" t="s">
        <v>614</v>
      </c>
      <c r="G39" s="137" t="s">
        <v>259</v>
      </c>
      <c r="H39" s="136" t="s">
        <v>224</v>
      </c>
      <c r="I39" s="223">
        <v>0.5</v>
      </c>
      <c r="J39" s="147" t="s">
        <v>260</v>
      </c>
      <c r="K39" s="18"/>
    </row>
    <row r="40" spans="2:11" s="19" customFormat="1" ht="52.5" customHeight="1">
      <c r="B40" s="17"/>
      <c r="C40" s="24" t="s">
        <v>261</v>
      </c>
      <c r="D40" s="20" t="s">
        <v>262</v>
      </c>
      <c r="E40" s="223">
        <v>1</v>
      </c>
      <c r="F40" s="31" t="s">
        <v>263</v>
      </c>
      <c r="G40" s="24" t="s">
        <v>264</v>
      </c>
      <c r="H40" s="20" t="s">
        <v>224</v>
      </c>
      <c r="I40" s="223">
        <v>0.5</v>
      </c>
      <c r="J40" s="31" t="s">
        <v>265</v>
      </c>
      <c r="K40" s="18"/>
    </row>
    <row r="41" spans="2:11" s="19" customFormat="1" ht="57">
      <c r="B41" s="17"/>
      <c r="C41" s="24" t="s">
        <v>266</v>
      </c>
      <c r="D41" s="23" t="s">
        <v>262</v>
      </c>
      <c r="E41" s="223">
        <v>0.5</v>
      </c>
      <c r="F41" s="31" t="s">
        <v>615</v>
      </c>
      <c r="G41" s="24" t="s">
        <v>268</v>
      </c>
      <c r="H41" s="20" t="s">
        <v>224</v>
      </c>
      <c r="I41" s="223">
        <v>1</v>
      </c>
      <c r="J41" s="31" t="s">
        <v>269</v>
      </c>
      <c r="K41" s="18"/>
    </row>
    <row r="42" spans="2:11" s="19" customFormat="1" ht="39" customHeight="1">
      <c r="B42" s="17"/>
      <c r="C42" s="24" t="s">
        <v>270</v>
      </c>
      <c r="D42" s="20" t="s">
        <v>262</v>
      </c>
      <c r="E42" s="223">
        <v>1</v>
      </c>
      <c r="F42" s="31" t="s">
        <v>271</v>
      </c>
      <c r="G42" s="24" t="s">
        <v>272</v>
      </c>
      <c r="H42" s="23" t="s">
        <v>257</v>
      </c>
      <c r="I42" s="223">
        <v>1</v>
      </c>
      <c r="J42" s="31" t="s">
        <v>273</v>
      </c>
      <c r="K42" s="18"/>
    </row>
    <row r="43" spans="2:11" s="19" customFormat="1" ht="28.5">
      <c r="B43" s="17"/>
      <c r="C43" s="174" t="s">
        <v>274</v>
      </c>
      <c r="D43" s="23" t="s">
        <v>224</v>
      </c>
      <c r="E43" s="223" t="s">
        <v>48</v>
      </c>
      <c r="F43" s="31" t="s">
        <v>275</v>
      </c>
      <c r="G43" s="24" t="s">
        <v>276</v>
      </c>
      <c r="H43" s="23" t="s">
        <v>257</v>
      </c>
      <c r="I43" s="223">
        <v>1</v>
      </c>
      <c r="J43" s="31" t="s">
        <v>277</v>
      </c>
      <c r="K43" s="18"/>
    </row>
    <row r="44" spans="2:11" s="19" customFormat="1" ht="42.75">
      <c r="B44" s="17"/>
      <c r="C44" s="174" t="s">
        <v>278</v>
      </c>
      <c r="D44" s="23" t="s">
        <v>279</v>
      </c>
      <c r="E44" s="223">
        <v>1</v>
      </c>
      <c r="F44" s="31" t="s">
        <v>625</v>
      </c>
      <c r="G44" s="24" t="s">
        <v>281</v>
      </c>
      <c r="H44" s="23" t="s">
        <v>279</v>
      </c>
      <c r="I44" s="223">
        <v>1</v>
      </c>
      <c r="J44" s="31" t="s">
        <v>282</v>
      </c>
      <c r="K44" s="18"/>
    </row>
    <row r="45" spans="2:11" s="19" customFormat="1" ht="57">
      <c r="B45" s="17"/>
      <c r="C45" s="174" t="s">
        <v>283</v>
      </c>
      <c r="D45" s="23" t="s">
        <v>279</v>
      </c>
      <c r="E45" s="223">
        <v>0.75</v>
      </c>
      <c r="F45" s="31" t="s">
        <v>284</v>
      </c>
      <c r="G45" s="24" t="s">
        <v>285</v>
      </c>
      <c r="H45" s="20" t="s">
        <v>224</v>
      </c>
      <c r="I45" s="223">
        <v>0</v>
      </c>
      <c r="J45" s="31" t="s">
        <v>286</v>
      </c>
      <c r="K45" s="18"/>
    </row>
    <row r="46" spans="2:11" s="19" customFormat="1" ht="29.25" thickBot="1">
      <c r="B46" s="17"/>
      <c r="C46" s="148" t="s">
        <v>287</v>
      </c>
      <c r="D46" s="26" t="s">
        <v>262</v>
      </c>
      <c r="E46" s="223">
        <v>1</v>
      </c>
      <c r="F46" s="149" t="s">
        <v>288</v>
      </c>
      <c r="G46" s="25" t="s">
        <v>289</v>
      </c>
      <c r="H46" s="26" t="s">
        <v>279</v>
      </c>
      <c r="I46" s="223">
        <v>1</v>
      </c>
      <c r="J46" s="149" t="s">
        <v>290</v>
      </c>
      <c r="K46" s="18"/>
    </row>
    <row r="47" spans="2:11" s="19" customFormat="1" ht="27.75" customHeight="1" thickBot="1">
      <c r="B47" s="17"/>
      <c r="C47" s="611" t="str">
        <f>C20</f>
        <v>PEOPLE + PROCESS</v>
      </c>
      <c r="D47" s="612"/>
      <c r="E47" s="612"/>
      <c r="F47" s="612"/>
      <c r="G47" s="612"/>
      <c r="H47" s="612"/>
      <c r="I47" s="612"/>
      <c r="J47" s="613"/>
      <c r="K47" s="18"/>
    </row>
    <row r="48" spans="2:11" ht="24.6" customHeight="1" thickBot="1">
      <c r="B48" s="12"/>
      <c r="C48" s="131" t="s">
        <v>219</v>
      </c>
      <c r="D48" s="132" t="s">
        <v>220</v>
      </c>
      <c r="E48" s="215" t="s">
        <v>221</v>
      </c>
      <c r="F48" s="133" t="s">
        <v>222</v>
      </c>
      <c r="G48" s="131" t="s">
        <v>219</v>
      </c>
      <c r="H48" s="132" t="s">
        <v>220</v>
      </c>
      <c r="I48" s="215" t="s">
        <v>221</v>
      </c>
      <c r="J48" s="133" t="s">
        <v>222</v>
      </c>
      <c r="K48" s="13"/>
    </row>
    <row r="49" spans="2:11" s="19" customFormat="1" ht="42.75">
      <c r="B49" s="17"/>
      <c r="C49" s="189" t="s">
        <v>291</v>
      </c>
      <c r="D49" s="146" t="s">
        <v>224</v>
      </c>
      <c r="E49" s="223">
        <v>0</v>
      </c>
      <c r="F49" s="147" t="s">
        <v>617</v>
      </c>
      <c r="G49" s="137" t="s">
        <v>293</v>
      </c>
      <c r="H49" s="146" t="s">
        <v>224</v>
      </c>
      <c r="I49" s="223">
        <v>1</v>
      </c>
      <c r="J49" s="147" t="s">
        <v>574</v>
      </c>
      <c r="K49" s="18"/>
    </row>
    <row r="50" spans="2:11" s="19" customFormat="1" ht="28.5">
      <c r="B50" s="17"/>
      <c r="C50" s="190" t="s">
        <v>295</v>
      </c>
      <c r="D50" s="162" t="s">
        <v>224</v>
      </c>
      <c r="E50" s="223">
        <v>1</v>
      </c>
      <c r="F50" s="31" t="s">
        <v>296</v>
      </c>
      <c r="G50" s="24" t="s">
        <v>297</v>
      </c>
      <c r="H50" s="23" t="s">
        <v>262</v>
      </c>
      <c r="I50" s="223">
        <v>1</v>
      </c>
      <c r="J50" s="31" t="s">
        <v>298</v>
      </c>
      <c r="K50" s="18"/>
    </row>
    <row r="51" spans="2:11" s="19" customFormat="1" ht="42.75">
      <c r="B51" s="17"/>
      <c r="C51" s="174" t="s">
        <v>618</v>
      </c>
      <c r="D51" s="23" t="s">
        <v>224</v>
      </c>
      <c r="E51" s="223" t="s">
        <v>48</v>
      </c>
      <c r="F51" s="31" t="s">
        <v>619</v>
      </c>
      <c r="G51" s="24" t="s">
        <v>301</v>
      </c>
      <c r="H51" s="23" t="s">
        <v>224</v>
      </c>
      <c r="I51" s="223">
        <v>1</v>
      </c>
      <c r="J51" s="31" t="s">
        <v>549</v>
      </c>
      <c r="K51" s="18"/>
    </row>
    <row r="52" spans="2:11" s="19" customFormat="1" ht="186" thickBot="1">
      <c r="B52" s="17"/>
      <c r="C52" s="148" t="s">
        <v>303</v>
      </c>
      <c r="D52" s="163" t="s">
        <v>279</v>
      </c>
      <c r="E52" s="223">
        <v>1</v>
      </c>
      <c r="F52" s="191" t="s">
        <v>620</v>
      </c>
      <c r="G52" s="25" t="s">
        <v>26</v>
      </c>
      <c r="H52" s="173" t="s">
        <v>26</v>
      </c>
      <c r="I52" s="223" t="s">
        <v>26</v>
      </c>
      <c r="J52" s="188" t="s">
        <v>26</v>
      </c>
      <c r="K52" s="18"/>
    </row>
    <row r="53" spans="2:11" s="16" customFormat="1" ht="22.7" customHeight="1" thickBot="1">
      <c r="B53" s="14"/>
      <c r="C53" s="594" t="s">
        <v>250</v>
      </c>
      <c r="D53" s="595"/>
      <c r="E53" s="595"/>
      <c r="F53" s="595"/>
      <c r="G53" s="595"/>
      <c r="H53" s="595"/>
      <c r="I53" s="595"/>
      <c r="J53" s="596"/>
      <c r="K53" s="15"/>
    </row>
    <row r="54" spans="2:11" ht="22.7" customHeight="1" thickBot="1">
      <c r="B54" s="12"/>
      <c r="C54" s="614" t="s">
        <v>305</v>
      </c>
      <c r="D54" s="615"/>
      <c r="E54" s="615"/>
      <c r="F54" s="615"/>
      <c r="G54" s="615"/>
      <c r="H54" s="615"/>
      <c r="I54" s="615"/>
      <c r="J54" s="616"/>
      <c r="K54" s="13"/>
    </row>
    <row r="55" spans="2:11" ht="15.95" customHeight="1">
      <c r="B55" s="12"/>
      <c r="C55" s="10"/>
      <c r="D55" s="138"/>
      <c r="E55" s="138"/>
      <c r="F55" s="138"/>
      <c r="G55" s="138"/>
      <c r="H55" s="138"/>
      <c r="I55" s="138"/>
      <c r="J55" s="11"/>
      <c r="K55" s="13"/>
    </row>
    <row r="56" spans="2:11" ht="15.95" customHeight="1">
      <c r="B56" s="12"/>
      <c r="C56" s="12"/>
      <c r="J56" s="13"/>
      <c r="K56" s="13"/>
    </row>
    <row r="57" spans="2:11" ht="15.95" customHeight="1" thickBot="1">
      <c r="B57" s="12"/>
      <c r="C57" s="27"/>
      <c r="D57" s="28"/>
      <c r="E57" s="28"/>
      <c r="F57" s="28"/>
      <c r="G57" s="28"/>
      <c r="H57" s="28"/>
      <c r="I57" s="28"/>
      <c r="J57" s="29"/>
      <c r="K57" s="13"/>
    </row>
    <row r="58" spans="2:11" ht="15.95" customHeight="1" thickBot="1">
      <c r="B58" s="12"/>
      <c r="C58" s="569" t="s">
        <v>306</v>
      </c>
      <c r="D58" s="570"/>
      <c r="E58" s="570"/>
      <c r="F58" s="570"/>
      <c r="G58" s="570"/>
      <c r="H58" s="570"/>
      <c r="I58" s="570"/>
      <c r="J58" s="571"/>
      <c r="K58" s="13"/>
    </row>
    <row r="59" spans="2:11" ht="20.85" customHeight="1" thickBot="1">
      <c r="B59" s="12"/>
      <c r="C59" s="633" t="s">
        <v>262</v>
      </c>
      <c r="D59" s="634"/>
      <c r="E59" s="635"/>
      <c r="F59" s="636"/>
      <c r="G59" s="633" t="s">
        <v>279</v>
      </c>
      <c r="H59" s="634"/>
      <c r="I59" s="635"/>
      <c r="J59" s="636"/>
      <c r="K59" s="13"/>
    </row>
    <row r="60" spans="2:11" ht="25.7" customHeight="1" thickBot="1">
      <c r="B60" s="12"/>
      <c r="C60" s="617" t="s">
        <v>307</v>
      </c>
      <c r="D60" s="618"/>
      <c r="E60" s="618"/>
      <c r="F60" s="619"/>
      <c r="G60" s="620" t="s">
        <v>308</v>
      </c>
      <c r="H60" s="618"/>
      <c r="I60" s="618"/>
      <c r="J60" s="621"/>
      <c r="K60" s="13"/>
    </row>
    <row r="61" spans="2:11" ht="15.95" customHeight="1">
      <c r="B61" s="12"/>
      <c r="C61" s="10"/>
      <c r="D61" s="138"/>
      <c r="E61" s="138"/>
      <c r="F61" s="138"/>
      <c r="G61" s="138"/>
      <c r="H61" s="138"/>
      <c r="I61" s="138"/>
      <c r="J61" s="11"/>
      <c r="K61" s="13"/>
    </row>
    <row r="62" spans="2:11">
      <c r="B62" s="12"/>
      <c r="C62" s="12"/>
      <c r="J62" s="13"/>
      <c r="K62" s="13"/>
    </row>
    <row r="63" spans="2:11" ht="15" thickBot="1">
      <c r="B63" s="12"/>
      <c r="C63" s="27"/>
      <c r="D63" s="28"/>
      <c r="E63" s="28"/>
      <c r="F63" s="28"/>
      <c r="G63" s="28"/>
      <c r="H63" s="28"/>
      <c r="I63" s="28"/>
      <c r="J63" s="29"/>
      <c r="K63" s="13"/>
    </row>
    <row r="64" spans="2:11" ht="18.75" thickBot="1">
      <c r="B64" s="12"/>
      <c r="C64" s="569" t="s">
        <v>309</v>
      </c>
      <c r="D64" s="570"/>
      <c r="E64" s="570"/>
      <c r="F64" s="570"/>
      <c r="G64" s="637"/>
      <c r="H64" s="570"/>
      <c r="I64" s="570"/>
      <c r="J64" s="571"/>
      <c r="K64" s="13"/>
    </row>
    <row r="65" spans="2:11" s="16" customFormat="1" ht="13.35" customHeight="1">
      <c r="B65" s="14"/>
      <c r="C65" s="650" t="s">
        <v>310</v>
      </c>
      <c r="D65" s="651"/>
      <c r="E65" s="652"/>
      <c r="F65" s="161" t="s">
        <v>311</v>
      </c>
      <c r="G65" s="150" t="s">
        <v>107</v>
      </c>
      <c r="H65" s="638" t="s">
        <v>312</v>
      </c>
      <c r="I65" s="638"/>
      <c r="J65" s="639"/>
      <c r="K65" s="15"/>
    </row>
    <row r="66" spans="2:11" ht="14.45" customHeight="1">
      <c r="B66" s="12"/>
      <c r="C66" s="190" t="s">
        <v>53</v>
      </c>
      <c r="D66" s="609" t="s">
        <v>313</v>
      </c>
      <c r="E66" s="610"/>
      <c r="F66" s="152">
        <f>'Initial Risk'!F23</f>
        <v>5</v>
      </c>
      <c r="G66" s="155">
        <f>'Initial Risk'!G21</f>
        <v>4</v>
      </c>
      <c r="H66" s="640">
        <f>F66*G66</f>
        <v>20</v>
      </c>
      <c r="I66" s="640"/>
      <c r="J66" s="641"/>
      <c r="K66" s="13"/>
    </row>
    <row r="67" spans="2:11" ht="14.45" customHeight="1">
      <c r="B67" s="12"/>
      <c r="C67" s="190" t="s">
        <v>54</v>
      </c>
      <c r="D67" s="609" t="s">
        <v>313</v>
      </c>
      <c r="E67" s="610"/>
      <c r="F67" s="153" t="s">
        <v>314</v>
      </c>
      <c r="G67" s="155" t="s">
        <v>591</v>
      </c>
      <c r="H67" s="642" t="s">
        <v>316</v>
      </c>
      <c r="I67" s="642"/>
      <c r="J67" s="643"/>
      <c r="K67" s="13"/>
    </row>
    <row r="68" spans="2:11" ht="16.5" customHeight="1">
      <c r="B68" s="12"/>
      <c r="C68" s="190" t="s">
        <v>317</v>
      </c>
      <c r="D68" s="609" t="s">
        <v>313</v>
      </c>
      <c r="E68" s="610"/>
      <c r="F68" s="154" t="s">
        <v>318</v>
      </c>
      <c r="G68" s="151" t="s">
        <v>319</v>
      </c>
      <c r="H68" s="644" t="s">
        <v>320</v>
      </c>
      <c r="I68" s="644"/>
      <c r="J68" s="645"/>
      <c r="K68" s="13"/>
    </row>
    <row r="69" spans="2:11" ht="15.95" customHeight="1">
      <c r="B69" s="12"/>
      <c r="C69" s="190" t="s">
        <v>321</v>
      </c>
      <c r="D69" s="609" t="s">
        <v>313</v>
      </c>
      <c r="E69" s="610"/>
      <c r="F69" s="152">
        <v>3</v>
      </c>
      <c r="G69" s="155">
        <v>3</v>
      </c>
      <c r="H69" s="646">
        <f>F69*G69</f>
        <v>9</v>
      </c>
      <c r="I69" s="646"/>
      <c r="J69" s="647"/>
      <c r="K69" s="13"/>
    </row>
    <row r="70" spans="2:11" ht="14.45" customHeight="1" thickBot="1">
      <c r="B70" s="12"/>
      <c r="C70" s="222" t="s">
        <v>58</v>
      </c>
      <c r="D70" s="622" t="s">
        <v>313</v>
      </c>
      <c r="E70" s="623"/>
      <c r="F70" s="156" t="s">
        <v>343</v>
      </c>
      <c r="G70" s="155" t="s">
        <v>323</v>
      </c>
      <c r="H70" s="648" t="s">
        <v>324</v>
      </c>
      <c r="I70" s="648"/>
      <c r="J70" s="649"/>
      <c r="K70" s="13"/>
    </row>
    <row r="71" spans="2:11" ht="23.1" customHeight="1" thickBot="1">
      <c r="B71" s="12"/>
      <c r="C71" s="653" t="s">
        <v>325</v>
      </c>
      <c r="D71" s="631"/>
      <c r="E71" s="631"/>
      <c r="F71" s="631"/>
      <c r="G71" s="631"/>
      <c r="H71" s="631"/>
      <c r="I71" s="631"/>
      <c r="J71" s="632"/>
      <c r="K71" s="13"/>
    </row>
    <row r="72" spans="2:11" ht="17.850000000000001" customHeight="1">
      <c r="B72" s="12"/>
      <c r="C72" s="179" t="s">
        <v>326</v>
      </c>
      <c r="D72" s="157"/>
      <c r="E72" s="157"/>
      <c r="F72" s="157"/>
      <c r="G72" s="157"/>
      <c r="H72" s="157"/>
      <c r="I72" s="157"/>
      <c r="J72" s="180"/>
      <c r="K72" s="13"/>
    </row>
    <row r="73" spans="2:11" ht="18.600000000000001" customHeight="1">
      <c r="B73" s="12"/>
      <c r="C73" s="181" t="s">
        <v>327</v>
      </c>
      <c r="D73" s="177"/>
      <c r="E73" s="177"/>
      <c r="F73" s="177"/>
      <c r="G73" s="178"/>
      <c r="H73" s="178"/>
      <c r="I73" s="178"/>
      <c r="J73" s="182"/>
      <c r="K73" s="13"/>
    </row>
    <row r="74" spans="2:11" ht="14.85" customHeight="1">
      <c r="B74" s="12"/>
      <c r="C74" s="181" t="s">
        <v>328</v>
      </c>
      <c r="D74" s="177"/>
      <c r="E74" s="177"/>
      <c r="F74" s="177"/>
      <c r="G74" s="175"/>
      <c r="H74" s="175"/>
      <c r="I74" s="175"/>
      <c r="J74" s="183"/>
      <c r="K74" s="13"/>
    </row>
    <row r="75" spans="2:11" ht="17.100000000000001" customHeight="1">
      <c r="B75" s="12"/>
      <c r="C75" s="158" t="s">
        <v>329</v>
      </c>
      <c r="D75" s="177"/>
      <c r="E75" s="177"/>
      <c r="F75" s="177"/>
      <c r="G75" s="176"/>
      <c r="H75" s="176"/>
      <c r="I75" s="176"/>
      <c r="J75" s="184"/>
      <c r="K75" s="13"/>
    </row>
    <row r="76" spans="2:11" ht="14.45" customHeight="1" thickBot="1">
      <c r="B76" s="12"/>
      <c r="C76" s="185"/>
      <c r="D76" s="186"/>
      <c r="E76" s="186"/>
      <c r="F76" s="186"/>
      <c r="G76" s="186"/>
      <c r="H76" s="186"/>
      <c r="I76" s="186"/>
      <c r="J76" s="187"/>
      <c r="K76" s="13"/>
    </row>
    <row r="77" spans="2:11" ht="15" customHeight="1" thickBot="1">
      <c r="B77" s="12"/>
      <c r="C77" s="624" t="s">
        <v>330</v>
      </c>
      <c r="D77" s="625"/>
      <c r="E77" s="625"/>
      <c r="F77" s="626"/>
      <c r="G77" s="626"/>
      <c r="H77" s="626"/>
      <c r="I77" s="627"/>
      <c r="J77" s="628"/>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thickBot="1">
      <c r="B113" s="12"/>
      <c r="C113" s="143"/>
      <c r="D113" s="144"/>
      <c r="E113" s="144"/>
      <c r="F113" s="144"/>
      <c r="G113" s="28"/>
      <c r="H113" s="144"/>
      <c r="I113" s="144"/>
      <c r="J113" s="29"/>
      <c r="K113" s="13"/>
    </row>
    <row r="114" spans="2:11">
      <c r="B114" s="12"/>
      <c r="K114" s="13"/>
    </row>
    <row r="115" spans="2:11" ht="15" thickBot="1">
      <c r="B115" s="27"/>
      <c r="C115" s="28"/>
      <c r="D115" s="28"/>
      <c r="E115" s="28"/>
      <c r="F115" s="28"/>
      <c r="G115" s="28"/>
      <c r="H115" s="28"/>
      <c r="I115" s="28"/>
      <c r="J115" s="28"/>
      <c r="K115" s="29"/>
    </row>
  </sheetData>
  <mergeCells count="42">
    <mergeCell ref="D68:E68"/>
    <mergeCell ref="D69:E69"/>
    <mergeCell ref="D70:E70"/>
    <mergeCell ref="C2:J3"/>
    <mergeCell ref="C4:J4"/>
    <mergeCell ref="C5:J5"/>
    <mergeCell ref="H6:J6"/>
    <mergeCell ref="C7:F12"/>
    <mergeCell ref="H7:J7"/>
    <mergeCell ref="G9:G12"/>
    <mergeCell ref="H9:J12"/>
    <mergeCell ref="C47:J47"/>
    <mergeCell ref="C13:F13"/>
    <mergeCell ref="G13:J13"/>
    <mergeCell ref="C14:J14"/>
    <mergeCell ref="C20:J20"/>
    <mergeCell ref="H67:J67"/>
    <mergeCell ref="C65:E65"/>
    <mergeCell ref="D66:E66"/>
    <mergeCell ref="D67:E67"/>
    <mergeCell ref="C27:J27"/>
    <mergeCell ref="C28:J28"/>
    <mergeCell ref="C32:J32"/>
    <mergeCell ref="C34:J34"/>
    <mergeCell ref="C36:F36"/>
    <mergeCell ref="G36:J36"/>
    <mergeCell ref="H69:J69"/>
    <mergeCell ref="H70:J70"/>
    <mergeCell ref="C71:J71"/>
    <mergeCell ref="C77:J77"/>
    <mergeCell ref="C37:J37"/>
    <mergeCell ref="H68:J68"/>
    <mergeCell ref="C53:J53"/>
    <mergeCell ref="C54:J54"/>
    <mergeCell ref="C58:J58"/>
    <mergeCell ref="C59:F59"/>
    <mergeCell ref="G59:J59"/>
    <mergeCell ref="C60:F60"/>
    <mergeCell ref="G60:J60"/>
    <mergeCell ref="C64:J64"/>
    <mergeCell ref="H65:J65"/>
    <mergeCell ref="H66:J66"/>
  </mergeCells>
  <conditionalFormatting sqref="H66:J66 H69:J69">
    <cfRule type="cellIs" dxfId="218" priority="67" operator="between">
      <formula>5</formula>
      <formula>8</formula>
    </cfRule>
    <cfRule type="cellIs" dxfId="217" priority="68" operator="between">
      <formula>10</formula>
      <formula>12</formula>
    </cfRule>
    <cfRule type="cellIs" dxfId="216" priority="69" operator="between">
      <formula>15</formula>
      <formula>25</formula>
    </cfRule>
    <cfRule type="cellIs" dxfId="215" priority="65" operator="between">
      <formula>1</formula>
      <formula>3</formula>
    </cfRule>
    <cfRule type="cellIs" dxfId="214" priority="66" operator="equal">
      <formula>4</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6" operator="equal" id="{8683A35D-6BF3-479D-912F-E09DEB0DF06F}">
            <xm:f>'Data Vald.'!$A$3</xm:f>
            <x14:dxf/>
          </x14:cfRule>
          <x14:cfRule type="cellIs" priority="55" operator="equal" id="{388943A3-9876-42BF-B1AF-7ADC6E29E7F3}">
            <xm:f>'Data Vald.'!$A$4</xm:f>
            <x14:dxf/>
          </x14:cfRule>
          <x14:cfRule type="cellIs" priority="53" operator="equal" id="{748C9E1B-D690-46A4-9746-7B98B7330A22}">
            <xm:f>'Data Vald.'!$A$6</xm:f>
            <x14:dxf>
              <fill>
                <patternFill>
                  <bgColor rgb="FFFF0000"/>
                </patternFill>
              </fill>
            </x14:dxf>
          </x14:cfRule>
          <x14:cfRule type="cellIs" priority="52" operator="equal" id="{D64B8ABB-ECB2-4FB4-A1FB-01156FE5631F}">
            <xm:f>'Data Vald.'!$A$7</xm:f>
            <x14:dxf>
              <fill>
                <patternFill>
                  <bgColor rgb="FFFFC000"/>
                </patternFill>
              </fill>
            </x14:dxf>
          </x14:cfRule>
          <x14:cfRule type="cellIs" priority="51" operator="equal" id="{B2BDF28B-053F-458C-8172-79992E2F7501}">
            <xm:f>'Data Vald.'!$A$8</xm:f>
            <x14:dxf>
              <fill>
                <patternFill>
                  <bgColor rgb="FFFFFF00"/>
                </patternFill>
              </fill>
            </x14:dxf>
          </x14:cfRule>
          <x14:cfRule type="cellIs" priority="50" operator="equal" id="{8CD4A8DC-20DA-4E48-B023-B9AA82B50D27}">
            <xm:f>'Data Vald.'!$A$9</xm:f>
            <x14:dxf>
              <fill>
                <patternFill>
                  <bgColor rgb="FF00B050"/>
                </patternFill>
              </fill>
            </x14:dxf>
          </x14:cfRule>
          <x14:cfRule type="cellIs" priority="54" operator="equal" id="{A8D3893E-0C6B-4E25-BEC7-0384D4A8323F}">
            <xm:f>'Data Vald.'!$A$5</xm:f>
            <x14:dxf>
              <font>
                <color theme="0"/>
              </font>
              <fill>
                <patternFill>
                  <bgColor theme="1"/>
                </patternFill>
              </fill>
            </x14:dxf>
          </x14:cfRule>
          <xm:sqref>E16:E19</xm:sqref>
        </x14:conditionalFormatting>
        <x14:conditionalFormatting xmlns:xm="http://schemas.microsoft.com/office/excel/2006/main">
          <x14:cfRule type="cellIs" priority="37" operator="equal" id="{5C7B6243-9E2B-4FEF-B06F-456B32B64CB1}">
            <xm:f>'Data Vald.'!$A$8</xm:f>
            <x14:dxf>
              <fill>
                <patternFill>
                  <bgColor rgb="FFFFFF00"/>
                </patternFill>
              </fill>
            </x14:dxf>
          </x14:cfRule>
          <x14:cfRule type="cellIs" priority="36" operator="equal" id="{760EB6E2-2785-42D6-8898-8158F3A3AE0D}">
            <xm:f>'Data Vald.'!$A$9</xm:f>
            <x14:dxf>
              <fill>
                <patternFill>
                  <bgColor rgb="FF00B050"/>
                </patternFill>
              </fill>
            </x14:dxf>
          </x14:cfRule>
          <x14:cfRule type="cellIs" priority="42" operator="equal" id="{DBD8BA29-75E3-4562-BD92-D2E6792E6F2C}">
            <xm:f>'Data Vald.'!$A$3</xm:f>
            <x14:dxf/>
          </x14:cfRule>
          <x14:cfRule type="cellIs" priority="41" operator="equal" id="{59E89E6A-CAB4-4155-A24D-5D7D2421F95E}">
            <xm:f>'Data Vald.'!$A$4</xm:f>
            <x14:dxf/>
          </x14:cfRule>
          <x14:cfRule type="cellIs" priority="40" operator="equal" id="{33FB6D8B-2FB5-4CB4-8345-893F2F017C10}">
            <xm:f>'Data Vald.'!$A$5</xm:f>
            <x14:dxf>
              <font>
                <color theme="0"/>
              </font>
              <fill>
                <patternFill>
                  <bgColor theme="1"/>
                </patternFill>
              </fill>
            </x14:dxf>
          </x14:cfRule>
          <x14:cfRule type="cellIs" priority="39" operator="equal" id="{CED93DE7-6542-460E-91ED-69C545D613AF}">
            <xm:f>'Data Vald.'!$A$6</xm:f>
            <x14:dxf>
              <fill>
                <patternFill>
                  <bgColor rgb="FFFF0000"/>
                </patternFill>
              </fill>
            </x14:dxf>
          </x14:cfRule>
          <x14:cfRule type="cellIs" priority="38" operator="equal" id="{64C9E77B-8712-4951-98F0-97A6CCD3007F}">
            <xm:f>'Data Vald.'!$A$7</xm:f>
            <x14:dxf>
              <fill>
                <patternFill>
                  <bgColor rgb="FFFFC000"/>
                </patternFill>
              </fill>
            </x14:dxf>
          </x14:cfRule>
          <xm:sqref>E22:E26</xm:sqref>
        </x14:conditionalFormatting>
        <x14:conditionalFormatting xmlns:xm="http://schemas.microsoft.com/office/excel/2006/main">
          <x14:cfRule type="cellIs" priority="24" operator="equal" id="{87690F80-3D61-41B9-87C7-4A0D68A3D009}">
            <xm:f>'Data Vald.'!$A$7</xm:f>
            <x14:dxf>
              <fill>
                <patternFill>
                  <bgColor rgb="FFFFC000"/>
                </patternFill>
              </fill>
            </x14:dxf>
          </x14:cfRule>
          <x14:cfRule type="cellIs" priority="22" operator="equal" id="{DDC5D24E-2B37-421C-9339-EEE4005205A2}">
            <xm:f>'Data Vald.'!$A$9</xm:f>
            <x14:dxf>
              <fill>
                <patternFill>
                  <bgColor rgb="FF00B050"/>
                </patternFill>
              </fill>
            </x14:dxf>
          </x14:cfRule>
          <x14:cfRule type="cellIs" priority="23" operator="equal" id="{DB56594E-A78E-4A9F-9D06-D990DE3E07E0}">
            <xm:f>'Data Vald.'!$A$8</xm:f>
            <x14:dxf>
              <fill>
                <patternFill>
                  <bgColor rgb="FFFFFF00"/>
                </patternFill>
              </fill>
            </x14:dxf>
          </x14:cfRule>
          <x14:cfRule type="cellIs" priority="25" operator="equal" id="{DA2B84C1-6C07-47BB-9A9D-0A3122589E04}">
            <xm:f>'Data Vald.'!$A$6</xm:f>
            <x14:dxf>
              <fill>
                <patternFill>
                  <bgColor rgb="FFFF0000"/>
                </patternFill>
              </fill>
            </x14:dxf>
          </x14:cfRule>
          <x14:cfRule type="cellIs" priority="26" operator="equal" id="{08E224E2-DA44-4214-A871-4F965245E24C}">
            <xm:f>'Data Vald.'!$A$5</xm:f>
            <x14:dxf>
              <font>
                <color theme="0"/>
              </font>
              <fill>
                <patternFill>
                  <bgColor theme="1"/>
                </patternFill>
              </fill>
            </x14:dxf>
          </x14:cfRule>
          <x14:cfRule type="cellIs" priority="27" operator="equal" id="{63A50206-16BF-4114-9D19-EB9FAA7246F4}">
            <xm:f>'Data Vald.'!$A$4</xm:f>
            <x14:dxf/>
          </x14:cfRule>
          <x14:cfRule type="cellIs" priority="28" operator="equal" id="{8887AA48-BBD7-4AE6-B01D-C0D4453D7681}">
            <xm:f>'Data Vald.'!$A$3</xm:f>
            <x14:dxf/>
          </x14:cfRule>
          <xm:sqref>E39:E46</xm:sqref>
        </x14:conditionalFormatting>
        <x14:conditionalFormatting xmlns:xm="http://schemas.microsoft.com/office/excel/2006/main">
          <x14:cfRule type="cellIs" priority="8" operator="equal" id="{A645B055-8128-48B4-852F-14BFE5D72155}">
            <xm:f>'Data Vald.'!$A$9</xm:f>
            <x14:dxf>
              <fill>
                <patternFill>
                  <bgColor rgb="FF00B050"/>
                </patternFill>
              </fill>
            </x14:dxf>
          </x14:cfRule>
          <x14:cfRule type="cellIs" priority="9" operator="equal" id="{548BAFE2-D10A-4F33-9E1C-D535F8688093}">
            <xm:f>'Data Vald.'!$A$8</xm:f>
            <x14:dxf>
              <fill>
                <patternFill>
                  <bgColor rgb="FFFFFF00"/>
                </patternFill>
              </fill>
            </x14:dxf>
          </x14:cfRule>
          <x14:cfRule type="cellIs" priority="10" operator="equal" id="{D63E1F33-DDA3-4BC5-AB7A-C95DAA893D25}">
            <xm:f>'Data Vald.'!$A$7</xm:f>
            <x14:dxf>
              <fill>
                <patternFill>
                  <bgColor rgb="FFFFC000"/>
                </patternFill>
              </fill>
            </x14:dxf>
          </x14:cfRule>
          <x14:cfRule type="cellIs" priority="11" operator="equal" id="{0AC1DC3B-51D0-431A-A02C-778E99B50D01}">
            <xm:f>'Data Vald.'!$A$6</xm:f>
            <x14:dxf>
              <fill>
                <patternFill>
                  <bgColor rgb="FFFF0000"/>
                </patternFill>
              </fill>
            </x14:dxf>
          </x14:cfRule>
          <x14:cfRule type="cellIs" priority="12" operator="equal" id="{C6069F8C-A8BA-4FBC-80F9-F436BBC27860}">
            <xm:f>'Data Vald.'!$A$5</xm:f>
            <x14:dxf>
              <font>
                <color theme="0"/>
              </font>
              <fill>
                <patternFill>
                  <bgColor theme="1"/>
                </patternFill>
              </fill>
            </x14:dxf>
          </x14:cfRule>
          <x14:cfRule type="cellIs" priority="13" operator="equal" id="{4BC9728D-7A96-49D8-A7BD-4496DC20A5F4}">
            <xm:f>'Data Vald.'!$A$4</xm:f>
            <x14:dxf/>
          </x14:cfRule>
          <x14:cfRule type="cellIs" priority="14" operator="equal" id="{6465302E-18C9-4D99-8A8F-0D287EAA8624}">
            <xm:f>'Data Vald.'!$A$3</xm:f>
            <x14:dxf/>
          </x14:cfRule>
          <xm:sqref>E49:E52</xm:sqref>
        </x14:conditionalFormatting>
        <x14:conditionalFormatting xmlns:xm="http://schemas.microsoft.com/office/excel/2006/main">
          <x14:cfRule type="cellIs" priority="43" operator="equal" id="{45723A56-7FCE-4D8A-A4DF-8A3E69D3FA61}">
            <xm:f>'Data Vald.'!$A$9</xm:f>
            <x14:dxf>
              <fill>
                <patternFill>
                  <bgColor rgb="FF00B050"/>
                </patternFill>
              </fill>
            </x14:dxf>
          </x14:cfRule>
          <x14:cfRule type="cellIs" priority="44" operator="equal" id="{9829D9D2-41CB-49F5-A972-B611F0B3D9D5}">
            <xm:f>'Data Vald.'!$A$8</xm:f>
            <x14:dxf>
              <fill>
                <patternFill>
                  <bgColor rgb="FFFFFF00"/>
                </patternFill>
              </fill>
            </x14:dxf>
          </x14:cfRule>
          <x14:cfRule type="cellIs" priority="45" operator="equal" id="{26F5D6C7-02E3-41BA-B482-F4CACAF48ADC}">
            <xm:f>'Data Vald.'!$A$7</xm:f>
            <x14:dxf>
              <fill>
                <patternFill>
                  <bgColor rgb="FFFFC000"/>
                </patternFill>
              </fill>
            </x14:dxf>
          </x14:cfRule>
          <x14:cfRule type="cellIs" priority="46" operator="equal" id="{4FCD058E-3E8A-4132-A15B-68ADBD29DF07}">
            <xm:f>'Data Vald.'!$A$6</xm:f>
            <x14:dxf>
              <fill>
                <patternFill>
                  <bgColor rgb="FFFF0000"/>
                </patternFill>
              </fill>
            </x14:dxf>
          </x14:cfRule>
          <x14:cfRule type="cellIs" priority="48" operator="equal" id="{FF9FF589-BACE-4C04-850D-E9E548EEA1EC}">
            <xm:f>'Data Vald.'!$A$4</xm:f>
            <x14:dxf/>
          </x14:cfRule>
          <x14:cfRule type="cellIs" priority="49" operator="equal" id="{6AB70B8D-284E-4966-B43A-0B3164DD8D23}">
            <xm:f>'Data Vald.'!$A$3</xm:f>
            <x14:dxf/>
          </x14:cfRule>
          <x14:cfRule type="cellIs" priority="47" operator="equal" id="{8E41B1AC-1773-45DD-A624-2F0B00890659}">
            <xm:f>'Data Vald.'!$A$5</xm:f>
            <x14:dxf>
              <font>
                <color theme="0"/>
              </font>
              <fill>
                <patternFill>
                  <bgColor theme="1"/>
                </patternFill>
              </fill>
            </x14:dxf>
          </x14:cfRule>
          <xm:sqref>I16:I19</xm:sqref>
        </x14:conditionalFormatting>
        <x14:conditionalFormatting xmlns:xm="http://schemas.microsoft.com/office/excel/2006/main">
          <x14:cfRule type="cellIs" priority="30" operator="equal" id="{6DA691CA-6B7D-4017-B8EC-A1CFAFD1CB1D}">
            <xm:f>'Data Vald.'!$A$8</xm:f>
            <x14:dxf>
              <fill>
                <patternFill>
                  <bgColor rgb="FFFFFF00"/>
                </patternFill>
              </fill>
            </x14:dxf>
          </x14:cfRule>
          <x14:cfRule type="cellIs" priority="29" operator="equal" id="{7746AA36-FE95-424D-B069-A420C7C178E8}">
            <xm:f>'Data Vald.'!$A$9</xm:f>
            <x14:dxf>
              <fill>
                <patternFill>
                  <bgColor rgb="FF00B050"/>
                </patternFill>
              </fill>
            </x14:dxf>
          </x14:cfRule>
          <x14:cfRule type="cellIs" priority="31" operator="equal" id="{A4FCFF02-0C82-4433-80D6-989D1F26F96F}">
            <xm:f>'Data Vald.'!$A$7</xm:f>
            <x14:dxf>
              <fill>
                <patternFill>
                  <bgColor rgb="FFFFC000"/>
                </patternFill>
              </fill>
            </x14:dxf>
          </x14:cfRule>
          <x14:cfRule type="cellIs" priority="32" operator="equal" id="{8D546631-8712-4FAE-95F4-E475AF1BABD2}">
            <xm:f>'Data Vald.'!$A$6</xm:f>
            <x14:dxf>
              <fill>
                <patternFill>
                  <bgColor rgb="FFFF0000"/>
                </patternFill>
              </fill>
            </x14:dxf>
          </x14:cfRule>
          <x14:cfRule type="cellIs" priority="33" operator="equal" id="{4B94A7E3-76BD-4023-A9E0-634E56A6081E}">
            <xm:f>'Data Vald.'!$A$5</xm:f>
            <x14:dxf>
              <font>
                <color theme="0"/>
              </font>
              <fill>
                <patternFill>
                  <bgColor theme="1"/>
                </patternFill>
              </fill>
            </x14:dxf>
          </x14:cfRule>
          <x14:cfRule type="cellIs" priority="34" operator="equal" id="{E2328265-FF78-4313-BCC6-DB82128574A8}">
            <xm:f>'Data Vald.'!$A$4</xm:f>
            <x14:dxf/>
          </x14:cfRule>
          <x14:cfRule type="cellIs" priority="35" operator="equal" id="{DA22D9E1-2DDF-45F0-B9E9-9236CD0B3C38}">
            <xm:f>'Data Vald.'!$A$3</xm:f>
            <x14:dxf/>
          </x14:cfRule>
          <xm:sqref>I22:I26</xm:sqref>
        </x14:conditionalFormatting>
        <x14:conditionalFormatting xmlns:xm="http://schemas.microsoft.com/office/excel/2006/main">
          <x14:cfRule type="cellIs" priority="21" operator="equal" id="{487640E7-314F-4874-BEFA-8C90227317B0}">
            <xm:f>'Data Vald.'!$A$3</xm:f>
            <x14:dxf/>
          </x14:cfRule>
          <x14:cfRule type="cellIs" priority="20" operator="equal" id="{9D26B612-F102-44A1-8361-F5BAB2386080}">
            <xm:f>'Data Vald.'!$A$4</xm:f>
            <x14:dxf/>
          </x14:cfRule>
          <x14:cfRule type="cellIs" priority="19" operator="equal" id="{B1D9B20C-5172-45F0-860E-59B49EA76FB3}">
            <xm:f>'Data Vald.'!$A$5</xm:f>
            <x14:dxf>
              <font>
                <color theme="0"/>
              </font>
              <fill>
                <patternFill>
                  <bgColor theme="1"/>
                </patternFill>
              </fill>
            </x14:dxf>
          </x14:cfRule>
          <x14:cfRule type="cellIs" priority="18" operator="equal" id="{7231C7B3-F370-4C96-AA47-A8BCED28BFF5}">
            <xm:f>'Data Vald.'!$A$6</xm:f>
            <x14:dxf>
              <fill>
                <patternFill>
                  <bgColor rgb="FFFF0000"/>
                </patternFill>
              </fill>
            </x14:dxf>
          </x14:cfRule>
          <x14:cfRule type="cellIs" priority="17" operator="equal" id="{8719298C-3D0E-4BC9-A9D9-D4FF2E355C1F}">
            <xm:f>'Data Vald.'!$A$7</xm:f>
            <x14:dxf>
              <fill>
                <patternFill>
                  <bgColor rgb="FFFFC000"/>
                </patternFill>
              </fill>
            </x14:dxf>
          </x14:cfRule>
          <x14:cfRule type="cellIs" priority="16" operator="equal" id="{BF8F2A56-08AC-4A3C-ACF1-DAC2C03267CF}">
            <xm:f>'Data Vald.'!$A$8</xm:f>
            <x14:dxf>
              <fill>
                <patternFill>
                  <bgColor rgb="FFFFFF00"/>
                </patternFill>
              </fill>
            </x14:dxf>
          </x14:cfRule>
          <x14:cfRule type="cellIs" priority="15" operator="equal" id="{84BDFE76-2652-44EF-9442-B7F285C150D5}">
            <xm:f>'Data Vald.'!$A$9</xm:f>
            <x14:dxf>
              <fill>
                <patternFill>
                  <bgColor rgb="FF00B050"/>
                </patternFill>
              </fill>
            </x14:dxf>
          </x14:cfRule>
          <xm:sqref>I39:I46</xm:sqref>
        </x14:conditionalFormatting>
        <x14:conditionalFormatting xmlns:xm="http://schemas.microsoft.com/office/excel/2006/main">
          <x14:cfRule type="cellIs" priority="2" operator="equal" id="{2FDC899E-9E90-4EA1-B9F7-A5CDDE2BEBE9}">
            <xm:f>'Data Vald.'!$A$8</xm:f>
            <x14:dxf>
              <fill>
                <patternFill>
                  <bgColor rgb="FFFFFF00"/>
                </patternFill>
              </fill>
            </x14:dxf>
          </x14:cfRule>
          <x14:cfRule type="cellIs" priority="3" operator="equal" id="{F7A99BA2-A5E5-4BD4-A6DA-64B8269F78DD}">
            <xm:f>'Data Vald.'!$A$7</xm:f>
            <x14:dxf>
              <fill>
                <patternFill>
                  <bgColor rgb="FFFFC000"/>
                </patternFill>
              </fill>
            </x14:dxf>
          </x14:cfRule>
          <x14:cfRule type="cellIs" priority="1" operator="equal" id="{8EEF1E75-8E85-419F-A480-0A4F86F1B3D7}">
            <xm:f>'Data Vald.'!$A$9</xm:f>
            <x14:dxf>
              <fill>
                <patternFill>
                  <bgColor rgb="FF00B050"/>
                </patternFill>
              </fill>
            </x14:dxf>
          </x14:cfRule>
          <x14:cfRule type="cellIs" priority="7" operator="equal" id="{3E9D7D25-B9B3-47A7-9C46-7B96D6BC4496}">
            <xm:f>'Data Vald.'!$A$3</xm:f>
            <x14:dxf/>
          </x14:cfRule>
          <x14:cfRule type="cellIs" priority="6" operator="equal" id="{8A447126-F09D-410D-89C1-AE2B240F54DC}">
            <xm:f>'Data Vald.'!$A$4</xm:f>
            <x14:dxf/>
          </x14:cfRule>
          <x14:cfRule type="cellIs" priority="5" operator="equal" id="{7BBB7FCD-E3BA-41EA-813A-3AEDFA1C3AF8}">
            <xm:f>'Data Vald.'!$A$5</xm:f>
            <x14:dxf>
              <font>
                <color theme="0"/>
              </font>
              <fill>
                <patternFill>
                  <bgColor theme="1"/>
                </patternFill>
              </fill>
            </x14:dxf>
          </x14:cfRule>
          <x14:cfRule type="cellIs" priority="4" operator="equal" id="{A0799C93-C1C9-4648-862C-7AE7D6B347AE}">
            <xm:f>'Data Vald.'!$A$6</xm:f>
            <x14:dxf>
              <fill>
                <patternFill>
                  <bgColor rgb="FFFF0000"/>
                </patternFill>
              </fill>
            </x14:dxf>
          </x14:cfRule>
          <xm:sqref>I49:I52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B51F309-EE7F-47D5-B287-0113E9BACEE4}">
          <x14:formula1>
            <xm:f>'Data Vald.'!$A$3:$A$9</xm:f>
          </x14:formula1>
          <xm:sqref>E16:E19 I16:I19 E22:E26 I22:I26 E39:E46 I39:I46 E49:E52 I49:I52</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CFF8-48C5-417D-93D4-69802E129CF4}">
  <sheetPr codeName="Sheet24">
    <tabColor theme="9" tint="0.79998168889431442"/>
    <pageSetUpPr fitToPage="1"/>
  </sheetPr>
  <dimension ref="B1:K113"/>
  <sheetViews>
    <sheetView showGridLines="0" topLeftCell="A56" zoomScale="85" zoomScaleNormal="85" workbookViewId="0">
      <selection activeCell="C76" sqref="C76"/>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363</v>
      </c>
      <c r="D5" s="573"/>
      <c r="E5" s="573"/>
      <c r="F5" s="573"/>
      <c r="G5" s="573"/>
      <c r="H5" s="573"/>
      <c r="I5" s="573"/>
      <c r="J5" s="574"/>
      <c r="K5" s="13"/>
    </row>
    <row r="6" spans="2:11" ht="14.45" customHeight="1">
      <c r="B6" s="12"/>
      <c r="C6" s="159" t="s">
        <v>603</v>
      </c>
      <c r="D6" s="117"/>
      <c r="E6" s="117"/>
      <c r="F6" s="11"/>
      <c r="G6" s="118" t="s">
        <v>208</v>
      </c>
      <c r="H6" s="575" t="s">
        <v>209</v>
      </c>
      <c r="I6" s="576"/>
      <c r="J6" s="577"/>
      <c r="K6" s="13"/>
    </row>
    <row r="7" spans="2:11" ht="14.25" customHeight="1" thickBot="1">
      <c r="B7" s="12"/>
      <c r="C7" s="578" t="s">
        <v>604</v>
      </c>
      <c r="D7" s="579"/>
      <c r="E7" s="579"/>
      <c r="F7" s="580"/>
      <c r="G7" s="167" t="s">
        <v>633</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365</v>
      </c>
      <c r="I9" s="588"/>
      <c r="J9" s="589"/>
      <c r="K9" s="13"/>
    </row>
    <row r="10" spans="2:11" ht="15.7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8.600000000000001"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c r="B16" s="12"/>
      <c r="C16" s="196" t="s">
        <v>26</v>
      </c>
      <c r="D16" s="197" t="s">
        <v>26</v>
      </c>
      <c r="E16" s="223" t="s">
        <v>26</v>
      </c>
      <c r="F16" s="198" t="s">
        <v>26</v>
      </c>
      <c r="G16" s="134" t="s">
        <v>226</v>
      </c>
      <c r="H16" s="130" t="s">
        <v>224</v>
      </c>
      <c r="I16" s="223">
        <v>1</v>
      </c>
      <c r="J16" s="168" t="s">
        <v>518</v>
      </c>
      <c r="K16" s="13"/>
    </row>
    <row r="17" spans="2:11" ht="38.450000000000003" customHeight="1" thickBot="1">
      <c r="B17" s="12"/>
      <c r="C17" s="174" t="s">
        <v>26</v>
      </c>
      <c r="D17" s="30" t="s">
        <v>26</v>
      </c>
      <c r="E17" s="223" t="s">
        <v>26</v>
      </c>
      <c r="F17" s="194" t="s">
        <v>26</v>
      </c>
      <c r="G17" s="174" t="s">
        <v>26</v>
      </c>
      <c r="H17" s="113" t="s">
        <v>26</v>
      </c>
      <c r="I17" s="223" t="s">
        <v>26</v>
      </c>
      <c r="J17" s="193" t="s">
        <v>26</v>
      </c>
      <c r="K17" s="13"/>
    </row>
    <row r="18" spans="2:11" ht="27" customHeight="1" thickBot="1">
      <c r="B18" s="12"/>
      <c r="C18" s="606" t="s">
        <v>236</v>
      </c>
      <c r="D18" s="607"/>
      <c r="E18" s="607"/>
      <c r="F18" s="607"/>
      <c r="G18" s="607"/>
      <c r="H18" s="607"/>
      <c r="I18" s="607"/>
      <c r="J18" s="608"/>
      <c r="K18" s="13"/>
    </row>
    <row r="19" spans="2:11" ht="27" customHeight="1" thickBot="1">
      <c r="B19" s="12"/>
      <c r="C19" s="160" t="s">
        <v>219</v>
      </c>
      <c r="D19" s="132" t="s">
        <v>220</v>
      </c>
      <c r="E19" s="215" t="s">
        <v>221</v>
      </c>
      <c r="F19" s="133" t="s">
        <v>222</v>
      </c>
      <c r="G19" s="160" t="s">
        <v>219</v>
      </c>
      <c r="H19" s="132" t="s">
        <v>220</v>
      </c>
      <c r="I19" s="215" t="s">
        <v>221</v>
      </c>
      <c r="J19" s="133" t="s">
        <v>222</v>
      </c>
      <c r="K19" s="13"/>
    </row>
    <row r="20" spans="2:11" ht="28.5">
      <c r="B20" s="12"/>
      <c r="C20" s="135" t="s">
        <v>367</v>
      </c>
      <c r="D20" s="136" t="s">
        <v>224</v>
      </c>
      <c r="E20" s="223">
        <v>1</v>
      </c>
      <c r="F20" s="169" t="s">
        <v>634</v>
      </c>
      <c r="G20" s="137" t="s">
        <v>243</v>
      </c>
      <c r="H20" s="136" t="s">
        <v>224</v>
      </c>
      <c r="I20" s="223">
        <v>1</v>
      </c>
      <c r="J20" s="147" t="s">
        <v>244</v>
      </c>
      <c r="K20" s="13"/>
    </row>
    <row r="21" spans="2:11" ht="28.5">
      <c r="B21" s="12"/>
      <c r="C21" s="24" t="s">
        <v>370</v>
      </c>
      <c r="D21" s="20" t="s">
        <v>224</v>
      </c>
      <c r="E21" s="223">
        <v>1</v>
      </c>
      <c r="F21" s="171" t="s">
        <v>371</v>
      </c>
      <c r="G21" s="24" t="s">
        <v>26</v>
      </c>
      <c r="H21" s="114" t="s">
        <v>26</v>
      </c>
      <c r="I21" s="223" t="s">
        <v>26</v>
      </c>
      <c r="J21" s="125" t="s">
        <v>26</v>
      </c>
      <c r="K21" s="13"/>
    </row>
    <row r="22" spans="2:11" ht="28.5">
      <c r="B22" s="12"/>
      <c r="C22" s="24" t="s">
        <v>372</v>
      </c>
      <c r="D22" s="20" t="s">
        <v>224</v>
      </c>
      <c r="E22" s="223">
        <v>1</v>
      </c>
      <c r="F22" s="170" t="s">
        <v>373</v>
      </c>
      <c r="G22" s="24" t="s">
        <v>26</v>
      </c>
      <c r="H22" s="114" t="s">
        <v>26</v>
      </c>
      <c r="I22" s="223" t="s">
        <v>26</v>
      </c>
      <c r="J22" s="125" t="s">
        <v>26</v>
      </c>
      <c r="K22" s="13"/>
    </row>
    <row r="23" spans="2:11" ht="42.75">
      <c r="B23" s="12"/>
      <c r="C23" s="24" t="s">
        <v>374</v>
      </c>
      <c r="D23" s="20" t="s">
        <v>224</v>
      </c>
      <c r="E23" s="223">
        <v>1</v>
      </c>
      <c r="F23" s="171" t="s">
        <v>375</v>
      </c>
      <c r="G23" s="124" t="s">
        <v>26</v>
      </c>
      <c r="H23" s="30" t="s">
        <v>26</v>
      </c>
      <c r="I23" s="223" t="s">
        <v>26</v>
      </c>
      <c r="J23" s="125" t="s">
        <v>26</v>
      </c>
      <c r="K23" s="13"/>
    </row>
    <row r="24" spans="2:11" ht="29.25" thickBot="1">
      <c r="B24" s="12"/>
      <c r="C24" s="25" t="s">
        <v>376</v>
      </c>
      <c r="D24" s="123" t="s">
        <v>224</v>
      </c>
      <c r="E24" s="223">
        <v>0.5</v>
      </c>
      <c r="F24" s="172" t="s">
        <v>635</v>
      </c>
      <c r="G24" s="126" t="s">
        <v>26</v>
      </c>
      <c r="H24" s="127" t="s">
        <v>26</v>
      </c>
      <c r="I24" s="223" t="s">
        <v>26</v>
      </c>
      <c r="J24" s="128" t="s">
        <v>26</v>
      </c>
      <c r="K24" s="13"/>
    </row>
    <row r="25" spans="2:11" ht="21" customHeight="1" thickBot="1">
      <c r="B25" s="12"/>
      <c r="C25" s="594" t="s">
        <v>250</v>
      </c>
      <c r="D25" s="595"/>
      <c r="E25" s="595"/>
      <c r="F25" s="595"/>
      <c r="G25" s="595"/>
      <c r="H25" s="595"/>
      <c r="I25" s="595"/>
      <c r="J25" s="596"/>
      <c r="K25" s="13"/>
    </row>
    <row r="26" spans="2:11" ht="23.45" customHeight="1" thickBot="1">
      <c r="B26" s="12"/>
      <c r="C26" s="597" t="s">
        <v>251</v>
      </c>
      <c r="D26" s="598"/>
      <c r="E26" s="598"/>
      <c r="F26" s="598"/>
      <c r="G26" s="598"/>
      <c r="H26" s="598"/>
      <c r="I26" s="598"/>
      <c r="J26" s="599"/>
      <c r="K26" s="13"/>
    </row>
    <row r="27" spans="2:11">
      <c r="B27" s="12"/>
      <c r="C27" s="10"/>
      <c r="D27" s="138"/>
      <c r="E27" s="138"/>
      <c r="F27" s="138"/>
      <c r="G27" s="138"/>
      <c r="H27" s="138"/>
      <c r="I27" s="138"/>
      <c r="J27" s="11"/>
      <c r="K27" s="13"/>
    </row>
    <row r="28" spans="2:11">
      <c r="B28" s="12"/>
      <c r="C28" s="12"/>
      <c r="J28" s="13"/>
      <c r="K28" s="13"/>
    </row>
    <row r="29" spans="2:11" ht="15" thickBot="1">
      <c r="B29" s="12"/>
      <c r="C29" s="27"/>
      <c r="D29" s="28"/>
      <c r="E29" s="28"/>
      <c r="F29" s="28"/>
      <c r="G29" s="28"/>
      <c r="H29" s="28"/>
      <c r="I29" s="28"/>
      <c r="J29" s="29"/>
      <c r="K29" s="13"/>
    </row>
    <row r="30" spans="2:11" ht="18.75" thickBot="1">
      <c r="B30" s="12"/>
      <c r="C30" s="569" t="s">
        <v>252</v>
      </c>
      <c r="D30" s="570"/>
      <c r="E30" s="570"/>
      <c r="F30" s="570"/>
      <c r="G30" s="570"/>
      <c r="H30" s="570"/>
      <c r="I30" s="570"/>
      <c r="J30" s="571"/>
      <c r="K30" s="13"/>
    </row>
    <row r="31" spans="2:11" ht="15" customHeight="1">
      <c r="B31" s="12"/>
      <c r="C31" s="140"/>
      <c r="D31" s="141"/>
      <c r="E31" s="141"/>
      <c r="F31" s="141"/>
      <c r="G31" s="141"/>
      <c r="H31" s="141"/>
      <c r="I31" s="141"/>
      <c r="J31" s="142"/>
      <c r="K31" s="13"/>
    </row>
    <row r="32" spans="2:11" ht="15" customHeight="1">
      <c r="B32" s="12"/>
      <c r="C32" s="566" t="s">
        <v>253</v>
      </c>
      <c r="D32" s="567"/>
      <c r="E32" s="567"/>
      <c r="F32" s="567"/>
      <c r="G32" s="567"/>
      <c r="H32" s="567"/>
      <c r="I32" s="567"/>
      <c r="J32" s="568"/>
      <c r="K32" s="13"/>
    </row>
    <row r="33" spans="2:11" ht="15" customHeight="1" thickBot="1">
      <c r="B33" s="12"/>
      <c r="C33" s="143"/>
      <c r="D33" s="144"/>
      <c r="E33" s="144"/>
      <c r="F33" s="144"/>
      <c r="G33" s="144"/>
      <c r="H33" s="144"/>
      <c r="I33" s="144"/>
      <c r="J33" s="145"/>
      <c r="K33" s="13"/>
    </row>
    <row r="34" spans="2:11" s="16" customFormat="1" ht="26.85" customHeight="1" thickBot="1">
      <c r="B34" s="14"/>
      <c r="C34" s="600" t="s">
        <v>254</v>
      </c>
      <c r="D34" s="601"/>
      <c r="E34" s="601"/>
      <c r="F34" s="602"/>
      <c r="G34" s="600" t="s">
        <v>255</v>
      </c>
      <c r="H34" s="601"/>
      <c r="I34" s="601"/>
      <c r="J34" s="602"/>
      <c r="K34" s="15"/>
    </row>
    <row r="35" spans="2:11" ht="27.75" customHeight="1" thickBot="1">
      <c r="B35" s="12"/>
      <c r="C35" s="603" t="str">
        <f>C14</f>
        <v>HARDWARE (PLANT)</v>
      </c>
      <c r="D35" s="604"/>
      <c r="E35" s="604"/>
      <c r="F35" s="604"/>
      <c r="G35" s="604"/>
      <c r="H35" s="604"/>
      <c r="I35" s="604"/>
      <c r="J35" s="605"/>
      <c r="K35" s="13"/>
    </row>
    <row r="36" spans="2:11" ht="21.2" customHeight="1" thickBot="1">
      <c r="B36" s="12"/>
      <c r="C36" s="131" t="s">
        <v>219</v>
      </c>
      <c r="D36" s="132" t="s">
        <v>220</v>
      </c>
      <c r="E36" s="215" t="s">
        <v>221</v>
      </c>
      <c r="F36" s="133" t="s">
        <v>222</v>
      </c>
      <c r="G36" s="131" t="s">
        <v>219</v>
      </c>
      <c r="H36" s="132" t="s">
        <v>220</v>
      </c>
      <c r="I36" s="215" t="s">
        <v>221</v>
      </c>
      <c r="J36" s="133" t="s">
        <v>222</v>
      </c>
      <c r="K36" s="13"/>
    </row>
    <row r="37" spans="2:11" s="19" customFormat="1" ht="54.95" customHeight="1">
      <c r="B37" s="17"/>
      <c r="C37" s="137" t="s">
        <v>256</v>
      </c>
      <c r="D37" s="146" t="s">
        <v>257</v>
      </c>
      <c r="E37" s="223">
        <v>0.75</v>
      </c>
      <c r="F37" s="147" t="s">
        <v>614</v>
      </c>
      <c r="G37" s="137" t="s">
        <v>259</v>
      </c>
      <c r="H37" s="136" t="s">
        <v>224</v>
      </c>
      <c r="I37" s="223">
        <v>0.5</v>
      </c>
      <c r="J37" s="147" t="s">
        <v>260</v>
      </c>
      <c r="K37" s="18"/>
    </row>
    <row r="38" spans="2:11" s="19" customFormat="1" ht="52.5" customHeight="1">
      <c r="B38" s="17"/>
      <c r="C38" s="24" t="s">
        <v>261</v>
      </c>
      <c r="D38" s="20" t="s">
        <v>262</v>
      </c>
      <c r="E38" s="223">
        <v>1</v>
      </c>
      <c r="F38" s="31" t="s">
        <v>263</v>
      </c>
      <c r="G38" s="24" t="s">
        <v>264</v>
      </c>
      <c r="H38" s="20" t="s">
        <v>224</v>
      </c>
      <c r="I38" s="223">
        <v>0.5</v>
      </c>
      <c r="J38" s="31" t="s">
        <v>265</v>
      </c>
      <c r="K38" s="18"/>
    </row>
    <row r="39" spans="2:11" s="19" customFormat="1" ht="42.75">
      <c r="B39" s="17"/>
      <c r="C39" s="24" t="s">
        <v>266</v>
      </c>
      <c r="D39" s="23" t="s">
        <v>262</v>
      </c>
      <c r="E39" s="223" t="s">
        <v>48</v>
      </c>
      <c r="F39" s="31" t="s">
        <v>615</v>
      </c>
      <c r="G39" s="24" t="s">
        <v>268</v>
      </c>
      <c r="H39" s="20" t="s">
        <v>224</v>
      </c>
      <c r="I39" s="223">
        <v>1</v>
      </c>
      <c r="J39" s="31" t="s">
        <v>269</v>
      </c>
      <c r="K39" s="18"/>
    </row>
    <row r="40" spans="2:11" s="19" customFormat="1" ht="39" customHeight="1">
      <c r="B40" s="17"/>
      <c r="C40" s="24" t="s">
        <v>270</v>
      </c>
      <c r="D40" s="20" t="s">
        <v>262</v>
      </c>
      <c r="E40" s="223">
        <v>0.75</v>
      </c>
      <c r="F40" s="31" t="s">
        <v>271</v>
      </c>
      <c r="G40" s="24" t="s">
        <v>272</v>
      </c>
      <c r="H40" s="23" t="s">
        <v>257</v>
      </c>
      <c r="I40" s="223">
        <v>0.75</v>
      </c>
      <c r="J40" s="31" t="s">
        <v>273</v>
      </c>
      <c r="K40" s="18"/>
    </row>
    <row r="41" spans="2:11" s="19" customFormat="1" ht="28.5">
      <c r="B41" s="17"/>
      <c r="C41" s="174" t="s">
        <v>274</v>
      </c>
      <c r="D41" s="23" t="s">
        <v>224</v>
      </c>
      <c r="E41" s="223" t="s">
        <v>48</v>
      </c>
      <c r="F41" s="31" t="s">
        <v>275</v>
      </c>
      <c r="G41" s="24" t="s">
        <v>276</v>
      </c>
      <c r="H41" s="23" t="s">
        <v>257</v>
      </c>
      <c r="I41" s="223">
        <v>1</v>
      </c>
      <c r="J41" s="31" t="s">
        <v>277</v>
      </c>
      <c r="K41" s="18"/>
    </row>
    <row r="42" spans="2:11" s="19" customFormat="1" ht="42.75">
      <c r="B42" s="17"/>
      <c r="C42" s="174" t="s">
        <v>278</v>
      </c>
      <c r="D42" s="23" t="s">
        <v>279</v>
      </c>
      <c r="E42" s="223">
        <v>1</v>
      </c>
      <c r="F42" s="31" t="s">
        <v>625</v>
      </c>
      <c r="G42" s="24" t="s">
        <v>281</v>
      </c>
      <c r="H42" s="23" t="s">
        <v>279</v>
      </c>
      <c r="I42" s="223">
        <v>1</v>
      </c>
      <c r="J42" s="31" t="s">
        <v>282</v>
      </c>
      <c r="K42" s="18"/>
    </row>
    <row r="43" spans="2:11" s="19" customFormat="1" ht="57">
      <c r="B43" s="17"/>
      <c r="C43" s="174" t="s">
        <v>283</v>
      </c>
      <c r="D43" s="23" t="s">
        <v>279</v>
      </c>
      <c r="E43" s="223">
        <v>0.75</v>
      </c>
      <c r="F43" s="31" t="s">
        <v>284</v>
      </c>
      <c r="G43" s="24" t="s">
        <v>285</v>
      </c>
      <c r="H43" s="20" t="s">
        <v>224</v>
      </c>
      <c r="I43" s="223">
        <v>0</v>
      </c>
      <c r="J43" s="31" t="s">
        <v>286</v>
      </c>
      <c r="K43" s="18"/>
    </row>
    <row r="44" spans="2:11" s="19" customFormat="1" ht="29.25" thickBot="1">
      <c r="B44" s="17"/>
      <c r="C44" s="148" t="s">
        <v>287</v>
      </c>
      <c r="D44" s="26" t="s">
        <v>262</v>
      </c>
      <c r="E44" s="223">
        <v>1</v>
      </c>
      <c r="F44" s="149" t="s">
        <v>288</v>
      </c>
      <c r="G44" s="25" t="s">
        <v>289</v>
      </c>
      <c r="H44" s="26" t="s">
        <v>279</v>
      </c>
      <c r="I44" s="223">
        <v>1</v>
      </c>
      <c r="J44" s="149" t="s">
        <v>290</v>
      </c>
      <c r="K44" s="18"/>
    </row>
    <row r="45" spans="2:11" s="19" customFormat="1" ht="27.75" customHeight="1" thickBot="1">
      <c r="B45" s="17"/>
      <c r="C45" s="611" t="str">
        <f>C18</f>
        <v>PEOPLE + PROCESS</v>
      </c>
      <c r="D45" s="612"/>
      <c r="E45" s="612"/>
      <c r="F45" s="612"/>
      <c r="G45" s="612"/>
      <c r="H45" s="612"/>
      <c r="I45" s="612"/>
      <c r="J45" s="613"/>
      <c r="K45" s="18"/>
    </row>
    <row r="46" spans="2:11" ht="24.6" customHeight="1" thickBot="1">
      <c r="B46" s="12"/>
      <c r="C46" s="131" t="s">
        <v>219</v>
      </c>
      <c r="D46" s="132" t="s">
        <v>220</v>
      </c>
      <c r="E46" s="215" t="s">
        <v>221</v>
      </c>
      <c r="F46" s="133" t="s">
        <v>222</v>
      </c>
      <c r="G46" s="131" t="s">
        <v>219</v>
      </c>
      <c r="H46" s="132" t="s">
        <v>220</v>
      </c>
      <c r="I46" s="215" t="s">
        <v>221</v>
      </c>
      <c r="J46" s="133" t="s">
        <v>222</v>
      </c>
      <c r="K46" s="13"/>
    </row>
    <row r="47" spans="2:11" s="19" customFormat="1" ht="42.75">
      <c r="B47" s="17"/>
      <c r="C47" s="189" t="s">
        <v>291</v>
      </c>
      <c r="D47" s="146" t="s">
        <v>224</v>
      </c>
      <c r="E47" s="223">
        <v>0</v>
      </c>
      <c r="F47" s="147" t="s">
        <v>617</v>
      </c>
      <c r="G47" s="137" t="s">
        <v>293</v>
      </c>
      <c r="H47" s="146" t="s">
        <v>224</v>
      </c>
      <c r="I47" s="223">
        <v>1</v>
      </c>
      <c r="J47" s="147" t="s">
        <v>574</v>
      </c>
      <c r="K47" s="18"/>
    </row>
    <row r="48" spans="2:11" s="19" customFormat="1" ht="28.5">
      <c r="B48" s="17"/>
      <c r="C48" s="190" t="s">
        <v>295</v>
      </c>
      <c r="D48" s="162" t="s">
        <v>224</v>
      </c>
      <c r="E48" s="223">
        <v>1</v>
      </c>
      <c r="F48" s="31" t="s">
        <v>296</v>
      </c>
      <c r="G48" s="24" t="s">
        <v>297</v>
      </c>
      <c r="H48" s="23" t="s">
        <v>262</v>
      </c>
      <c r="I48" s="223">
        <v>1</v>
      </c>
      <c r="J48" s="31" t="s">
        <v>298</v>
      </c>
      <c r="K48" s="18"/>
    </row>
    <row r="49" spans="2:11" s="19" customFormat="1" ht="42.75">
      <c r="B49" s="17"/>
      <c r="C49" s="174" t="s">
        <v>618</v>
      </c>
      <c r="D49" s="23" t="s">
        <v>224</v>
      </c>
      <c r="E49" s="223" t="s">
        <v>48</v>
      </c>
      <c r="F49" s="31" t="s">
        <v>619</v>
      </c>
      <c r="G49" s="24" t="s">
        <v>301</v>
      </c>
      <c r="H49" s="23" t="s">
        <v>224</v>
      </c>
      <c r="I49" s="223">
        <v>1</v>
      </c>
      <c r="J49" s="31" t="s">
        <v>549</v>
      </c>
      <c r="K49" s="18"/>
    </row>
    <row r="50" spans="2:11" s="19" customFormat="1" ht="186" thickBot="1">
      <c r="B50" s="17"/>
      <c r="C50" s="148" t="s">
        <v>303</v>
      </c>
      <c r="D50" s="163" t="s">
        <v>279</v>
      </c>
      <c r="E50" s="223">
        <v>1</v>
      </c>
      <c r="F50" s="191" t="s">
        <v>620</v>
      </c>
      <c r="G50" s="25" t="s">
        <v>26</v>
      </c>
      <c r="H50" s="173" t="s">
        <v>26</v>
      </c>
      <c r="I50" s="223" t="s">
        <v>26</v>
      </c>
      <c r="J50" s="188" t="s">
        <v>26</v>
      </c>
      <c r="K50" s="18"/>
    </row>
    <row r="51" spans="2:11" s="16" customFormat="1" ht="22.7" customHeight="1" thickBot="1">
      <c r="B51" s="14"/>
      <c r="C51" s="594" t="s">
        <v>250</v>
      </c>
      <c r="D51" s="595"/>
      <c r="E51" s="595"/>
      <c r="F51" s="595"/>
      <c r="G51" s="595"/>
      <c r="H51" s="595"/>
      <c r="I51" s="595"/>
      <c r="J51" s="596"/>
      <c r="K51" s="15"/>
    </row>
    <row r="52" spans="2:11" ht="22.7" customHeight="1" thickBot="1">
      <c r="B52" s="12"/>
      <c r="C52" s="614" t="s">
        <v>305</v>
      </c>
      <c r="D52" s="615"/>
      <c r="E52" s="615"/>
      <c r="F52" s="615"/>
      <c r="G52" s="615"/>
      <c r="H52" s="615"/>
      <c r="I52" s="615"/>
      <c r="J52" s="616"/>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9" t="s">
        <v>306</v>
      </c>
      <c r="D56" s="570"/>
      <c r="E56" s="570"/>
      <c r="F56" s="570"/>
      <c r="G56" s="570"/>
      <c r="H56" s="570"/>
      <c r="I56" s="570"/>
      <c r="J56" s="571"/>
      <c r="K56" s="13"/>
    </row>
    <row r="57" spans="2:11" ht="20.85" customHeight="1" thickBot="1">
      <c r="B57" s="12"/>
      <c r="C57" s="633" t="s">
        <v>262</v>
      </c>
      <c r="D57" s="634"/>
      <c r="E57" s="635"/>
      <c r="F57" s="636"/>
      <c r="G57" s="633" t="s">
        <v>279</v>
      </c>
      <c r="H57" s="634"/>
      <c r="I57" s="635"/>
      <c r="J57" s="636"/>
      <c r="K57" s="13"/>
    </row>
    <row r="58" spans="2:11" ht="25.7" customHeight="1" thickBot="1">
      <c r="B58" s="12"/>
      <c r="C58" s="617" t="s">
        <v>307</v>
      </c>
      <c r="D58" s="618"/>
      <c r="E58" s="618"/>
      <c r="F58" s="619"/>
      <c r="G58" s="620" t="s">
        <v>308</v>
      </c>
      <c r="H58" s="618"/>
      <c r="I58" s="618"/>
      <c r="J58" s="621"/>
      <c r="K58" s="13"/>
    </row>
    <row r="59" spans="2:11" ht="15.95" customHeight="1">
      <c r="B59" s="12"/>
      <c r="C59" s="10"/>
      <c r="D59" s="138"/>
      <c r="E59" s="138"/>
      <c r="F59" s="138"/>
      <c r="G59" s="138"/>
      <c r="H59" s="138"/>
      <c r="I59" s="138"/>
      <c r="J59" s="11"/>
      <c r="K59" s="13"/>
    </row>
    <row r="60" spans="2:11">
      <c r="B60" s="12"/>
      <c r="C60" s="12"/>
      <c r="J60" s="13"/>
      <c r="K60" s="13"/>
    </row>
    <row r="61" spans="2:11" ht="15" thickBot="1">
      <c r="B61" s="12"/>
      <c r="C61" s="27"/>
      <c r="D61" s="28"/>
      <c r="E61" s="28"/>
      <c r="F61" s="28"/>
      <c r="G61" s="28"/>
      <c r="H61" s="28"/>
      <c r="I61" s="28"/>
      <c r="J61" s="29"/>
      <c r="K61" s="13"/>
    </row>
    <row r="62" spans="2:11" ht="18.75" thickBot="1">
      <c r="B62" s="12"/>
      <c r="C62" s="569" t="s">
        <v>309</v>
      </c>
      <c r="D62" s="570"/>
      <c r="E62" s="570"/>
      <c r="F62" s="570"/>
      <c r="G62" s="637"/>
      <c r="H62" s="570"/>
      <c r="I62" s="570"/>
      <c r="J62" s="571"/>
      <c r="K62" s="13"/>
    </row>
    <row r="63" spans="2:11" s="16" customFormat="1" ht="13.35" customHeight="1">
      <c r="B63" s="14"/>
      <c r="C63" s="650" t="s">
        <v>310</v>
      </c>
      <c r="D63" s="651"/>
      <c r="E63" s="652"/>
      <c r="F63" s="161" t="s">
        <v>311</v>
      </c>
      <c r="G63" s="150" t="s">
        <v>107</v>
      </c>
      <c r="H63" s="638" t="s">
        <v>312</v>
      </c>
      <c r="I63" s="638"/>
      <c r="J63" s="639"/>
      <c r="K63" s="15"/>
    </row>
    <row r="64" spans="2:11" ht="14.45" customHeight="1">
      <c r="B64" s="12"/>
      <c r="C64" s="190" t="s">
        <v>53</v>
      </c>
      <c r="D64" s="609" t="s">
        <v>313</v>
      </c>
      <c r="E64" s="610"/>
      <c r="F64" s="152">
        <f>'Initial Risk'!F22</f>
        <v>5</v>
      </c>
      <c r="G64" s="155">
        <f>'Initial Risk'!G22</f>
        <v>5</v>
      </c>
      <c r="H64" s="640">
        <f>F64*G64</f>
        <v>25</v>
      </c>
      <c r="I64" s="640"/>
      <c r="J64" s="641"/>
      <c r="K64" s="13"/>
    </row>
    <row r="65" spans="2:11" ht="14.45" customHeight="1">
      <c r="B65" s="12"/>
      <c r="C65" s="190" t="s">
        <v>54</v>
      </c>
      <c r="D65" s="609" t="s">
        <v>313</v>
      </c>
      <c r="E65" s="610"/>
      <c r="F65" s="153" t="s">
        <v>314</v>
      </c>
      <c r="G65" s="155" t="s">
        <v>315</v>
      </c>
      <c r="H65" s="642" t="s">
        <v>316</v>
      </c>
      <c r="I65" s="642"/>
      <c r="J65" s="643"/>
      <c r="K65" s="13"/>
    </row>
    <row r="66" spans="2:11" ht="16.5" customHeight="1">
      <c r="B66" s="12"/>
      <c r="C66" s="190" t="s">
        <v>317</v>
      </c>
      <c r="D66" s="609" t="s">
        <v>313</v>
      </c>
      <c r="E66" s="610"/>
      <c r="F66" s="154" t="s">
        <v>318</v>
      </c>
      <c r="G66" s="151" t="s">
        <v>319</v>
      </c>
      <c r="H66" s="644" t="s">
        <v>320</v>
      </c>
      <c r="I66" s="644"/>
      <c r="J66" s="645"/>
      <c r="K66" s="13"/>
    </row>
    <row r="67" spans="2:11" ht="15.95" customHeight="1">
      <c r="B67" s="12"/>
      <c r="C67" s="190" t="s">
        <v>321</v>
      </c>
      <c r="D67" s="609" t="s">
        <v>313</v>
      </c>
      <c r="E67" s="610"/>
      <c r="F67" s="152">
        <v>4</v>
      </c>
      <c r="G67" s="155">
        <v>2</v>
      </c>
      <c r="H67" s="646">
        <f>F67*G67</f>
        <v>8</v>
      </c>
      <c r="I67" s="646"/>
      <c r="J67" s="647"/>
      <c r="K67" s="13"/>
    </row>
    <row r="68" spans="2:11" ht="14.45" customHeight="1" thickBot="1">
      <c r="B68" s="12"/>
      <c r="C68" s="222" t="s">
        <v>58</v>
      </c>
      <c r="D68" s="622" t="s">
        <v>313</v>
      </c>
      <c r="E68" s="623"/>
      <c r="F68" s="217" t="s">
        <v>322</v>
      </c>
      <c r="G68" s="155" t="s">
        <v>344</v>
      </c>
      <c r="H68" s="648" t="s">
        <v>324</v>
      </c>
      <c r="I68" s="648"/>
      <c r="J68" s="649"/>
      <c r="K68" s="13"/>
    </row>
    <row r="69" spans="2:11" ht="23.1" customHeight="1" thickBot="1">
      <c r="B69" s="12"/>
      <c r="C69" s="653" t="s">
        <v>325</v>
      </c>
      <c r="D69" s="631"/>
      <c r="E69" s="631"/>
      <c r="F69" s="631"/>
      <c r="G69" s="631"/>
      <c r="H69" s="631"/>
      <c r="I69" s="631"/>
      <c r="J69" s="632"/>
      <c r="K69" s="13"/>
    </row>
    <row r="70" spans="2:11" ht="17.850000000000001" customHeight="1">
      <c r="B70" s="12"/>
      <c r="C70" s="179" t="s">
        <v>326</v>
      </c>
      <c r="D70" s="157"/>
      <c r="E70" s="157"/>
      <c r="F70" s="157"/>
      <c r="G70" s="157"/>
      <c r="H70" s="157"/>
      <c r="I70" s="157"/>
      <c r="J70" s="180"/>
      <c r="K70" s="13"/>
    </row>
    <row r="71" spans="2:11" ht="18.600000000000001" customHeight="1">
      <c r="B71" s="12"/>
      <c r="C71" s="181" t="s">
        <v>327</v>
      </c>
      <c r="D71" s="177"/>
      <c r="E71" s="177"/>
      <c r="F71" s="177"/>
      <c r="G71" s="178"/>
      <c r="H71" s="178"/>
      <c r="I71" s="178"/>
      <c r="J71" s="182"/>
      <c r="K71" s="13"/>
    </row>
    <row r="72" spans="2:11" ht="14.85" customHeight="1">
      <c r="B72" s="12"/>
      <c r="C72" s="181" t="s">
        <v>328</v>
      </c>
      <c r="D72" s="177"/>
      <c r="E72" s="177"/>
      <c r="F72" s="177"/>
      <c r="G72" s="175"/>
      <c r="H72" s="175"/>
      <c r="I72" s="175"/>
      <c r="J72" s="183"/>
      <c r="K72" s="13"/>
    </row>
    <row r="73" spans="2:11" ht="17.100000000000001" customHeight="1">
      <c r="B73" s="12"/>
      <c r="C73" s="158" t="s">
        <v>329</v>
      </c>
      <c r="D73" s="177"/>
      <c r="E73" s="177"/>
      <c r="F73" s="177"/>
      <c r="G73" s="176"/>
      <c r="H73" s="176"/>
      <c r="I73" s="176"/>
      <c r="J73" s="184"/>
      <c r="K73" s="13"/>
    </row>
    <row r="74" spans="2:11" ht="14.45" customHeight="1" thickBot="1">
      <c r="B74" s="12"/>
      <c r="C74" s="185"/>
      <c r="D74" s="186"/>
      <c r="E74" s="186"/>
      <c r="F74" s="186"/>
      <c r="G74" s="186"/>
      <c r="H74" s="186"/>
      <c r="I74" s="186"/>
      <c r="J74" s="187"/>
      <c r="K74" s="13"/>
    </row>
    <row r="75" spans="2:11" ht="15" customHeight="1" thickBot="1">
      <c r="B75" s="12"/>
      <c r="C75" s="624" t="s">
        <v>330</v>
      </c>
      <c r="D75" s="625"/>
      <c r="E75" s="625"/>
      <c r="F75" s="626"/>
      <c r="G75" s="626"/>
      <c r="H75" s="626"/>
      <c r="I75" s="627"/>
      <c r="J75" s="628"/>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thickBot="1">
      <c r="B111" s="12"/>
      <c r="C111" s="143"/>
      <c r="D111" s="144"/>
      <c r="E111" s="144"/>
      <c r="F111" s="144"/>
      <c r="G111" s="28"/>
      <c r="H111" s="144"/>
      <c r="I111" s="144"/>
      <c r="J111" s="29"/>
      <c r="K111" s="13"/>
    </row>
    <row r="112" spans="2:11">
      <c r="B112" s="12"/>
      <c r="K112" s="13"/>
    </row>
    <row r="113" spans="2:11" ht="1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18:J18"/>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173" priority="66" operator="equal">
      <formula>4</formula>
    </cfRule>
    <cfRule type="cellIs" dxfId="172" priority="65" operator="between">
      <formula>1</formula>
      <formula>3</formula>
    </cfRule>
    <cfRule type="cellIs" dxfId="171" priority="67" operator="between">
      <formula>5</formula>
      <formula>8</formula>
    </cfRule>
    <cfRule type="cellIs" dxfId="170" priority="68" operator="between">
      <formula>10</formula>
      <formula>12</formula>
    </cfRule>
    <cfRule type="cellIs" dxfId="169" priority="69"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4" operator="equal" id="{1B6A07D0-A846-47E6-AFA2-BB26A3D15685}">
            <xm:f>'Data Vald.'!$A$5</xm:f>
            <x14:dxf>
              <font>
                <color theme="0"/>
              </font>
              <fill>
                <patternFill>
                  <bgColor theme="1"/>
                </patternFill>
              </fill>
            </x14:dxf>
          </x14:cfRule>
          <x14:cfRule type="cellIs" priority="56" operator="equal" id="{C83210E1-9E04-4A09-95BA-68E669213B60}">
            <xm:f>'Data Vald.'!$A$3</xm:f>
            <x14:dxf/>
          </x14:cfRule>
          <x14:cfRule type="cellIs" priority="55" operator="equal" id="{E765470A-27DA-4D6F-8308-4884D3566700}">
            <xm:f>'Data Vald.'!$A$4</xm:f>
            <x14:dxf/>
          </x14:cfRule>
          <x14:cfRule type="cellIs" priority="53" operator="equal" id="{98042414-31CD-498D-A2C9-9DB5C34BBE1E}">
            <xm:f>'Data Vald.'!$A$6</xm:f>
            <x14:dxf>
              <fill>
                <patternFill>
                  <bgColor rgb="FFFF0000"/>
                </patternFill>
              </fill>
            </x14:dxf>
          </x14:cfRule>
          <x14:cfRule type="cellIs" priority="52" operator="equal" id="{5E263791-A62D-46CB-9DC7-EE42550C132F}">
            <xm:f>'Data Vald.'!$A$7</xm:f>
            <x14:dxf>
              <fill>
                <patternFill>
                  <bgColor rgb="FFFFC000"/>
                </patternFill>
              </fill>
            </x14:dxf>
          </x14:cfRule>
          <x14:cfRule type="cellIs" priority="51" operator="equal" id="{0EC21B19-D897-49CF-9566-FBACC89FF135}">
            <xm:f>'Data Vald.'!$A$8</xm:f>
            <x14:dxf>
              <fill>
                <patternFill>
                  <bgColor rgb="FFFFFF00"/>
                </patternFill>
              </fill>
            </x14:dxf>
          </x14:cfRule>
          <x14:cfRule type="cellIs" priority="50" operator="equal" id="{6C55CFF4-00A1-4CE2-8B5D-67717241284B}">
            <xm:f>'Data Vald.'!$A$9</xm:f>
            <x14:dxf>
              <fill>
                <patternFill>
                  <bgColor rgb="FF00B050"/>
                </patternFill>
              </fill>
            </x14:dxf>
          </x14:cfRule>
          <xm:sqref>E16:E17</xm:sqref>
        </x14:conditionalFormatting>
        <x14:conditionalFormatting xmlns:xm="http://schemas.microsoft.com/office/excel/2006/main">
          <x14:cfRule type="cellIs" priority="49" operator="equal" id="{5339F952-492F-4C62-9064-E8459C2E6DD4}">
            <xm:f>'Data Vald.'!$A$3</xm:f>
            <x14:dxf/>
          </x14:cfRule>
          <x14:cfRule type="cellIs" priority="48" operator="equal" id="{6F61A356-07A3-4221-AE81-963707DE7ABC}">
            <xm:f>'Data Vald.'!$A$4</xm:f>
            <x14:dxf/>
          </x14:cfRule>
          <x14:cfRule type="cellIs" priority="47" operator="equal" id="{9D8F8EC3-74ED-46C0-88A0-5829F16597B5}">
            <xm:f>'Data Vald.'!$A$5</xm:f>
            <x14:dxf>
              <font>
                <color theme="0"/>
              </font>
              <fill>
                <patternFill>
                  <bgColor theme="1"/>
                </patternFill>
              </fill>
            </x14:dxf>
          </x14:cfRule>
          <x14:cfRule type="cellIs" priority="46" operator="equal" id="{84E663AC-F034-4612-9C3F-4C555A7BB51E}">
            <xm:f>'Data Vald.'!$A$6</xm:f>
            <x14:dxf>
              <fill>
                <patternFill>
                  <bgColor rgb="FFFF0000"/>
                </patternFill>
              </fill>
            </x14:dxf>
          </x14:cfRule>
          <x14:cfRule type="cellIs" priority="45" operator="equal" id="{F8F51084-A54B-45DF-A339-41D4344EBF1B}">
            <xm:f>'Data Vald.'!$A$7</xm:f>
            <x14:dxf>
              <fill>
                <patternFill>
                  <bgColor rgb="FFFFC000"/>
                </patternFill>
              </fill>
            </x14:dxf>
          </x14:cfRule>
          <x14:cfRule type="cellIs" priority="44" operator="equal" id="{B3C961AE-F092-45C6-B135-CD6FA1C905E8}">
            <xm:f>'Data Vald.'!$A$8</xm:f>
            <x14:dxf>
              <fill>
                <patternFill>
                  <bgColor rgb="FFFFFF00"/>
                </patternFill>
              </fill>
            </x14:dxf>
          </x14:cfRule>
          <x14:cfRule type="cellIs" priority="43" operator="equal" id="{4E4A0501-7441-4A59-93FD-122181095F4A}">
            <xm:f>'Data Vald.'!$A$9</xm:f>
            <x14:dxf>
              <fill>
                <patternFill>
                  <bgColor rgb="FF00B050"/>
                </patternFill>
              </fill>
            </x14:dxf>
          </x14:cfRule>
          <xm:sqref>E20:E24</xm:sqref>
        </x14:conditionalFormatting>
        <x14:conditionalFormatting xmlns:xm="http://schemas.microsoft.com/office/excel/2006/main">
          <x14:cfRule type="cellIs" priority="22" operator="equal" id="{448E7BFC-3EF1-44F2-9404-F9C4B16D5EA1}">
            <xm:f>'Data Vald.'!$A$9</xm:f>
            <x14:dxf>
              <fill>
                <patternFill>
                  <bgColor rgb="FF00B050"/>
                </patternFill>
              </fill>
            </x14:dxf>
          </x14:cfRule>
          <x14:cfRule type="cellIs" priority="23" operator="equal" id="{DE666475-80BF-4BFB-941B-30F6E7D4BCDA}">
            <xm:f>'Data Vald.'!$A$8</xm:f>
            <x14:dxf>
              <fill>
                <patternFill>
                  <bgColor rgb="FFFFFF00"/>
                </patternFill>
              </fill>
            </x14:dxf>
          </x14:cfRule>
          <x14:cfRule type="cellIs" priority="24" operator="equal" id="{D846572C-CFE2-4F21-9796-872CDA2EFB74}">
            <xm:f>'Data Vald.'!$A$7</xm:f>
            <x14:dxf>
              <fill>
                <patternFill>
                  <bgColor rgb="FFFFC000"/>
                </patternFill>
              </fill>
            </x14:dxf>
          </x14:cfRule>
          <x14:cfRule type="cellIs" priority="25" operator="equal" id="{8DB82B1E-E6BE-485C-86ED-4E6E39001D59}">
            <xm:f>'Data Vald.'!$A$6</xm:f>
            <x14:dxf>
              <fill>
                <patternFill>
                  <bgColor rgb="FFFF0000"/>
                </patternFill>
              </fill>
            </x14:dxf>
          </x14:cfRule>
          <x14:cfRule type="cellIs" priority="26" operator="equal" id="{30041A84-EEEF-48BD-B893-4494EB6E7A47}">
            <xm:f>'Data Vald.'!$A$5</xm:f>
            <x14:dxf>
              <font>
                <color theme="0"/>
              </font>
              <fill>
                <patternFill>
                  <bgColor theme="1"/>
                </patternFill>
              </fill>
            </x14:dxf>
          </x14:cfRule>
          <x14:cfRule type="cellIs" priority="27" operator="equal" id="{EC38F318-70B2-49FE-9C73-E94E1C5D5C1C}">
            <xm:f>'Data Vald.'!$A$4</xm:f>
            <x14:dxf/>
          </x14:cfRule>
          <x14:cfRule type="cellIs" priority="28" operator="equal" id="{AAAD50F8-A93C-4167-BE99-1413E5A57E16}">
            <xm:f>'Data Vald.'!$A$3</xm:f>
            <x14:dxf/>
          </x14:cfRule>
          <xm:sqref>E37:E44</xm:sqref>
        </x14:conditionalFormatting>
        <x14:conditionalFormatting xmlns:xm="http://schemas.microsoft.com/office/excel/2006/main">
          <x14:cfRule type="cellIs" priority="13" operator="equal" id="{A577BDFE-B2FC-46E2-AB6B-9D0EA82C61AE}">
            <xm:f>'Data Vald.'!$A$4</xm:f>
            <x14:dxf/>
          </x14:cfRule>
          <x14:cfRule type="cellIs" priority="14" operator="equal" id="{8E23BAF5-3935-4863-B66E-C7001F9837D2}">
            <xm:f>'Data Vald.'!$A$3</xm:f>
            <x14:dxf/>
          </x14:cfRule>
          <x14:cfRule type="cellIs" priority="8" operator="equal" id="{8CC9E733-0DC0-45A3-B016-DA87C9536B82}">
            <xm:f>'Data Vald.'!$A$9</xm:f>
            <x14:dxf>
              <fill>
                <patternFill>
                  <bgColor rgb="FF00B050"/>
                </patternFill>
              </fill>
            </x14:dxf>
          </x14:cfRule>
          <x14:cfRule type="cellIs" priority="9" operator="equal" id="{A39077D7-631D-4A49-8099-98869D5D7F24}">
            <xm:f>'Data Vald.'!$A$8</xm:f>
            <x14:dxf>
              <fill>
                <patternFill>
                  <bgColor rgb="FFFFFF00"/>
                </patternFill>
              </fill>
            </x14:dxf>
          </x14:cfRule>
          <x14:cfRule type="cellIs" priority="10" operator="equal" id="{761287C6-1FAD-49EC-B595-5FD7372D0889}">
            <xm:f>'Data Vald.'!$A$7</xm:f>
            <x14:dxf>
              <fill>
                <patternFill>
                  <bgColor rgb="FFFFC000"/>
                </patternFill>
              </fill>
            </x14:dxf>
          </x14:cfRule>
          <x14:cfRule type="cellIs" priority="11" operator="equal" id="{F62CAAEE-E83A-4590-B412-9FA81A7E57E4}">
            <xm:f>'Data Vald.'!$A$6</xm:f>
            <x14:dxf>
              <fill>
                <patternFill>
                  <bgColor rgb="FFFF0000"/>
                </patternFill>
              </fill>
            </x14:dxf>
          </x14:cfRule>
          <x14:cfRule type="cellIs" priority="12" operator="equal" id="{103E31FB-913A-43F0-BBDE-7CBB8EB6EB5E}">
            <xm:f>'Data Vald.'!$A$5</xm:f>
            <x14:dxf>
              <font>
                <color theme="0"/>
              </font>
              <fill>
                <patternFill>
                  <bgColor theme="1"/>
                </patternFill>
              </fill>
            </x14:dxf>
          </x14:cfRule>
          <xm:sqref>E47:E50</xm:sqref>
        </x14:conditionalFormatting>
        <x14:conditionalFormatting xmlns:xm="http://schemas.microsoft.com/office/excel/2006/main">
          <x14:cfRule type="cellIs" priority="39" operator="equal" id="{B10B8F17-4D2A-4902-85E2-18749A69F273}">
            <xm:f>'Data Vald.'!$A$6</xm:f>
            <x14:dxf>
              <fill>
                <patternFill>
                  <bgColor rgb="FFFF0000"/>
                </patternFill>
              </fill>
            </x14:dxf>
          </x14:cfRule>
          <x14:cfRule type="cellIs" priority="40" operator="equal" id="{4F2BED81-FA24-4FF8-A63D-036353B2F2C4}">
            <xm:f>'Data Vald.'!$A$5</xm:f>
            <x14:dxf>
              <font>
                <color theme="0"/>
              </font>
              <fill>
                <patternFill>
                  <bgColor theme="1"/>
                </patternFill>
              </fill>
            </x14:dxf>
          </x14:cfRule>
          <x14:cfRule type="cellIs" priority="41" operator="equal" id="{FF090264-888B-49ED-8353-581F0C6C4CA1}">
            <xm:f>'Data Vald.'!$A$4</xm:f>
            <x14:dxf/>
          </x14:cfRule>
          <x14:cfRule type="cellIs" priority="42" operator="equal" id="{9AB180F2-47FA-44A8-9656-9E907B1C12BA}">
            <xm:f>'Data Vald.'!$A$3</xm:f>
            <x14:dxf/>
          </x14:cfRule>
          <x14:cfRule type="cellIs" priority="38" operator="equal" id="{1CA1595E-91A6-4915-A32E-5480A04D3C27}">
            <xm:f>'Data Vald.'!$A$7</xm:f>
            <x14:dxf>
              <fill>
                <patternFill>
                  <bgColor rgb="FFFFC000"/>
                </patternFill>
              </fill>
            </x14:dxf>
          </x14:cfRule>
          <x14:cfRule type="cellIs" priority="36" operator="equal" id="{A96C537F-EC0F-40BC-AB9F-D1A764652787}">
            <xm:f>'Data Vald.'!$A$9</xm:f>
            <x14:dxf>
              <fill>
                <patternFill>
                  <bgColor rgb="FF00B050"/>
                </patternFill>
              </fill>
            </x14:dxf>
          </x14:cfRule>
          <x14:cfRule type="cellIs" priority="37" operator="equal" id="{4595266B-0B00-41D6-A753-B4D81A5F75A2}">
            <xm:f>'Data Vald.'!$A$8</xm:f>
            <x14:dxf>
              <fill>
                <patternFill>
                  <bgColor rgb="FFFFFF00"/>
                </patternFill>
              </fill>
            </x14:dxf>
          </x14:cfRule>
          <xm:sqref>I16:I17</xm:sqref>
        </x14:conditionalFormatting>
        <x14:conditionalFormatting xmlns:xm="http://schemas.microsoft.com/office/excel/2006/main">
          <x14:cfRule type="cellIs" priority="32" operator="equal" id="{02E94E35-9A93-4E69-A74C-A61A9447B9F4}">
            <xm:f>'Data Vald.'!$A$6</xm:f>
            <x14:dxf>
              <fill>
                <patternFill>
                  <bgColor rgb="FFFF0000"/>
                </patternFill>
              </fill>
            </x14:dxf>
          </x14:cfRule>
          <x14:cfRule type="cellIs" priority="33" operator="equal" id="{D3B107F5-9B36-4184-81A3-9D205658E573}">
            <xm:f>'Data Vald.'!$A$5</xm:f>
            <x14:dxf>
              <font>
                <color theme="0"/>
              </font>
              <fill>
                <patternFill>
                  <bgColor theme="1"/>
                </patternFill>
              </fill>
            </x14:dxf>
          </x14:cfRule>
          <x14:cfRule type="cellIs" priority="30" operator="equal" id="{F94CC318-DC28-4FC1-9AB2-9E84CE7B57F2}">
            <xm:f>'Data Vald.'!$A$8</xm:f>
            <x14:dxf>
              <fill>
                <patternFill>
                  <bgColor rgb="FFFFFF00"/>
                </patternFill>
              </fill>
            </x14:dxf>
          </x14:cfRule>
          <x14:cfRule type="cellIs" priority="29" operator="equal" id="{CC664FB4-D1BE-4BBF-AD86-2F0EBD87354D}">
            <xm:f>'Data Vald.'!$A$9</xm:f>
            <x14:dxf>
              <fill>
                <patternFill>
                  <bgColor rgb="FF00B050"/>
                </patternFill>
              </fill>
            </x14:dxf>
          </x14:cfRule>
          <x14:cfRule type="cellIs" priority="31" operator="equal" id="{878CAC48-EDD4-4938-B441-74B1EB3AE2AB}">
            <xm:f>'Data Vald.'!$A$7</xm:f>
            <x14:dxf>
              <fill>
                <patternFill>
                  <bgColor rgb="FFFFC000"/>
                </patternFill>
              </fill>
            </x14:dxf>
          </x14:cfRule>
          <x14:cfRule type="cellIs" priority="34" operator="equal" id="{5EAA1CB9-B0B4-470C-B56D-44EABC9521A1}">
            <xm:f>'Data Vald.'!$A$4</xm:f>
            <x14:dxf/>
          </x14:cfRule>
          <x14:cfRule type="cellIs" priority="35" operator="equal" id="{69027685-346B-4C24-906B-94BC0FD21545}">
            <xm:f>'Data Vald.'!$A$3</xm:f>
            <x14:dxf/>
          </x14:cfRule>
          <xm:sqref>I20:I24</xm:sqref>
        </x14:conditionalFormatting>
        <x14:conditionalFormatting xmlns:xm="http://schemas.microsoft.com/office/excel/2006/main">
          <x14:cfRule type="cellIs" priority="21" operator="equal" id="{50DABAD5-8610-4E81-A0C8-B473170DD363}">
            <xm:f>'Data Vald.'!$A$3</xm:f>
            <x14:dxf/>
          </x14:cfRule>
          <x14:cfRule type="cellIs" priority="20" operator="equal" id="{11F9D62C-5CF2-49A6-A3C0-0F70F0CDC64B}">
            <xm:f>'Data Vald.'!$A$4</xm:f>
            <x14:dxf/>
          </x14:cfRule>
          <x14:cfRule type="cellIs" priority="19" operator="equal" id="{BE302D95-7918-429B-9ABF-EF8AB5282658}">
            <xm:f>'Data Vald.'!$A$5</xm:f>
            <x14:dxf>
              <font>
                <color theme="0"/>
              </font>
              <fill>
                <patternFill>
                  <bgColor theme="1"/>
                </patternFill>
              </fill>
            </x14:dxf>
          </x14:cfRule>
          <x14:cfRule type="cellIs" priority="18" operator="equal" id="{7A7F317D-5F0E-47F6-8453-5EA646879AF7}">
            <xm:f>'Data Vald.'!$A$6</xm:f>
            <x14:dxf>
              <fill>
                <patternFill>
                  <bgColor rgb="FFFF0000"/>
                </patternFill>
              </fill>
            </x14:dxf>
          </x14:cfRule>
          <x14:cfRule type="cellIs" priority="17" operator="equal" id="{14996AC8-989B-4707-960E-61C2AAE4A6D7}">
            <xm:f>'Data Vald.'!$A$7</xm:f>
            <x14:dxf>
              <fill>
                <patternFill>
                  <bgColor rgb="FFFFC000"/>
                </patternFill>
              </fill>
            </x14:dxf>
          </x14:cfRule>
          <x14:cfRule type="cellIs" priority="16" operator="equal" id="{91843C03-D328-44C7-B4FC-3968F7110622}">
            <xm:f>'Data Vald.'!$A$8</xm:f>
            <x14:dxf>
              <fill>
                <patternFill>
                  <bgColor rgb="FFFFFF00"/>
                </patternFill>
              </fill>
            </x14:dxf>
          </x14:cfRule>
          <x14:cfRule type="cellIs" priority="15" operator="equal" id="{8821E8A5-08AB-4556-A052-4323ED7550AB}">
            <xm:f>'Data Vald.'!$A$9</xm:f>
            <x14:dxf>
              <fill>
                <patternFill>
                  <bgColor rgb="FF00B050"/>
                </patternFill>
              </fill>
            </x14:dxf>
          </x14:cfRule>
          <xm:sqref>I37:I44</xm:sqref>
        </x14:conditionalFormatting>
        <x14:conditionalFormatting xmlns:xm="http://schemas.microsoft.com/office/excel/2006/main">
          <x14:cfRule type="cellIs" priority="1" operator="equal" id="{925F1679-4F5B-4AC0-B80A-3A6F3D7DAF81}">
            <xm:f>'Data Vald.'!$A$9</xm:f>
            <x14:dxf>
              <fill>
                <patternFill>
                  <bgColor rgb="FF00B050"/>
                </patternFill>
              </fill>
            </x14:dxf>
          </x14:cfRule>
          <x14:cfRule type="cellIs" priority="7" operator="equal" id="{ED91D6CC-0BEC-4B6E-95F3-0AAD3FC94FB8}">
            <xm:f>'Data Vald.'!$A$3</xm:f>
            <x14:dxf/>
          </x14:cfRule>
          <x14:cfRule type="cellIs" priority="6" operator="equal" id="{E0D54022-0047-4891-8FA1-5686349F0A14}">
            <xm:f>'Data Vald.'!$A$4</xm:f>
            <x14:dxf/>
          </x14:cfRule>
          <x14:cfRule type="cellIs" priority="5" operator="equal" id="{6CB7AC51-DDE9-4CB3-8A78-985AF1DAC6D4}">
            <xm:f>'Data Vald.'!$A$5</xm:f>
            <x14:dxf>
              <font>
                <color theme="0"/>
              </font>
              <fill>
                <patternFill>
                  <bgColor theme="1"/>
                </patternFill>
              </fill>
            </x14:dxf>
          </x14:cfRule>
          <x14:cfRule type="cellIs" priority="4" operator="equal" id="{DBCB427B-3542-4A8F-B115-A9A9054030C9}">
            <xm:f>'Data Vald.'!$A$6</xm:f>
            <x14:dxf>
              <fill>
                <patternFill>
                  <bgColor rgb="FFFF0000"/>
                </patternFill>
              </fill>
            </x14:dxf>
          </x14:cfRule>
          <x14:cfRule type="cellIs" priority="3" operator="equal" id="{277E6F0F-C3C5-479A-8642-F984F16C2B74}">
            <xm:f>'Data Vald.'!$A$7</xm:f>
            <x14:dxf>
              <fill>
                <patternFill>
                  <bgColor rgb="FFFFC000"/>
                </patternFill>
              </fill>
            </x14:dxf>
          </x14:cfRule>
          <x14:cfRule type="cellIs" priority="2" operator="equal" id="{E7D2225B-EB22-46CE-BE43-3F21EFD26CA4}">
            <xm:f>'Data Vald.'!$A$8</xm:f>
            <x14:dxf>
              <fill>
                <patternFill>
                  <bgColor rgb="FFFFFF00"/>
                </patternFill>
              </fill>
            </x14:dxf>
          </x14:cfRule>
          <xm:sqref>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EC91C6E-E225-470E-A9EA-AFBD9C72A58F}">
          <x14:formula1>
            <xm:f>'Data Vald.'!$A$3:$A$9</xm:f>
          </x14:formula1>
          <xm:sqref>E16:E17 E20:E24 I16:I17 I20:I24 E37:E44 I37:I44 E47:E50 I47:I50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0982-2FA9-4DA7-95C3-E4DFA0D7A609}">
  <sheetPr codeName="Sheet25">
    <tabColor theme="9" tint="0.79998168889431442"/>
    <pageSetUpPr fitToPage="1"/>
  </sheetPr>
  <dimension ref="B1:K119"/>
  <sheetViews>
    <sheetView showGridLines="0" topLeftCell="A65" zoomScale="85" zoomScaleNormal="85" workbookViewId="0">
      <selection activeCell="C82" sqref="C82"/>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378</v>
      </c>
      <c r="D5" s="573"/>
      <c r="E5" s="573"/>
      <c r="F5" s="573"/>
      <c r="G5" s="573"/>
      <c r="H5" s="573"/>
      <c r="I5" s="573"/>
      <c r="J5" s="574"/>
      <c r="K5" s="13"/>
    </row>
    <row r="6" spans="2:11" ht="14.45" customHeight="1">
      <c r="B6" s="12"/>
      <c r="C6" s="159" t="s">
        <v>603</v>
      </c>
      <c r="D6" s="117"/>
      <c r="E6" s="117"/>
      <c r="F6" s="11"/>
      <c r="G6" s="118" t="s">
        <v>208</v>
      </c>
      <c r="H6" s="575" t="s">
        <v>209</v>
      </c>
      <c r="I6" s="576"/>
      <c r="J6" s="577"/>
      <c r="K6" s="13"/>
    </row>
    <row r="7" spans="2:11" ht="14.25" customHeight="1" thickBot="1">
      <c r="B7" s="12"/>
      <c r="C7" s="578" t="s">
        <v>604</v>
      </c>
      <c r="D7" s="579"/>
      <c r="E7" s="579"/>
      <c r="F7" s="580"/>
      <c r="G7" s="167" t="s">
        <v>636</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637</v>
      </c>
      <c r="I9" s="588"/>
      <c r="J9" s="589"/>
      <c r="K9" s="13"/>
    </row>
    <row r="10" spans="2:11" ht="15.7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8.600000000000001"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96" t="s">
        <v>381</v>
      </c>
      <c r="D16" s="195" t="s">
        <v>224</v>
      </c>
      <c r="E16" s="223">
        <v>1</v>
      </c>
      <c r="F16" s="168" t="s">
        <v>638</v>
      </c>
      <c r="G16" s="134" t="s">
        <v>226</v>
      </c>
      <c r="H16" s="130" t="s">
        <v>224</v>
      </c>
      <c r="I16" s="223">
        <v>1</v>
      </c>
      <c r="J16" s="168" t="s">
        <v>518</v>
      </c>
      <c r="K16" s="13"/>
    </row>
    <row r="17" spans="2:11" ht="38.450000000000003" customHeight="1">
      <c r="B17" s="12"/>
      <c r="C17" s="174" t="s">
        <v>384</v>
      </c>
      <c r="D17" s="113" t="s">
        <v>224</v>
      </c>
      <c r="E17" s="223">
        <v>0.75</v>
      </c>
      <c r="F17" s="31" t="s">
        <v>639</v>
      </c>
      <c r="G17" s="174" t="s">
        <v>26</v>
      </c>
      <c r="H17" s="113" t="s">
        <v>26</v>
      </c>
      <c r="I17" s="223" t="s">
        <v>26</v>
      </c>
      <c r="J17" s="193" t="s">
        <v>26</v>
      </c>
      <c r="K17" s="13"/>
    </row>
    <row r="18" spans="2:11" ht="38.450000000000003" customHeight="1">
      <c r="B18" s="12"/>
      <c r="C18" s="174" t="s">
        <v>386</v>
      </c>
      <c r="D18" s="113" t="s">
        <v>224</v>
      </c>
      <c r="E18" s="223">
        <v>0.5</v>
      </c>
      <c r="F18" s="192" t="s">
        <v>387</v>
      </c>
      <c r="G18" s="174" t="s">
        <v>26</v>
      </c>
      <c r="H18" s="113" t="s">
        <v>26</v>
      </c>
      <c r="I18" s="223" t="s">
        <v>26</v>
      </c>
      <c r="J18" s="193" t="s">
        <v>26</v>
      </c>
      <c r="K18" s="13"/>
    </row>
    <row r="19" spans="2:11" ht="38.450000000000003" customHeight="1">
      <c r="B19" s="12"/>
      <c r="C19" s="174" t="s">
        <v>388</v>
      </c>
      <c r="D19" s="113" t="s">
        <v>224</v>
      </c>
      <c r="E19" s="223" t="s">
        <v>48</v>
      </c>
      <c r="F19" s="31" t="s">
        <v>640</v>
      </c>
      <c r="G19" s="174" t="s">
        <v>26</v>
      </c>
      <c r="H19" s="113" t="s">
        <v>26</v>
      </c>
      <c r="I19" s="223" t="s">
        <v>26</v>
      </c>
      <c r="J19" s="193" t="s">
        <v>26</v>
      </c>
      <c r="K19" s="13"/>
    </row>
    <row r="20" spans="2:11" ht="53.1" customHeight="1" thickBot="1">
      <c r="B20" s="12"/>
      <c r="C20" s="174" t="s">
        <v>390</v>
      </c>
      <c r="D20" s="113" t="s">
        <v>224</v>
      </c>
      <c r="E20" s="223" t="s">
        <v>48</v>
      </c>
      <c r="F20" s="31" t="s">
        <v>641</v>
      </c>
      <c r="G20" s="174" t="s">
        <v>26</v>
      </c>
      <c r="H20" s="113" t="s">
        <v>26</v>
      </c>
      <c r="I20" s="223" t="s">
        <v>26</v>
      </c>
      <c r="J20" s="193" t="s">
        <v>26</v>
      </c>
      <c r="K20" s="13"/>
    </row>
    <row r="21" spans="2:11" ht="27" customHeight="1" thickBot="1">
      <c r="B21" s="12"/>
      <c r="C21" s="606" t="s">
        <v>236</v>
      </c>
      <c r="D21" s="607"/>
      <c r="E21" s="607"/>
      <c r="F21" s="607"/>
      <c r="G21" s="607"/>
      <c r="H21" s="607"/>
      <c r="I21" s="607"/>
      <c r="J21" s="608"/>
      <c r="K21" s="13"/>
    </row>
    <row r="22" spans="2:11" ht="27" customHeight="1" thickBot="1">
      <c r="B22" s="12"/>
      <c r="C22" s="160" t="s">
        <v>219</v>
      </c>
      <c r="D22" s="132" t="s">
        <v>220</v>
      </c>
      <c r="E22" s="215" t="s">
        <v>221</v>
      </c>
      <c r="F22" s="133" t="s">
        <v>222</v>
      </c>
      <c r="G22" s="160" t="s">
        <v>219</v>
      </c>
      <c r="H22" s="132" t="s">
        <v>220</v>
      </c>
      <c r="I22" s="215" t="s">
        <v>221</v>
      </c>
      <c r="J22" s="133" t="s">
        <v>222</v>
      </c>
      <c r="K22" s="13"/>
    </row>
    <row r="23" spans="2:11" ht="28.5">
      <c r="B23" s="12"/>
      <c r="C23" s="135" t="s">
        <v>237</v>
      </c>
      <c r="D23" s="136" t="s">
        <v>224</v>
      </c>
      <c r="E23" s="223">
        <v>0.75</v>
      </c>
      <c r="F23" s="169" t="s">
        <v>417</v>
      </c>
      <c r="G23" s="137" t="s">
        <v>243</v>
      </c>
      <c r="H23" s="136" t="s">
        <v>224</v>
      </c>
      <c r="I23" s="223">
        <v>1</v>
      </c>
      <c r="J23" s="147" t="s">
        <v>244</v>
      </c>
      <c r="K23" s="13"/>
    </row>
    <row r="24" spans="2:11" ht="28.5">
      <c r="B24" s="12"/>
      <c r="C24" s="24" t="s">
        <v>630</v>
      </c>
      <c r="D24" s="20" t="s">
        <v>224</v>
      </c>
      <c r="E24" s="223">
        <v>1</v>
      </c>
      <c r="F24" s="170" t="s">
        <v>631</v>
      </c>
      <c r="G24" s="24" t="s">
        <v>26</v>
      </c>
      <c r="H24" s="114" t="s">
        <v>26</v>
      </c>
      <c r="I24" s="223" t="s">
        <v>26</v>
      </c>
      <c r="J24" s="125" t="s">
        <v>26</v>
      </c>
      <c r="K24" s="13"/>
    </row>
    <row r="25" spans="2:11" ht="71.25">
      <c r="B25" s="12"/>
      <c r="C25" s="174" t="s">
        <v>393</v>
      </c>
      <c r="D25" s="23" t="s">
        <v>224</v>
      </c>
      <c r="E25" s="223">
        <v>0.5</v>
      </c>
      <c r="F25" s="31" t="s">
        <v>642</v>
      </c>
      <c r="G25" s="24" t="s">
        <v>26</v>
      </c>
      <c r="H25" s="114" t="s">
        <v>26</v>
      </c>
      <c r="I25" s="223" t="s">
        <v>26</v>
      </c>
      <c r="J25" s="125" t="s">
        <v>26</v>
      </c>
      <c r="K25" s="13"/>
    </row>
    <row r="26" spans="2:11" ht="28.5">
      <c r="B26" s="12"/>
      <c r="C26" s="174" t="s">
        <v>395</v>
      </c>
      <c r="D26" s="23" t="s">
        <v>224</v>
      </c>
      <c r="E26" s="223">
        <v>0</v>
      </c>
      <c r="F26" s="31" t="s">
        <v>643</v>
      </c>
      <c r="G26" s="24" t="s">
        <v>26</v>
      </c>
      <c r="H26" s="114" t="s">
        <v>26</v>
      </c>
      <c r="I26" s="223" t="s">
        <v>26</v>
      </c>
      <c r="J26" s="125" t="s">
        <v>26</v>
      </c>
      <c r="K26" s="13"/>
    </row>
    <row r="27" spans="2:11">
      <c r="B27" s="12"/>
      <c r="C27" s="174" t="s">
        <v>397</v>
      </c>
      <c r="D27" s="23" t="s">
        <v>224</v>
      </c>
      <c r="E27" s="223" t="s">
        <v>48</v>
      </c>
      <c r="F27" s="31" t="s">
        <v>300</v>
      </c>
      <c r="G27" s="24" t="s">
        <v>26</v>
      </c>
      <c r="H27" s="114" t="s">
        <v>26</v>
      </c>
      <c r="I27" s="223" t="s">
        <v>26</v>
      </c>
      <c r="J27" s="125" t="s">
        <v>26</v>
      </c>
      <c r="K27" s="13"/>
    </row>
    <row r="28" spans="2:11" ht="42.75">
      <c r="B28" s="12"/>
      <c r="C28" s="199" t="s">
        <v>644</v>
      </c>
      <c r="D28" s="20" t="s">
        <v>224</v>
      </c>
      <c r="E28" s="223" t="s">
        <v>48</v>
      </c>
      <c r="F28" s="171" t="s">
        <v>645</v>
      </c>
      <c r="G28" s="24" t="s">
        <v>26</v>
      </c>
      <c r="H28" s="114" t="s">
        <v>26</v>
      </c>
      <c r="I28" s="223" t="s">
        <v>26</v>
      </c>
      <c r="J28" s="125" t="s">
        <v>26</v>
      </c>
      <c r="K28" s="13"/>
    </row>
    <row r="29" spans="2:11" ht="42.75">
      <c r="B29" s="12"/>
      <c r="C29" s="199" t="s">
        <v>646</v>
      </c>
      <c r="D29" s="20" t="s">
        <v>224</v>
      </c>
      <c r="E29" s="223">
        <v>1</v>
      </c>
      <c r="F29" s="171" t="s">
        <v>402</v>
      </c>
      <c r="G29" s="24" t="s">
        <v>26</v>
      </c>
      <c r="H29" s="114" t="s">
        <v>26</v>
      </c>
      <c r="I29" s="223" t="s">
        <v>26</v>
      </c>
      <c r="J29" s="125" t="s">
        <v>26</v>
      </c>
      <c r="K29" s="13"/>
    </row>
    <row r="30" spans="2:11" ht="29.25" thickBot="1">
      <c r="B30" s="12"/>
      <c r="C30" s="25" t="s">
        <v>249</v>
      </c>
      <c r="D30" s="123" t="s">
        <v>224</v>
      </c>
      <c r="E30" s="223">
        <v>1</v>
      </c>
      <c r="F30" s="172" t="s">
        <v>403</v>
      </c>
      <c r="G30" s="126" t="s">
        <v>26</v>
      </c>
      <c r="H30" s="127" t="s">
        <v>26</v>
      </c>
      <c r="I30" s="223" t="s">
        <v>26</v>
      </c>
      <c r="J30" s="128" t="s">
        <v>26</v>
      </c>
      <c r="K30" s="13"/>
    </row>
    <row r="31" spans="2:11" ht="21" customHeight="1" thickBot="1">
      <c r="B31" s="12"/>
      <c r="C31" s="594" t="s">
        <v>250</v>
      </c>
      <c r="D31" s="595"/>
      <c r="E31" s="595"/>
      <c r="F31" s="595"/>
      <c r="G31" s="595"/>
      <c r="H31" s="595"/>
      <c r="I31" s="595"/>
      <c r="J31" s="596"/>
      <c r="K31" s="13"/>
    </row>
    <row r="32" spans="2:11" ht="23.45" customHeight="1" thickBot="1">
      <c r="B32" s="12"/>
      <c r="C32" s="597" t="s">
        <v>251</v>
      </c>
      <c r="D32" s="598"/>
      <c r="E32" s="598"/>
      <c r="F32" s="598"/>
      <c r="G32" s="598"/>
      <c r="H32" s="598"/>
      <c r="I32" s="598"/>
      <c r="J32" s="599"/>
      <c r="K32" s="13"/>
    </row>
    <row r="33" spans="2:11">
      <c r="B33" s="12"/>
      <c r="C33" s="10"/>
      <c r="D33" s="138"/>
      <c r="E33" s="138"/>
      <c r="F33" s="138"/>
      <c r="G33" s="138"/>
      <c r="H33" s="138"/>
      <c r="I33" s="138"/>
      <c r="J33" s="11"/>
      <c r="K33" s="13"/>
    </row>
    <row r="34" spans="2:11">
      <c r="B34" s="12"/>
      <c r="C34" s="12"/>
      <c r="J34" s="13"/>
      <c r="K34" s="13"/>
    </row>
    <row r="35" spans="2:11" ht="15" thickBot="1">
      <c r="B35" s="12"/>
      <c r="C35" s="27"/>
      <c r="D35" s="28"/>
      <c r="E35" s="28"/>
      <c r="F35" s="28"/>
      <c r="G35" s="28"/>
      <c r="H35" s="28"/>
      <c r="I35" s="28"/>
      <c r="J35" s="29"/>
      <c r="K35" s="13"/>
    </row>
    <row r="36" spans="2:11" ht="18.75" thickBot="1">
      <c r="B36" s="12"/>
      <c r="C36" s="569" t="s">
        <v>252</v>
      </c>
      <c r="D36" s="570"/>
      <c r="E36" s="570"/>
      <c r="F36" s="570"/>
      <c r="G36" s="570"/>
      <c r="H36" s="570"/>
      <c r="I36" s="570"/>
      <c r="J36" s="571"/>
      <c r="K36" s="13"/>
    </row>
    <row r="37" spans="2:11" ht="15" customHeight="1">
      <c r="B37" s="12"/>
      <c r="C37" s="140"/>
      <c r="D37" s="141"/>
      <c r="E37" s="141"/>
      <c r="F37" s="141"/>
      <c r="G37" s="141"/>
      <c r="H37" s="141"/>
      <c r="I37" s="141"/>
      <c r="J37" s="142"/>
      <c r="K37" s="13"/>
    </row>
    <row r="38" spans="2:11" ht="15" customHeight="1">
      <c r="B38" s="12"/>
      <c r="C38" s="566" t="s">
        <v>253</v>
      </c>
      <c r="D38" s="567"/>
      <c r="E38" s="567"/>
      <c r="F38" s="567"/>
      <c r="G38" s="567"/>
      <c r="H38" s="567"/>
      <c r="I38" s="567"/>
      <c r="J38" s="568"/>
      <c r="K38" s="13"/>
    </row>
    <row r="39" spans="2:11" ht="15" customHeight="1" thickBot="1">
      <c r="B39" s="12"/>
      <c r="C39" s="143"/>
      <c r="D39" s="144"/>
      <c r="E39" s="144"/>
      <c r="F39" s="144"/>
      <c r="G39" s="144"/>
      <c r="H39" s="144"/>
      <c r="I39" s="144"/>
      <c r="J39" s="145"/>
      <c r="K39" s="13"/>
    </row>
    <row r="40" spans="2:11" s="16" customFormat="1" ht="26.85" customHeight="1" thickBot="1">
      <c r="B40" s="14"/>
      <c r="C40" s="600" t="s">
        <v>254</v>
      </c>
      <c r="D40" s="601"/>
      <c r="E40" s="601"/>
      <c r="F40" s="602"/>
      <c r="G40" s="600" t="s">
        <v>255</v>
      </c>
      <c r="H40" s="601"/>
      <c r="I40" s="601"/>
      <c r="J40" s="602"/>
      <c r="K40" s="15"/>
    </row>
    <row r="41" spans="2:11" ht="27.75" customHeight="1" thickBot="1">
      <c r="B41" s="12"/>
      <c r="C41" s="603" t="str">
        <f>C14</f>
        <v>HARDWARE (PLANT)</v>
      </c>
      <c r="D41" s="604"/>
      <c r="E41" s="604"/>
      <c r="F41" s="604"/>
      <c r="G41" s="604"/>
      <c r="H41" s="604"/>
      <c r="I41" s="604"/>
      <c r="J41" s="605"/>
      <c r="K41" s="13"/>
    </row>
    <row r="42" spans="2:11" ht="21.2" customHeight="1" thickBot="1">
      <c r="B42" s="12"/>
      <c r="C42" s="131" t="s">
        <v>219</v>
      </c>
      <c r="D42" s="132" t="s">
        <v>220</v>
      </c>
      <c r="E42" s="215" t="s">
        <v>221</v>
      </c>
      <c r="F42" s="133" t="s">
        <v>222</v>
      </c>
      <c r="G42" s="131" t="s">
        <v>219</v>
      </c>
      <c r="H42" s="132" t="s">
        <v>220</v>
      </c>
      <c r="I42" s="215" t="s">
        <v>221</v>
      </c>
      <c r="J42" s="133" t="s">
        <v>222</v>
      </c>
      <c r="K42" s="13"/>
    </row>
    <row r="43" spans="2:11" s="19" customFormat="1" ht="54.95" customHeight="1">
      <c r="B43" s="17"/>
      <c r="C43" s="137" t="s">
        <v>256</v>
      </c>
      <c r="D43" s="146" t="s">
        <v>257</v>
      </c>
      <c r="E43" s="223">
        <v>0.75</v>
      </c>
      <c r="F43" s="147" t="s">
        <v>614</v>
      </c>
      <c r="G43" s="137" t="s">
        <v>259</v>
      </c>
      <c r="H43" s="136" t="s">
        <v>224</v>
      </c>
      <c r="I43" s="223">
        <v>0.5</v>
      </c>
      <c r="J43" s="147" t="s">
        <v>260</v>
      </c>
      <c r="K43" s="18"/>
    </row>
    <row r="44" spans="2:11" s="19" customFormat="1" ht="52.5" customHeight="1">
      <c r="B44" s="17"/>
      <c r="C44" s="24" t="s">
        <v>261</v>
      </c>
      <c r="D44" s="20" t="s">
        <v>262</v>
      </c>
      <c r="E44" s="223">
        <v>1</v>
      </c>
      <c r="F44" s="31" t="s">
        <v>263</v>
      </c>
      <c r="G44" s="24" t="s">
        <v>264</v>
      </c>
      <c r="H44" s="20" t="s">
        <v>224</v>
      </c>
      <c r="I44" s="223">
        <v>0.5</v>
      </c>
      <c r="J44" s="31" t="s">
        <v>265</v>
      </c>
      <c r="K44" s="18"/>
    </row>
    <row r="45" spans="2:11" s="19" customFormat="1" ht="57">
      <c r="B45" s="17"/>
      <c r="C45" s="24" t="s">
        <v>266</v>
      </c>
      <c r="D45" s="23" t="s">
        <v>262</v>
      </c>
      <c r="E45" s="223">
        <v>0.5</v>
      </c>
      <c r="F45" s="31" t="s">
        <v>615</v>
      </c>
      <c r="G45" s="24" t="s">
        <v>268</v>
      </c>
      <c r="H45" s="20" t="s">
        <v>224</v>
      </c>
      <c r="I45" s="223">
        <v>1</v>
      </c>
      <c r="J45" s="31" t="s">
        <v>269</v>
      </c>
      <c r="K45" s="18"/>
    </row>
    <row r="46" spans="2:11" s="19" customFormat="1" ht="39" customHeight="1">
      <c r="B46" s="17"/>
      <c r="C46" s="24" t="s">
        <v>270</v>
      </c>
      <c r="D46" s="20" t="s">
        <v>262</v>
      </c>
      <c r="E46" s="223">
        <v>0.75</v>
      </c>
      <c r="F46" s="31" t="s">
        <v>271</v>
      </c>
      <c r="G46" s="24" t="s">
        <v>272</v>
      </c>
      <c r="H46" s="23" t="s">
        <v>257</v>
      </c>
      <c r="I46" s="223">
        <v>0.75</v>
      </c>
      <c r="J46" s="31" t="s">
        <v>273</v>
      </c>
      <c r="K46" s="18"/>
    </row>
    <row r="47" spans="2:11" s="19" customFormat="1" ht="28.5">
      <c r="B47" s="17"/>
      <c r="C47" s="174" t="s">
        <v>274</v>
      </c>
      <c r="D47" s="23" t="s">
        <v>224</v>
      </c>
      <c r="E47" s="223">
        <v>0</v>
      </c>
      <c r="F47" s="31" t="s">
        <v>275</v>
      </c>
      <c r="G47" s="24" t="s">
        <v>276</v>
      </c>
      <c r="H47" s="23" t="s">
        <v>257</v>
      </c>
      <c r="I47" s="223">
        <v>1</v>
      </c>
      <c r="J47" s="31" t="s">
        <v>277</v>
      </c>
      <c r="K47" s="18"/>
    </row>
    <row r="48" spans="2:11" s="19" customFormat="1" ht="42.75">
      <c r="B48" s="17"/>
      <c r="C48" s="174" t="s">
        <v>278</v>
      </c>
      <c r="D48" s="23" t="s">
        <v>279</v>
      </c>
      <c r="E48" s="223">
        <v>1</v>
      </c>
      <c r="F48" s="31" t="s">
        <v>625</v>
      </c>
      <c r="G48" s="24" t="s">
        <v>281</v>
      </c>
      <c r="H48" s="23" t="s">
        <v>279</v>
      </c>
      <c r="I48" s="223">
        <v>1</v>
      </c>
      <c r="J48" s="31" t="s">
        <v>282</v>
      </c>
      <c r="K48" s="18"/>
    </row>
    <row r="49" spans="2:11" s="19" customFormat="1" ht="57">
      <c r="B49" s="17"/>
      <c r="C49" s="174" t="s">
        <v>283</v>
      </c>
      <c r="D49" s="23" t="s">
        <v>279</v>
      </c>
      <c r="E49" s="223">
        <v>0.75</v>
      </c>
      <c r="F49" s="31" t="s">
        <v>284</v>
      </c>
      <c r="G49" s="24" t="s">
        <v>285</v>
      </c>
      <c r="H49" s="20" t="s">
        <v>224</v>
      </c>
      <c r="I49" s="223">
        <v>0</v>
      </c>
      <c r="J49" s="31" t="s">
        <v>286</v>
      </c>
      <c r="K49" s="18"/>
    </row>
    <row r="50" spans="2:11" s="19" customFormat="1" ht="29.25" thickBot="1">
      <c r="B50" s="17"/>
      <c r="C50" s="148" t="s">
        <v>287</v>
      </c>
      <c r="D50" s="26" t="s">
        <v>262</v>
      </c>
      <c r="E50" s="223">
        <v>1</v>
      </c>
      <c r="F50" s="149" t="s">
        <v>288</v>
      </c>
      <c r="G50" s="25" t="s">
        <v>289</v>
      </c>
      <c r="H50" s="26" t="s">
        <v>279</v>
      </c>
      <c r="I50" s="223">
        <v>1</v>
      </c>
      <c r="J50" s="149" t="s">
        <v>290</v>
      </c>
      <c r="K50" s="18"/>
    </row>
    <row r="51" spans="2:11" s="19" customFormat="1" ht="27.75" customHeight="1" thickBot="1">
      <c r="B51" s="17"/>
      <c r="C51" s="611" t="str">
        <f>C21</f>
        <v>PEOPLE + PROCESS</v>
      </c>
      <c r="D51" s="612"/>
      <c r="E51" s="612"/>
      <c r="F51" s="612"/>
      <c r="G51" s="612"/>
      <c r="H51" s="612"/>
      <c r="I51" s="612"/>
      <c r="J51" s="613"/>
      <c r="K51" s="18"/>
    </row>
    <row r="52" spans="2:11" ht="24.6" customHeight="1" thickBot="1">
      <c r="B52" s="12"/>
      <c r="C52" s="131" t="s">
        <v>219</v>
      </c>
      <c r="D52" s="132" t="s">
        <v>220</v>
      </c>
      <c r="E52" s="215" t="s">
        <v>221</v>
      </c>
      <c r="F52" s="133" t="s">
        <v>222</v>
      </c>
      <c r="G52" s="131" t="s">
        <v>219</v>
      </c>
      <c r="H52" s="132" t="s">
        <v>220</v>
      </c>
      <c r="I52" s="215" t="s">
        <v>221</v>
      </c>
      <c r="J52" s="133" t="s">
        <v>222</v>
      </c>
      <c r="K52" s="13"/>
    </row>
    <row r="53" spans="2:11" s="19" customFormat="1" ht="42.75">
      <c r="B53" s="17"/>
      <c r="C53" s="189" t="s">
        <v>291</v>
      </c>
      <c r="D53" s="146" t="s">
        <v>224</v>
      </c>
      <c r="E53" s="223">
        <v>0</v>
      </c>
      <c r="F53" s="147" t="s">
        <v>617</v>
      </c>
      <c r="G53" s="137" t="s">
        <v>293</v>
      </c>
      <c r="H53" s="146" t="s">
        <v>224</v>
      </c>
      <c r="I53" s="223">
        <v>1</v>
      </c>
      <c r="J53" s="147" t="s">
        <v>574</v>
      </c>
      <c r="K53" s="18"/>
    </row>
    <row r="54" spans="2:11" s="19" customFormat="1" ht="28.5">
      <c r="B54" s="17"/>
      <c r="C54" s="190" t="s">
        <v>295</v>
      </c>
      <c r="D54" s="162" t="s">
        <v>224</v>
      </c>
      <c r="E54" s="223">
        <v>1</v>
      </c>
      <c r="F54" s="31" t="s">
        <v>296</v>
      </c>
      <c r="G54" s="24" t="s">
        <v>297</v>
      </c>
      <c r="H54" s="23" t="s">
        <v>262</v>
      </c>
      <c r="I54" s="223">
        <v>1</v>
      </c>
      <c r="J54" s="31" t="s">
        <v>298</v>
      </c>
      <c r="K54" s="18"/>
    </row>
    <row r="55" spans="2:11" s="19" customFormat="1" ht="42.75">
      <c r="B55" s="17"/>
      <c r="C55" s="174" t="s">
        <v>618</v>
      </c>
      <c r="D55" s="23" t="s">
        <v>224</v>
      </c>
      <c r="E55" s="223" t="s">
        <v>48</v>
      </c>
      <c r="F55" s="31" t="s">
        <v>619</v>
      </c>
      <c r="G55" s="24" t="s">
        <v>301</v>
      </c>
      <c r="H55" s="23" t="s">
        <v>224</v>
      </c>
      <c r="I55" s="223">
        <v>1</v>
      </c>
      <c r="J55" s="31" t="s">
        <v>549</v>
      </c>
      <c r="K55" s="18"/>
    </row>
    <row r="56" spans="2:11" s="19" customFormat="1" ht="186" thickBot="1">
      <c r="B56" s="17"/>
      <c r="C56" s="148" t="s">
        <v>303</v>
      </c>
      <c r="D56" s="163" t="s">
        <v>279</v>
      </c>
      <c r="E56" s="223">
        <v>1</v>
      </c>
      <c r="F56" s="191" t="s">
        <v>620</v>
      </c>
      <c r="G56" s="25" t="s">
        <v>26</v>
      </c>
      <c r="H56" s="173" t="s">
        <v>26</v>
      </c>
      <c r="I56" s="223" t="s">
        <v>26</v>
      </c>
      <c r="J56" s="188" t="s">
        <v>26</v>
      </c>
      <c r="K56" s="18"/>
    </row>
    <row r="57" spans="2:11" s="16" customFormat="1" ht="22.7" customHeight="1" thickBot="1">
      <c r="B57" s="14"/>
      <c r="C57" s="594" t="s">
        <v>250</v>
      </c>
      <c r="D57" s="595"/>
      <c r="E57" s="595"/>
      <c r="F57" s="595"/>
      <c r="G57" s="595"/>
      <c r="H57" s="595"/>
      <c r="I57" s="595"/>
      <c r="J57" s="596"/>
      <c r="K57" s="15"/>
    </row>
    <row r="58" spans="2:11" ht="22.7" customHeight="1" thickBot="1">
      <c r="B58" s="12"/>
      <c r="C58" s="614" t="s">
        <v>305</v>
      </c>
      <c r="D58" s="615"/>
      <c r="E58" s="615"/>
      <c r="F58" s="615"/>
      <c r="G58" s="615"/>
      <c r="H58" s="615"/>
      <c r="I58" s="615"/>
      <c r="J58" s="616"/>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9" t="s">
        <v>306</v>
      </c>
      <c r="D62" s="570"/>
      <c r="E62" s="570"/>
      <c r="F62" s="570"/>
      <c r="G62" s="570"/>
      <c r="H62" s="570"/>
      <c r="I62" s="570"/>
      <c r="J62" s="571"/>
      <c r="K62" s="13"/>
    </row>
    <row r="63" spans="2:11" ht="20.85" customHeight="1" thickBot="1">
      <c r="B63" s="12"/>
      <c r="C63" s="633" t="s">
        <v>262</v>
      </c>
      <c r="D63" s="634"/>
      <c r="E63" s="635"/>
      <c r="F63" s="636"/>
      <c r="G63" s="633" t="s">
        <v>279</v>
      </c>
      <c r="H63" s="634"/>
      <c r="I63" s="635"/>
      <c r="J63" s="636"/>
      <c r="K63" s="13"/>
    </row>
    <row r="64" spans="2:11" ht="25.7" customHeight="1" thickBot="1">
      <c r="B64" s="12"/>
      <c r="C64" s="617" t="s">
        <v>307</v>
      </c>
      <c r="D64" s="618"/>
      <c r="E64" s="618"/>
      <c r="F64" s="619"/>
      <c r="G64" s="620" t="s">
        <v>308</v>
      </c>
      <c r="H64" s="618"/>
      <c r="I64" s="618"/>
      <c r="J64" s="621"/>
      <c r="K64" s="13"/>
    </row>
    <row r="65" spans="2:11" ht="15.95" customHeight="1">
      <c r="B65" s="12"/>
      <c r="C65" s="10"/>
      <c r="D65" s="138"/>
      <c r="E65" s="138"/>
      <c r="F65" s="138"/>
      <c r="G65" s="138"/>
      <c r="H65" s="138"/>
      <c r="I65" s="138"/>
      <c r="J65" s="11"/>
      <c r="K65" s="13"/>
    </row>
    <row r="66" spans="2:11">
      <c r="B66" s="12"/>
      <c r="C66" s="12"/>
      <c r="J66" s="13"/>
      <c r="K66" s="13"/>
    </row>
    <row r="67" spans="2:11" ht="15" thickBot="1">
      <c r="B67" s="12"/>
      <c r="C67" s="27"/>
      <c r="D67" s="28"/>
      <c r="E67" s="28"/>
      <c r="F67" s="28"/>
      <c r="G67" s="28"/>
      <c r="H67" s="28"/>
      <c r="I67" s="28"/>
      <c r="J67" s="29"/>
      <c r="K67" s="13"/>
    </row>
    <row r="68" spans="2:11" ht="18.75" thickBot="1">
      <c r="B68" s="12"/>
      <c r="C68" s="569" t="s">
        <v>309</v>
      </c>
      <c r="D68" s="570"/>
      <c r="E68" s="570"/>
      <c r="F68" s="570"/>
      <c r="G68" s="637"/>
      <c r="H68" s="570"/>
      <c r="I68" s="570"/>
      <c r="J68" s="571"/>
      <c r="K68" s="13"/>
    </row>
    <row r="69" spans="2:11" s="16" customFormat="1" ht="13.35" customHeight="1">
      <c r="B69" s="14"/>
      <c r="C69" s="650" t="s">
        <v>310</v>
      </c>
      <c r="D69" s="651"/>
      <c r="E69" s="652"/>
      <c r="F69" s="161" t="s">
        <v>311</v>
      </c>
      <c r="G69" s="150" t="s">
        <v>107</v>
      </c>
      <c r="H69" s="638" t="s">
        <v>312</v>
      </c>
      <c r="I69" s="638"/>
      <c r="J69" s="639"/>
      <c r="K69" s="15"/>
    </row>
    <row r="70" spans="2:11" ht="14.45" customHeight="1">
      <c r="B70" s="12"/>
      <c r="C70" s="190" t="s">
        <v>53</v>
      </c>
      <c r="D70" s="609" t="s">
        <v>313</v>
      </c>
      <c r="E70" s="610"/>
      <c r="F70" s="152">
        <f>'Initial Risk'!F23</f>
        <v>5</v>
      </c>
      <c r="G70" s="155">
        <f>'Initial Risk'!G23</f>
        <v>5</v>
      </c>
      <c r="H70" s="640">
        <f>F70*G70</f>
        <v>25</v>
      </c>
      <c r="I70" s="640"/>
      <c r="J70" s="641"/>
      <c r="K70" s="13"/>
    </row>
    <row r="71" spans="2:11" ht="14.45" customHeight="1">
      <c r="B71" s="12"/>
      <c r="C71" s="190" t="s">
        <v>54</v>
      </c>
      <c r="D71" s="609" t="s">
        <v>313</v>
      </c>
      <c r="E71" s="610"/>
      <c r="F71" s="153" t="s">
        <v>314</v>
      </c>
      <c r="G71" s="155" t="s">
        <v>315</v>
      </c>
      <c r="H71" s="642" t="s">
        <v>316</v>
      </c>
      <c r="I71" s="642"/>
      <c r="J71" s="643"/>
      <c r="K71" s="13"/>
    </row>
    <row r="72" spans="2:11" ht="16.5" customHeight="1">
      <c r="B72" s="12"/>
      <c r="C72" s="190" t="s">
        <v>317</v>
      </c>
      <c r="D72" s="609" t="s">
        <v>313</v>
      </c>
      <c r="E72" s="610"/>
      <c r="F72" s="154" t="s">
        <v>318</v>
      </c>
      <c r="G72" s="151" t="s">
        <v>319</v>
      </c>
      <c r="H72" s="644" t="s">
        <v>320</v>
      </c>
      <c r="I72" s="644"/>
      <c r="J72" s="645"/>
      <c r="K72" s="13"/>
    </row>
    <row r="73" spans="2:11" ht="15.95" customHeight="1">
      <c r="B73" s="12"/>
      <c r="C73" s="190" t="s">
        <v>321</v>
      </c>
      <c r="D73" s="609" t="s">
        <v>313</v>
      </c>
      <c r="E73" s="610"/>
      <c r="F73" s="152">
        <v>3</v>
      </c>
      <c r="G73" s="155">
        <v>1</v>
      </c>
      <c r="H73" s="646">
        <f>F73*G73</f>
        <v>3</v>
      </c>
      <c r="I73" s="646"/>
      <c r="J73" s="647"/>
      <c r="K73" s="13"/>
    </row>
    <row r="74" spans="2:11" ht="14.45" customHeight="1" thickBot="1">
      <c r="B74" s="12"/>
      <c r="C74" s="222" t="s">
        <v>58</v>
      </c>
      <c r="D74" s="622" t="s">
        <v>313</v>
      </c>
      <c r="E74" s="623"/>
      <c r="F74" s="156" t="s">
        <v>343</v>
      </c>
      <c r="G74" s="155" t="s">
        <v>362</v>
      </c>
      <c r="H74" s="648" t="s">
        <v>324</v>
      </c>
      <c r="I74" s="648"/>
      <c r="J74" s="649"/>
      <c r="K74" s="13"/>
    </row>
    <row r="75" spans="2:11" ht="23.1" customHeight="1" thickBot="1">
      <c r="B75" s="12"/>
      <c r="C75" s="653" t="s">
        <v>325</v>
      </c>
      <c r="D75" s="631"/>
      <c r="E75" s="631"/>
      <c r="F75" s="631"/>
      <c r="G75" s="631"/>
      <c r="H75" s="631"/>
      <c r="I75" s="631"/>
      <c r="J75" s="632"/>
      <c r="K75" s="13"/>
    </row>
    <row r="76" spans="2:11" ht="17.850000000000001" customHeight="1">
      <c r="B76" s="12"/>
      <c r="C76" s="179" t="s">
        <v>326</v>
      </c>
      <c r="D76" s="157"/>
      <c r="E76" s="157"/>
      <c r="F76" s="157"/>
      <c r="G76" s="157"/>
      <c r="H76" s="157"/>
      <c r="I76" s="157"/>
      <c r="J76" s="180"/>
      <c r="K76" s="13"/>
    </row>
    <row r="77" spans="2:11" ht="18.600000000000001" customHeight="1">
      <c r="B77" s="12"/>
      <c r="C77" s="181" t="s">
        <v>327</v>
      </c>
      <c r="D77" s="177"/>
      <c r="E77" s="177"/>
      <c r="F77" s="177"/>
      <c r="G77" s="178"/>
      <c r="H77" s="178"/>
      <c r="I77" s="178"/>
      <c r="J77" s="182"/>
      <c r="K77" s="13"/>
    </row>
    <row r="78" spans="2:11" ht="14.85" customHeight="1">
      <c r="B78" s="12"/>
      <c r="C78" s="181" t="s">
        <v>328</v>
      </c>
      <c r="D78" s="177"/>
      <c r="E78" s="177"/>
      <c r="F78" s="177"/>
      <c r="G78" s="175"/>
      <c r="H78" s="175"/>
      <c r="I78" s="175"/>
      <c r="J78" s="183"/>
      <c r="K78" s="13"/>
    </row>
    <row r="79" spans="2:11" ht="17.100000000000001" customHeight="1">
      <c r="B79" s="12"/>
      <c r="C79" s="158" t="s">
        <v>329</v>
      </c>
      <c r="D79" s="177"/>
      <c r="E79" s="177"/>
      <c r="F79" s="177"/>
      <c r="G79" s="176"/>
      <c r="H79" s="176"/>
      <c r="I79" s="176"/>
      <c r="J79" s="184"/>
      <c r="K79" s="13"/>
    </row>
    <row r="80" spans="2:11" ht="14.45" customHeight="1" thickBot="1">
      <c r="B80" s="12"/>
      <c r="C80" s="185"/>
      <c r="D80" s="186"/>
      <c r="E80" s="186"/>
      <c r="F80" s="186"/>
      <c r="G80" s="186"/>
      <c r="H80" s="186"/>
      <c r="I80" s="186"/>
      <c r="J80" s="187"/>
      <c r="K80" s="13"/>
    </row>
    <row r="81" spans="2:11" ht="15" customHeight="1" thickBot="1">
      <c r="B81" s="12"/>
      <c r="C81" s="624" t="s">
        <v>330</v>
      </c>
      <c r="D81" s="625"/>
      <c r="E81" s="625"/>
      <c r="F81" s="626"/>
      <c r="G81" s="626"/>
      <c r="H81" s="626"/>
      <c r="I81" s="627"/>
      <c r="J81" s="628"/>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5" thickBot="1">
      <c r="B117" s="12"/>
      <c r="C117" s="143"/>
      <c r="D117" s="144"/>
      <c r="E117" s="144"/>
      <c r="F117" s="144"/>
      <c r="G117" s="28"/>
      <c r="H117" s="144"/>
      <c r="I117" s="144"/>
      <c r="J117" s="29"/>
      <c r="K117" s="13"/>
    </row>
    <row r="118" spans="2:11">
      <c r="B118" s="12"/>
      <c r="K118" s="13"/>
    </row>
    <row r="119" spans="2:11" ht="1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128" priority="65" operator="equal">
      <formula>4</formula>
    </cfRule>
    <cfRule type="cellIs" dxfId="127" priority="64" operator="between">
      <formula>1</formula>
      <formula>3</formula>
    </cfRule>
    <cfRule type="cellIs" dxfId="126" priority="66" operator="between">
      <formula>5</formula>
      <formula>8</formula>
    </cfRule>
    <cfRule type="cellIs" dxfId="125" priority="67" operator="between">
      <formula>10</formula>
      <formula>12</formula>
    </cfRule>
    <cfRule type="cellIs" dxfId="124" priority="68"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54" operator="equal" id="{DD72C294-7347-47A9-9184-CE3C0130B841}">
            <xm:f>'Data Vald.'!$A$5</xm:f>
            <x14:dxf>
              <font>
                <color theme="0"/>
              </font>
              <fill>
                <patternFill>
                  <bgColor theme="1"/>
                </patternFill>
              </fill>
            </x14:dxf>
          </x14:cfRule>
          <x14:cfRule type="cellIs" priority="56" operator="equal" id="{1192E886-09BF-4994-8C78-7969E26BF9DF}">
            <xm:f>'Data Vald.'!$A$3</xm:f>
            <x14:dxf/>
          </x14:cfRule>
          <x14:cfRule type="cellIs" priority="55" operator="equal" id="{86B5F762-A993-4CA7-BC3C-4F3E916E0BDA}">
            <xm:f>'Data Vald.'!$A$4</xm:f>
            <x14:dxf/>
          </x14:cfRule>
          <x14:cfRule type="cellIs" priority="53" operator="equal" id="{92CFD2A1-B198-478A-B35B-49F6F7434B26}">
            <xm:f>'Data Vald.'!$A$6</xm:f>
            <x14:dxf>
              <fill>
                <patternFill>
                  <bgColor rgb="FFFF0000"/>
                </patternFill>
              </fill>
            </x14:dxf>
          </x14:cfRule>
          <x14:cfRule type="cellIs" priority="52" operator="equal" id="{BBE48F6E-DD3D-4810-9FC4-AF677D28DB11}">
            <xm:f>'Data Vald.'!$A$7</xm:f>
            <x14:dxf>
              <fill>
                <patternFill>
                  <bgColor rgb="FFFFC000"/>
                </patternFill>
              </fill>
            </x14:dxf>
          </x14:cfRule>
          <x14:cfRule type="cellIs" priority="51" operator="equal" id="{034BD534-B6A0-44E4-8DE8-33769DCD6207}">
            <xm:f>'Data Vald.'!$A$8</xm:f>
            <x14:dxf>
              <fill>
                <patternFill>
                  <bgColor rgb="FFFFFF00"/>
                </patternFill>
              </fill>
            </x14:dxf>
          </x14:cfRule>
          <x14:cfRule type="cellIs" priority="50" operator="equal" id="{39D3648F-4BF6-42BB-A037-BD5257D26FD4}">
            <xm:f>'Data Vald.'!$A$9</xm:f>
            <x14:dxf>
              <fill>
                <patternFill>
                  <bgColor rgb="FF00B050"/>
                </patternFill>
              </fill>
            </x14:dxf>
          </x14:cfRule>
          <xm:sqref>E16:E20</xm:sqref>
        </x14:conditionalFormatting>
        <x14:conditionalFormatting xmlns:xm="http://schemas.microsoft.com/office/excel/2006/main">
          <x14:cfRule type="cellIs" priority="49" operator="equal" id="{95755B2D-AF53-4F2C-A1FA-7C2E93502050}">
            <xm:f>'Data Vald.'!$A$3</xm:f>
            <x14:dxf/>
          </x14:cfRule>
          <x14:cfRule type="cellIs" priority="48" operator="equal" id="{69DDAD37-677D-47A5-9555-C25BE9626C60}">
            <xm:f>'Data Vald.'!$A$4</xm:f>
            <x14:dxf/>
          </x14:cfRule>
          <x14:cfRule type="cellIs" priority="47" operator="equal" id="{8FCB74E4-1F04-423F-87F3-16766783945B}">
            <xm:f>'Data Vald.'!$A$5</xm:f>
            <x14:dxf>
              <font>
                <color theme="0"/>
              </font>
              <fill>
                <patternFill>
                  <bgColor theme="1"/>
                </patternFill>
              </fill>
            </x14:dxf>
          </x14:cfRule>
          <x14:cfRule type="cellIs" priority="46" operator="equal" id="{86C67574-FFA4-4FB1-9484-DF30D8D531D9}">
            <xm:f>'Data Vald.'!$A$6</xm:f>
            <x14:dxf>
              <fill>
                <patternFill>
                  <bgColor rgb="FFFF0000"/>
                </patternFill>
              </fill>
            </x14:dxf>
          </x14:cfRule>
          <x14:cfRule type="cellIs" priority="45" operator="equal" id="{9510C447-95B0-4345-8A79-2F4658FB1282}">
            <xm:f>'Data Vald.'!$A$7</xm:f>
            <x14:dxf>
              <fill>
                <patternFill>
                  <bgColor rgb="FFFFC000"/>
                </patternFill>
              </fill>
            </x14:dxf>
          </x14:cfRule>
          <x14:cfRule type="cellIs" priority="44" operator="equal" id="{69395421-EE07-478B-A0F7-095A8299AE1E}">
            <xm:f>'Data Vald.'!$A$8</xm:f>
            <x14:dxf>
              <fill>
                <patternFill>
                  <bgColor rgb="FFFFFF00"/>
                </patternFill>
              </fill>
            </x14:dxf>
          </x14:cfRule>
          <x14:cfRule type="cellIs" priority="43" operator="equal" id="{5151130E-2AE8-4CF8-925A-52E21CABBEF5}">
            <xm:f>'Data Vald.'!$A$9</xm:f>
            <x14:dxf>
              <fill>
                <patternFill>
                  <bgColor rgb="FF00B050"/>
                </patternFill>
              </fill>
            </x14:dxf>
          </x14:cfRule>
          <xm:sqref>E23:E30</xm:sqref>
        </x14:conditionalFormatting>
        <x14:conditionalFormatting xmlns:xm="http://schemas.microsoft.com/office/excel/2006/main">
          <x14:cfRule type="cellIs" priority="22" operator="equal" id="{4A1C405B-04E6-4C8E-A77B-037B86810C1B}">
            <xm:f>'Data Vald.'!$A$9</xm:f>
            <x14:dxf>
              <fill>
                <patternFill>
                  <bgColor rgb="FF00B050"/>
                </patternFill>
              </fill>
            </x14:dxf>
          </x14:cfRule>
          <x14:cfRule type="cellIs" priority="23" operator="equal" id="{75336E16-8DF3-4E02-BCF3-1B6A1EDC4487}">
            <xm:f>'Data Vald.'!$A$8</xm:f>
            <x14:dxf>
              <fill>
                <patternFill>
                  <bgColor rgb="FFFFFF00"/>
                </patternFill>
              </fill>
            </x14:dxf>
          </x14:cfRule>
          <x14:cfRule type="cellIs" priority="24" operator="equal" id="{1643F427-E5D3-4F7F-8158-23CC56E7BB37}">
            <xm:f>'Data Vald.'!$A$7</xm:f>
            <x14:dxf>
              <fill>
                <patternFill>
                  <bgColor rgb="FFFFC000"/>
                </patternFill>
              </fill>
            </x14:dxf>
          </x14:cfRule>
          <x14:cfRule type="cellIs" priority="25" operator="equal" id="{83F888C5-1631-4D12-9B11-8914CCA1B655}">
            <xm:f>'Data Vald.'!$A$6</xm:f>
            <x14:dxf>
              <fill>
                <patternFill>
                  <bgColor rgb="FFFF0000"/>
                </patternFill>
              </fill>
            </x14:dxf>
          </x14:cfRule>
          <x14:cfRule type="cellIs" priority="26" operator="equal" id="{976DBFDF-9CCA-49D2-A1A1-165E69509CB0}">
            <xm:f>'Data Vald.'!$A$5</xm:f>
            <x14:dxf>
              <font>
                <color theme="0"/>
              </font>
              <fill>
                <patternFill>
                  <bgColor theme="1"/>
                </patternFill>
              </fill>
            </x14:dxf>
          </x14:cfRule>
          <x14:cfRule type="cellIs" priority="27" operator="equal" id="{5C192776-F0B6-4B7C-BE41-28082CBA5F17}">
            <xm:f>'Data Vald.'!$A$4</xm:f>
            <x14:dxf/>
          </x14:cfRule>
          <x14:cfRule type="cellIs" priority="28" operator="equal" id="{F096096D-991F-4CD0-A096-74A0E738EC14}">
            <xm:f>'Data Vald.'!$A$3</xm:f>
            <x14:dxf/>
          </x14:cfRule>
          <xm:sqref>E43:E50</xm:sqref>
        </x14:conditionalFormatting>
        <x14:conditionalFormatting xmlns:xm="http://schemas.microsoft.com/office/excel/2006/main">
          <x14:cfRule type="cellIs" priority="13" operator="equal" id="{69616D02-B438-4A67-8144-B384D6D4A0C2}">
            <xm:f>'Data Vald.'!$A$4</xm:f>
            <x14:dxf/>
          </x14:cfRule>
          <x14:cfRule type="cellIs" priority="14" operator="equal" id="{F8D44007-D7AF-4380-9C6C-56F53C5BDBB5}">
            <xm:f>'Data Vald.'!$A$3</xm:f>
            <x14:dxf/>
          </x14:cfRule>
          <x14:cfRule type="cellIs" priority="8" operator="equal" id="{5EBBA92C-5EC8-482B-81F2-9A6D0625CB6C}">
            <xm:f>'Data Vald.'!$A$9</xm:f>
            <x14:dxf>
              <fill>
                <patternFill>
                  <bgColor rgb="FF00B050"/>
                </patternFill>
              </fill>
            </x14:dxf>
          </x14:cfRule>
          <x14:cfRule type="cellIs" priority="9" operator="equal" id="{1CA7DCDF-C7DA-4393-AC5F-FD76F981622F}">
            <xm:f>'Data Vald.'!$A$8</xm:f>
            <x14:dxf>
              <fill>
                <patternFill>
                  <bgColor rgb="FFFFFF00"/>
                </patternFill>
              </fill>
            </x14:dxf>
          </x14:cfRule>
          <x14:cfRule type="cellIs" priority="10" operator="equal" id="{C7950360-3E95-4B6C-BFD0-361B882A6D8D}">
            <xm:f>'Data Vald.'!$A$7</xm:f>
            <x14:dxf>
              <fill>
                <patternFill>
                  <bgColor rgb="FFFFC000"/>
                </patternFill>
              </fill>
            </x14:dxf>
          </x14:cfRule>
          <x14:cfRule type="cellIs" priority="11" operator="equal" id="{38411F43-9014-4154-A215-4EF76550CB85}">
            <xm:f>'Data Vald.'!$A$6</xm:f>
            <x14:dxf>
              <fill>
                <patternFill>
                  <bgColor rgb="FFFF0000"/>
                </patternFill>
              </fill>
            </x14:dxf>
          </x14:cfRule>
          <x14:cfRule type="cellIs" priority="12" operator="equal" id="{AC18E6C2-026C-4B64-802E-590C70CDB68C}">
            <xm:f>'Data Vald.'!$A$5</xm:f>
            <x14:dxf>
              <font>
                <color theme="0"/>
              </font>
              <fill>
                <patternFill>
                  <bgColor theme="1"/>
                </patternFill>
              </fill>
            </x14:dxf>
          </x14:cfRule>
          <xm:sqref>E53:E56</xm:sqref>
        </x14:conditionalFormatting>
        <x14:conditionalFormatting xmlns:xm="http://schemas.microsoft.com/office/excel/2006/main">
          <x14:cfRule type="cellIs" priority="39" operator="equal" id="{4E993576-7824-4AAF-9BC4-71602A82EFC3}">
            <xm:f>'Data Vald.'!$A$6</xm:f>
            <x14:dxf>
              <fill>
                <patternFill>
                  <bgColor rgb="FFFF0000"/>
                </patternFill>
              </fill>
            </x14:dxf>
          </x14:cfRule>
          <x14:cfRule type="cellIs" priority="40" operator="equal" id="{27FB91A8-1196-4ADA-9C99-193BD28DFBC5}">
            <xm:f>'Data Vald.'!$A$5</xm:f>
            <x14:dxf>
              <font>
                <color theme="0"/>
              </font>
              <fill>
                <patternFill>
                  <bgColor theme="1"/>
                </patternFill>
              </fill>
            </x14:dxf>
          </x14:cfRule>
          <x14:cfRule type="cellIs" priority="41" operator="equal" id="{CD67A9E3-4BA0-473F-A73B-C57F8382B2AC}">
            <xm:f>'Data Vald.'!$A$4</xm:f>
            <x14:dxf/>
          </x14:cfRule>
          <x14:cfRule type="cellIs" priority="42" operator="equal" id="{98CC99D2-3A57-451F-BB7E-5AFCF9B28BBC}">
            <xm:f>'Data Vald.'!$A$3</xm:f>
            <x14:dxf/>
          </x14:cfRule>
          <x14:cfRule type="cellIs" priority="38" operator="equal" id="{A3C1D9F3-9AD6-4C5C-B96E-84AA89B460C9}">
            <xm:f>'Data Vald.'!$A$7</xm:f>
            <x14:dxf>
              <fill>
                <patternFill>
                  <bgColor rgb="FFFFC000"/>
                </patternFill>
              </fill>
            </x14:dxf>
          </x14:cfRule>
          <x14:cfRule type="cellIs" priority="36" operator="equal" id="{B7ECED1B-AB36-4502-894E-8D72C7832928}">
            <xm:f>'Data Vald.'!$A$9</xm:f>
            <x14:dxf>
              <fill>
                <patternFill>
                  <bgColor rgb="FF00B050"/>
                </patternFill>
              </fill>
            </x14:dxf>
          </x14:cfRule>
          <x14:cfRule type="cellIs" priority="37" operator="equal" id="{93D403AC-02E7-462D-B8DF-F7F598E72D75}">
            <xm:f>'Data Vald.'!$A$8</xm:f>
            <x14:dxf>
              <fill>
                <patternFill>
                  <bgColor rgb="FFFFFF00"/>
                </patternFill>
              </fill>
            </x14:dxf>
          </x14:cfRule>
          <xm:sqref>I16:I20</xm:sqref>
        </x14:conditionalFormatting>
        <x14:conditionalFormatting xmlns:xm="http://schemas.microsoft.com/office/excel/2006/main">
          <x14:cfRule type="cellIs" priority="32" operator="equal" id="{0E8B53FA-EBAA-4F87-9A5E-85582D796201}">
            <xm:f>'Data Vald.'!$A$6</xm:f>
            <x14:dxf>
              <fill>
                <patternFill>
                  <bgColor rgb="FFFF0000"/>
                </patternFill>
              </fill>
            </x14:dxf>
          </x14:cfRule>
          <x14:cfRule type="cellIs" priority="33" operator="equal" id="{136CECEE-833C-4557-9314-6AA79548B89C}">
            <xm:f>'Data Vald.'!$A$5</xm:f>
            <x14:dxf>
              <font>
                <color theme="0"/>
              </font>
              <fill>
                <patternFill>
                  <bgColor theme="1"/>
                </patternFill>
              </fill>
            </x14:dxf>
          </x14:cfRule>
          <x14:cfRule type="cellIs" priority="30" operator="equal" id="{F9A1307A-6DC8-4404-B3B3-F4A62424522B}">
            <xm:f>'Data Vald.'!$A$8</xm:f>
            <x14:dxf>
              <fill>
                <patternFill>
                  <bgColor rgb="FFFFFF00"/>
                </patternFill>
              </fill>
            </x14:dxf>
          </x14:cfRule>
          <x14:cfRule type="cellIs" priority="29" operator="equal" id="{754DB4A8-2234-47C5-922C-54AFF510962F}">
            <xm:f>'Data Vald.'!$A$9</xm:f>
            <x14:dxf>
              <fill>
                <patternFill>
                  <bgColor rgb="FF00B050"/>
                </patternFill>
              </fill>
            </x14:dxf>
          </x14:cfRule>
          <x14:cfRule type="cellIs" priority="31" operator="equal" id="{C6574879-72EA-41AC-8B0A-752BA380886C}">
            <xm:f>'Data Vald.'!$A$7</xm:f>
            <x14:dxf>
              <fill>
                <patternFill>
                  <bgColor rgb="FFFFC000"/>
                </patternFill>
              </fill>
            </x14:dxf>
          </x14:cfRule>
          <x14:cfRule type="cellIs" priority="34" operator="equal" id="{95C6D744-DE37-4D24-BD1D-1DEF12B8BA4E}">
            <xm:f>'Data Vald.'!$A$4</xm:f>
            <x14:dxf/>
          </x14:cfRule>
          <x14:cfRule type="cellIs" priority="35" operator="equal" id="{B68B7D97-9B44-4384-A36A-06455C533EAD}">
            <xm:f>'Data Vald.'!$A$3</xm:f>
            <x14:dxf/>
          </x14:cfRule>
          <xm:sqref>I23:I30</xm:sqref>
        </x14:conditionalFormatting>
        <x14:conditionalFormatting xmlns:xm="http://schemas.microsoft.com/office/excel/2006/main">
          <x14:cfRule type="cellIs" priority="21" operator="equal" id="{C82632F4-B799-4BEC-9B6E-1027DC7E6D15}">
            <xm:f>'Data Vald.'!$A$3</xm:f>
            <x14:dxf/>
          </x14:cfRule>
          <x14:cfRule type="cellIs" priority="20" operator="equal" id="{5D42F691-FA00-49D4-ADFD-604A782D6045}">
            <xm:f>'Data Vald.'!$A$4</xm:f>
            <x14:dxf/>
          </x14:cfRule>
          <x14:cfRule type="cellIs" priority="19" operator="equal" id="{0378DFC6-4339-450F-90AA-4F895287D3A2}">
            <xm:f>'Data Vald.'!$A$5</xm:f>
            <x14:dxf>
              <font>
                <color theme="0"/>
              </font>
              <fill>
                <patternFill>
                  <bgColor theme="1"/>
                </patternFill>
              </fill>
            </x14:dxf>
          </x14:cfRule>
          <x14:cfRule type="cellIs" priority="18" operator="equal" id="{31E90E8E-22EC-47BE-ABD3-B028A5942862}">
            <xm:f>'Data Vald.'!$A$6</xm:f>
            <x14:dxf>
              <fill>
                <patternFill>
                  <bgColor rgb="FFFF0000"/>
                </patternFill>
              </fill>
            </x14:dxf>
          </x14:cfRule>
          <x14:cfRule type="cellIs" priority="17" operator="equal" id="{9298B78C-5845-4896-8CB4-AC0F208DD8E2}">
            <xm:f>'Data Vald.'!$A$7</xm:f>
            <x14:dxf>
              <fill>
                <patternFill>
                  <bgColor rgb="FFFFC000"/>
                </patternFill>
              </fill>
            </x14:dxf>
          </x14:cfRule>
          <x14:cfRule type="cellIs" priority="16" operator="equal" id="{A8EDDFBE-5D7D-421A-B023-30E4EF197EF0}">
            <xm:f>'Data Vald.'!$A$8</xm:f>
            <x14:dxf>
              <fill>
                <patternFill>
                  <bgColor rgb="FFFFFF00"/>
                </patternFill>
              </fill>
            </x14:dxf>
          </x14:cfRule>
          <x14:cfRule type="cellIs" priority="15" operator="equal" id="{CE0A20DA-AA30-4F35-945B-57F082E49CE2}">
            <xm:f>'Data Vald.'!$A$9</xm:f>
            <x14:dxf>
              <fill>
                <patternFill>
                  <bgColor rgb="FF00B050"/>
                </patternFill>
              </fill>
            </x14:dxf>
          </x14:cfRule>
          <xm:sqref>I43:I50</xm:sqref>
        </x14:conditionalFormatting>
        <x14:conditionalFormatting xmlns:xm="http://schemas.microsoft.com/office/excel/2006/main">
          <x14:cfRule type="cellIs" priority="1" operator="equal" id="{55031199-1564-4BEC-8F24-6498B19B5E80}">
            <xm:f>'Data Vald.'!$A$9</xm:f>
            <x14:dxf>
              <fill>
                <patternFill>
                  <bgColor rgb="FF00B050"/>
                </patternFill>
              </fill>
            </x14:dxf>
          </x14:cfRule>
          <x14:cfRule type="cellIs" priority="7" operator="equal" id="{CF707C1B-C817-47E5-80AD-68BDA0CC67F0}">
            <xm:f>'Data Vald.'!$A$3</xm:f>
            <x14:dxf/>
          </x14:cfRule>
          <x14:cfRule type="cellIs" priority="6" operator="equal" id="{910C4A10-D899-46E0-95B3-5FBCBEF9AEC0}">
            <xm:f>'Data Vald.'!$A$4</xm:f>
            <x14:dxf/>
          </x14:cfRule>
          <x14:cfRule type="cellIs" priority="5" operator="equal" id="{D6FF3492-350F-45B7-AE35-621BA7F6CCF7}">
            <xm:f>'Data Vald.'!$A$5</xm:f>
            <x14:dxf>
              <font>
                <color theme="0"/>
              </font>
              <fill>
                <patternFill>
                  <bgColor theme="1"/>
                </patternFill>
              </fill>
            </x14:dxf>
          </x14:cfRule>
          <x14:cfRule type="cellIs" priority="4" operator="equal" id="{BE4FFA42-8C90-4422-A154-E18E1D47F34E}">
            <xm:f>'Data Vald.'!$A$6</xm:f>
            <x14:dxf>
              <fill>
                <patternFill>
                  <bgColor rgb="FFFF0000"/>
                </patternFill>
              </fill>
            </x14:dxf>
          </x14:cfRule>
          <x14:cfRule type="cellIs" priority="3" operator="equal" id="{98175C90-A849-4199-B98C-DB85C5E805CE}">
            <xm:f>'Data Vald.'!$A$7</xm:f>
            <x14:dxf>
              <fill>
                <patternFill>
                  <bgColor rgb="FFFFC000"/>
                </patternFill>
              </fill>
            </x14:dxf>
          </x14:cfRule>
          <x14:cfRule type="cellIs" priority="2" operator="equal" id="{C2D2524F-8FF9-45F3-879F-61B0759CE904}">
            <xm:f>'Data Vald.'!$A$8</xm:f>
            <x14:dxf>
              <fill>
                <patternFill>
                  <bgColor rgb="FFFFFF00"/>
                </patternFill>
              </fill>
            </x14:dxf>
          </x14:cfRule>
          <xm:sqref>I53:I56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BF490AA-8B65-4449-A891-10CEBE4620CA}">
          <x14:formula1>
            <xm:f>'Data Vald.'!$A$3:$A$9</xm:f>
          </x14:formula1>
          <xm:sqref>E16:E20 E23:E30 I16:I20 I23:I30 E43:E50 I43:I50 E53:E56 I53:I56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C725-025A-4350-852B-674EF05F7411}">
  <sheetPr codeName="Sheet26">
    <tabColor theme="9" tint="0.79998168889431442"/>
    <pageSetUpPr fitToPage="1"/>
  </sheetPr>
  <dimension ref="B1:K113"/>
  <sheetViews>
    <sheetView showGridLines="0" topLeftCell="A82" zoomScaleNormal="100" workbookViewId="0">
      <selection activeCell="C76" sqref="C76"/>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407</v>
      </c>
      <c r="D5" s="573"/>
      <c r="E5" s="573"/>
      <c r="F5" s="573"/>
      <c r="G5" s="573"/>
      <c r="H5" s="573"/>
      <c r="I5" s="573"/>
      <c r="J5" s="574"/>
      <c r="K5" s="13"/>
    </row>
    <row r="6" spans="2:11" ht="14.45" customHeight="1">
      <c r="B6" s="12"/>
      <c r="C6" s="159" t="s">
        <v>603</v>
      </c>
      <c r="D6" s="117"/>
      <c r="E6" s="117"/>
      <c r="F6" s="11"/>
      <c r="G6" s="118" t="s">
        <v>208</v>
      </c>
      <c r="H6" s="575" t="s">
        <v>209</v>
      </c>
      <c r="I6" s="576"/>
      <c r="J6" s="577"/>
      <c r="K6" s="13"/>
    </row>
    <row r="7" spans="2:11" ht="14.25" customHeight="1" thickBot="1">
      <c r="B7" s="12"/>
      <c r="C7" s="578" t="s">
        <v>604</v>
      </c>
      <c r="D7" s="579"/>
      <c r="E7" s="579"/>
      <c r="F7" s="580"/>
      <c r="G7" s="167" t="s">
        <v>647</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648</v>
      </c>
      <c r="I9" s="588"/>
      <c r="J9" s="589"/>
      <c r="K9" s="13"/>
    </row>
    <row r="10" spans="2:11" ht="23.4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8.600000000000001"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96" t="s">
        <v>223</v>
      </c>
      <c r="D16" s="195" t="s">
        <v>224</v>
      </c>
      <c r="E16" s="223">
        <v>1</v>
      </c>
      <c r="F16" s="168" t="s">
        <v>225</v>
      </c>
      <c r="G16" s="134" t="s">
        <v>226</v>
      </c>
      <c r="H16" s="130" t="s">
        <v>224</v>
      </c>
      <c r="I16" s="223">
        <v>1</v>
      </c>
      <c r="J16" s="168" t="s">
        <v>518</v>
      </c>
      <c r="K16" s="13"/>
    </row>
    <row r="17" spans="2:11" ht="71.25">
      <c r="B17" s="12"/>
      <c r="C17" s="174" t="s">
        <v>228</v>
      </c>
      <c r="D17" s="113" t="s">
        <v>224</v>
      </c>
      <c r="E17" s="223">
        <v>1</v>
      </c>
      <c r="F17" s="31" t="s">
        <v>225</v>
      </c>
      <c r="G17" s="174" t="s">
        <v>410</v>
      </c>
      <c r="H17" s="113" t="s">
        <v>224</v>
      </c>
      <c r="I17" s="223">
        <v>1</v>
      </c>
      <c r="J17" s="192" t="s">
        <v>351</v>
      </c>
      <c r="K17" s="13"/>
    </row>
    <row r="18" spans="2:11" ht="38.450000000000003" customHeight="1">
      <c r="B18" s="12"/>
      <c r="C18" s="174" t="s">
        <v>412</v>
      </c>
      <c r="D18" s="113" t="s">
        <v>224</v>
      </c>
      <c r="E18" s="223" t="s">
        <v>48</v>
      </c>
      <c r="F18" s="192" t="s">
        <v>649</v>
      </c>
      <c r="G18" s="174" t="s">
        <v>354</v>
      </c>
      <c r="H18" s="113" t="s">
        <v>262</v>
      </c>
      <c r="I18" s="223" t="s">
        <v>48</v>
      </c>
      <c r="J18" s="192" t="s">
        <v>629</v>
      </c>
      <c r="K18" s="13"/>
    </row>
    <row r="19" spans="2:11" ht="38.450000000000003" customHeight="1" thickBot="1">
      <c r="B19" s="12"/>
      <c r="C19" s="174" t="s">
        <v>415</v>
      </c>
      <c r="D19" s="113" t="s">
        <v>224</v>
      </c>
      <c r="E19" s="223">
        <v>1</v>
      </c>
      <c r="F19" s="31" t="s">
        <v>650</v>
      </c>
      <c r="G19" s="174" t="s">
        <v>26</v>
      </c>
      <c r="H19" s="113" t="s">
        <v>26</v>
      </c>
      <c r="I19" s="223" t="s">
        <v>26</v>
      </c>
      <c r="J19" s="193" t="s">
        <v>26</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28.5">
      <c r="B22" s="12"/>
      <c r="C22" s="135" t="s">
        <v>237</v>
      </c>
      <c r="D22" s="136" t="s">
        <v>224</v>
      </c>
      <c r="E22" s="223">
        <v>1</v>
      </c>
      <c r="F22" s="169" t="s">
        <v>417</v>
      </c>
      <c r="G22" s="137" t="s">
        <v>243</v>
      </c>
      <c r="H22" s="136" t="s">
        <v>224</v>
      </c>
      <c r="I22" s="223">
        <v>1</v>
      </c>
      <c r="J22" s="147" t="s">
        <v>244</v>
      </c>
      <c r="K22" s="13"/>
    </row>
    <row r="23" spans="2:11" ht="28.5">
      <c r="B23" s="12"/>
      <c r="C23" s="24" t="s">
        <v>630</v>
      </c>
      <c r="D23" s="20" t="s">
        <v>224</v>
      </c>
      <c r="E23" s="223">
        <v>1</v>
      </c>
      <c r="F23" s="170" t="s">
        <v>631</v>
      </c>
      <c r="G23" s="24" t="s">
        <v>26</v>
      </c>
      <c r="H23" s="114" t="s">
        <v>26</v>
      </c>
      <c r="I23" s="223" t="s">
        <v>26</v>
      </c>
      <c r="J23" s="125" t="s">
        <v>26</v>
      </c>
      <c r="K23" s="13"/>
    </row>
    <row r="24" spans="2:11" ht="43.5" thickBot="1">
      <c r="B24" s="12"/>
      <c r="C24" s="148" t="s">
        <v>419</v>
      </c>
      <c r="D24" s="26" t="s">
        <v>224</v>
      </c>
      <c r="E24" s="223">
        <v>0.75</v>
      </c>
      <c r="F24" s="171" t="s">
        <v>420</v>
      </c>
      <c r="G24" s="25" t="s">
        <v>26</v>
      </c>
      <c r="H24" s="200" t="s">
        <v>26</v>
      </c>
      <c r="I24" s="223" t="s">
        <v>26</v>
      </c>
      <c r="J24" s="128" t="s">
        <v>26</v>
      </c>
      <c r="K24" s="13"/>
    </row>
    <row r="25" spans="2:11" ht="21" customHeight="1" thickBot="1">
      <c r="B25" s="12"/>
      <c r="C25" s="594" t="s">
        <v>250</v>
      </c>
      <c r="D25" s="595"/>
      <c r="E25" s="595"/>
      <c r="F25" s="595"/>
      <c r="G25" s="595"/>
      <c r="H25" s="595"/>
      <c r="I25" s="595"/>
      <c r="J25" s="596"/>
      <c r="K25" s="13"/>
    </row>
    <row r="26" spans="2:11" ht="23.45" customHeight="1" thickBot="1">
      <c r="B26" s="12"/>
      <c r="C26" s="597" t="s">
        <v>251</v>
      </c>
      <c r="D26" s="598"/>
      <c r="E26" s="598"/>
      <c r="F26" s="598"/>
      <c r="G26" s="598"/>
      <c r="H26" s="598"/>
      <c r="I26" s="598"/>
      <c r="J26" s="599"/>
      <c r="K26" s="13"/>
    </row>
    <row r="27" spans="2:11">
      <c r="B27" s="12"/>
      <c r="C27" s="10"/>
      <c r="D27" s="138"/>
      <c r="E27" s="138"/>
      <c r="F27" s="138"/>
      <c r="G27" s="138"/>
      <c r="H27" s="138"/>
      <c r="I27" s="138"/>
      <c r="J27" s="11"/>
      <c r="K27" s="13"/>
    </row>
    <row r="28" spans="2:11">
      <c r="B28" s="12"/>
      <c r="C28" s="12"/>
      <c r="J28" s="13"/>
      <c r="K28" s="13"/>
    </row>
    <row r="29" spans="2:11" ht="15" thickBot="1">
      <c r="B29" s="12"/>
      <c r="C29" s="27"/>
      <c r="D29" s="28"/>
      <c r="E29" s="28"/>
      <c r="F29" s="28"/>
      <c r="G29" s="28"/>
      <c r="H29" s="28"/>
      <c r="I29" s="28"/>
      <c r="J29" s="29"/>
      <c r="K29" s="13"/>
    </row>
    <row r="30" spans="2:11" ht="18.75" thickBot="1">
      <c r="B30" s="12"/>
      <c r="C30" s="569" t="s">
        <v>252</v>
      </c>
      <c r="D30" s="570"/>
      <c r="E30" s="570"/>
      <c r="F30" s="570"/>
      <c r="G30" s="570"/>
      <c r="H30" s="570"/>
      <c r="I30" s="570"/>
      <c r="J30" s="571"/>
      <c r="K30" s="13"/>
    </row>
    <row r="31" spans="2:11" ht="15" customHeight="1">
      <c r="B31" s="12"/>
      <c r="C31" s="140"/>
      <c r="D31" s="141"/>
      <c r="E31" s="141"/>
      <c r="F31" s="141"/>
      <c r="G31" s="141"/>
      <c r="H31" s="141"/>
      <c r="I31" s="141"/>
      <c r="J31" s="142"/>
      <c r="K31" s="13"/>
    </row>
    <row r="32" spans="2:11" ht="15" customHeight="1">
      <c r="B32" s="12"/>
      <c r="C32" s="566" t="s">
        <v>253</v>
      </c>
      <c r="D32" s="567"/>
      <c r="E32" s="567"/>
      <c r="F32" s="567"/>
      <c r="G32" s="567"/>
      <c r="H32" s="567"/>
      <c r="I32" s="567"/>
      <c r="J32" s="568"/>
      <c r="K32" s="13"/>
    </row>
    <row r="33" spans="2:11" ht="15" customHeight="1" thickBot="1">
      <c r="B33" s="12"/>
      <c r="C33" s="143"/>
      <c r="D33" s="144"/>
      <c r="E33" s="144"/>
      <c r="F33" s="144"/>
      <c r="G33" s="144"/>
      <c r="H33" s="144"/>
      <c r="I33" s="144"/>
      <c r="J33" s="145"/>
      <c r="K33" s="13"/>
    </row>
    <row r="34" spans="2:11" s="16" customFormat="1" ht="26.85" customHeight="1" thickBot="1">
      <c r="B34" s="14"/>
      <c r="C34" s="600" t="s">
        <v>254</v>
      </c>
      <c r="D34" s="601"/>
      <c r="E34" s="601"/>
      <c r="F34" s="602"/>
      <c r="G34" s="600" t="s">
        <v>255</v>
      </c>
      <c r="H34" s="601"/>
      <c r="I34" s="601"/>
      <c r="J34" s="602"/>
      <c r="K34" s="15"/>
    </row>
    <row r="35" spans="2:11" ht="27.75" customHeight="1" thickBot="1">
      <c r="B35" s="12"/>
      <c r="C35" s="603" t="str">
        <f>C14</f>
        <v>HARDWARE (PLANT)</v>
      </c>
      <c r="D35" s="604"/>
      <c r="E35" s="604"/>
      <c r="F35" s="604"/>
      <c r="G35" s="604"/>
      <c r="H35" s="604"/>
      <c r="I35" s="604"/>
      <c r="J35" s="605"/>
      <c r="K35" s="13"/>
    </row>
    <row r="36" spans="2:11" ht="21.2" customHeight="1" thickBot="1">
      <c r="B36" s="12"/>
      <c r="C36" s="131" t="s">
        <v>219</v>
      </c>
      <c r="D36" s="132" t="s">
        <v>220</v>
      </c>
      <c r="E36" s="215" t="s">
        <v>221</v>
      </c>
      <c r="F36" s="133" t="s">
        <v>222</v>
      </c>
      <c r="G36" s="131" t="s">
        <v>219</v>
      </c>
      <c r="H36" s="132" t="s">
        <v>220</v>
      </c>
      <c r="I36" s="215" t="s">
        <v>221</v>
      </c>
      <c r="J36" s="133" t="s">
        <v>222</v>
      </c>
      <c r="K36" s="13"/>
    </row>
    <row r="37" spans="2:11" s="19" customFormat="1" ht="54.95" customHeight="1">
      <c r="B37" s="17"/>
      <c r="C37" s="137" t="s">
        <v>256</v>
      </c>
      <c r="D37" s="146" t="s">
        <v>257</v>
      </c>
      <c r="E37" s="223">
        <v>0.75</v>
      </c>
      <c r="F37" s="147" t="s">
        <v>614</v>
      </c>
      <c r="G37" s="137" t="s">
        <v>259</v>
      </c>
      <c r="H37" s="136" t="s">
        <v>224</v>
      </c>
      <c r="I37" s="223">
        <v>0.5</v>
      </c>
      <c r="J37" s="147" t="s">
        <v>260</v>
      </c>
      <c r="K37" s="18"/>
    </row>
    <row r="38" spans="2:11" s="19" customFormat="1" ht="52.5" customHeight="1">
      <c r="B38" s="17"/>
      <c r="C38" s="24" t="s">
        <v>261</v>
      </c>
      <c r="D38" s="20" t="s">
        <v>262</v>
      </c>
      <c r="E38" s="223">
        <v>1</v>
      </c>
      <c r="F38" s="31" t="s">
        <v>263</v>
      </c>
      <c r="G38" s="24" t="s">
        <v>264</v>
      </c>
      <c r="H38" s="20" t="s">
        <v>224</v>
      </c>
      <c r="I38" s="223">
        <v>0.5</v>
      </c>
      <c r="J38" s="31" t="s">
        <v>265</v>
      </c>
      <c r="K38" s="18"/>
    </row>
    <row r="39" spans="2:11" s="19" customFormat="1" ht="57">
      <c r="B39" s="17"/>
      <c r="C39" s="24" t="s">
        <v>266</v>
      </c>
      <c r="D39" s="23" t="s">
        <v>262</v>
      </c>
      <c r="E39" s="223">
        <v>0.5</v>
      </c>
      <c r="F39" s="31" t="s">
        <v>615</v>
      </c>
      <c r="G39" s="24" t="s">
        <v>268</v>
      </c>
      <c r="H39" s="20" t="s">
        <v>224</v>
      </c>
      <c r="I39" s="223">
        <v>1</v>
      </c>
      <c r="J39" s="31" t="s">
        <v>269</v>
      </c>
      <c r="K39" s="18"/>
    </row>
    <row r="40" spans="2:11" s="19" customFormat="1" ht="39" customHeight="1">
      <c r="B40" s="17"/>
      <c r="C40" s="24" t="s">
        <v>270</v>
      </c>
      <c r="D40" s="20" t="s">
        <v>262</v>
      </c>
      <c r="E40" s="223">
        <v>0.75</v>
      </c>
      <c r="F40" s="31" t="s">
        <v>271</v>
      </c>
      <c r="G40" s="24" t="s">
        <v>272</v>
      </c>
      <c r="H40" s="23" t="s">
        <v>257</v>
      </c>
      <c r="I40" s="223">
        <v>1</v>
      </c>
      <c r="J40" s="31" t="s">
        <v>273</v>
      </c>
      <c r="K40" s="18"/>
    </row>
    <row r="41" spans="2:11" s="19" customFormat="1" ht="28.5">
      <c r="B41" s="17"/>
      <c r="C41" s="174" t="s">
        <v>274</v>
      </c>
      <c r="D41" s="23" t="s">
        <v>224</v>
      </c>
      <c r="E41" s="223" t="s">
        <v>48</v>
      </c>
      <c r="F41" s="31" t="s">
        <v>275</v>
      </c>
      <c r="G41" s="24" t="s">
        <v>276</v>
      </c>
      <c r="H41" s="23" t="s">
        <v>257</v>
      </c>
      <c r="I41" s="223">
        <v>1</v>
      </c>
      <c r="J41" s="31" t="s">
        <v>277</v>
      </c>
      <c r="K41" s="18"/>
    </row>
    <row r="42" spans="2:11" s="19" customFormat="1" ht="42.75">
      <c r="B42" s="17"/>
      <c r="C42" s="174" t="s">
        <v>278</v>
      </c>
      <c r="D42" s="23" t="s">
        <v>279</v>
      </c>
      <c r="E42" s="223">
        <v>1</v>
      </c>
      <c r="F42" s="31" t="s">
        <v>625</v>
      </c>
      <c r="G42" s="24" t="s">
        <v>281</v>
      </c>
      <c r="H42" s="23" t="s">
        <v>279</v>
      </c>
      <c r="I42" s="223">
        <v>1</v>
      </c>
      <c r="J42" s="31" t="s">
        <v>282</v>
      </c>
      <c r="K42" s="18"/>
    </row>
    <row r="43" spans="2:11" s="19" customFormat="1" ht="57">
      <c r="B43" s="17"/>
      <c r="C43" s="174" t="s">
        <v>283</v>
      </c>
      <c r="D43" s="23" t="s">
        <v>279</v>
      </c>
      <c r="E43" s="223">
        <v>0.75</v>
      </c>
      <c r="F43" s="31" t="s">
        <v>284</v>
      </c>
      <c r="G43" s="24" t="s">
        <v>285</v>
      </c>
      <c r="H43" s="20" t="s">
        <v>224</v>
      </c>
      <c r="I43" s="223">
        <v>0</v>
      </c>
      <c r="J43" s="31" t="s">
        <v>286</v>
      </c>
      <c r="K43" s="18"/>
    </row>
    <row r="44" spans="2:11" s="19" customFormat="1" ht="29.25" thickBot="1">
      <c r="B44" s="17"/>
      <c r="C44" s="148" t="s">
        <v>287</v>
      </c>
      <c r="D44" s="26" t="s">
        <v>262</v>
      </c>
      <c r="E44" s="223">
        <v>1</v>
      </c>
      <c r="F44" s="149" t="s">
        <v>288</v>
      </c>
      <c r="G44" s="25" t="s">
        <v>289</v>
      </c>
      <c r="H44" s="26" t="s">
        <v>279</v>
      </c>
      <c r="I44" s="223">
        <v>1</v>
      </c>
      <c r="J44" s="149" t="s">
        <v>290</v>
      </c>
      <c r="K44" s="18"/>
    </row>
    <row r="45" spans="2:11" s="19" customFormat="1" ht="27.75" customHeight="1" thickBot="1">
      <c r="B45" s="17"/>
      <c r="C45" s="611" t="str">
        <f>C20</f>
        <v>PEOPLE + PROCESS</v>
      </c>
      <c r="D45" s="612"/>
      <c r="E45" s="612"/>
      <c r="F45" s="612"/>
      <c r="G45" s="612"/>
      <c r="H45" s="612"/>
      <c r="I45" s="612"/>
      <c r="J45" s="613"/>
      <c r="K45" s="18"/>
    </row>
    <row r="46" spans="2:11" ht="24.6" customHeight="1" thickBot="1">
      <c r="B46" s="12"/>
      <c r="C46" s="131" t="s">
        <v>219</v>
      </c>
      <c r="D46" s="132" t="s">
        <v>220</v>
      </c>
      <c r="E46" s="215" t="s">
        <v>221</v>
      </c>
      <c r="F46" s="133" t="s">
        <v>222</v>
      </c>
      <c r="G46" s="131" t="s">
        <v>219</v>
      </c>
      <c r="H46" s="132" t="s">
        <v>220</v>
      </c>
      <c r="I46" s="215" t="s">
        <v>221</v>
      </c>
      <c r="J46" s="133" t="s">
        <v>222</v>
      </c>
      <c r="K46" s="13"/>
    </row>
    <row r="47" spans="2:11" s="19" customFormat="1" ht="42.75">
      <c r="B47" s="17"/>
      <c r="C47" s="189" t="s">
        <v>291</v>
      </c>
      <c r="D47" s="146" t="s">
        <v>224</v>
      </c>
      <c r="E47" s="223">
        <v>0</v>
      </c>
      <c r="F47" s="147" t="s">
        <v>617</v>
      </c>
      <c r="G47" s="137" t="s">
        <v>293</v>
      </c>
      <c r="H47" s="146" t="s">
        <v>224</v>
      </c>
      <c r="I47" s="223">
        <v>1</v>
      </c>
      <c r="J47" s="147" t="s">
        <v>574</v>
      </c>
      <c r="K47" s="18"/>
    </row>
    <row r="48" spans="2:11" s="19" customFormat="1" ht="28.5">
      <c r="B48" s="17"/>
      <c r="C48" s="190" t="s">
        <v>295</v>
      </c>
      <c r="D48" s="162" t="s">
        <v>224</v>
      </c>
      <c r="E48" s="223">
        <v>1</v>
      </c>
      <c r="F48" s="31" t="s">
        <v>296</v>
      </c>
      <c r="G48" s="24" t="s">
        <v>297</v>
      </c>
      <c r="H48" s="23" t="s">
        <v>262</v>
      </c>
      <c r="I48" s="223">
        <v>1</v>
      </c>
      <c r="J48" s="31" t="s">
        <v>298</v>
      </c>
      <c r="K48" s="18"/>
    </row>
    <row r="49" spans="2:11" s="19" customFormat="1" ht="42.75">
      <c r="B49" s="17"/>
      <c r="C49" s="174" t="s">
        <v>618</v>
      </c>
      <c r="D49" s="23" t="s">
        <v>224</v>
      </c>
      <c r="E49" s="223" t="s">
        <v>48</v>
      </c>
      <c r="F49" s="31" t="s">
        <v>619</v>
      </c>
      <c r="G49" s="24" t="s">
        <v>301</v>
      </c>
      <c r="H49" s="23" t="s">
        <v>224</v>
      </c>
      <c r="I49" s="223">
        <v>1</v>
      </c>
      <c r="J49" s="31" t="s">
        <v>549</v>
      </c>
      <c r="K49" s="18"/>
    </row>
    <row r="50" spans="2:11" s="19" customFormat="1" ht="186" thickBot="1">
      <c r="B50" s="17"/>
      <c r="C50" s="148" t="s">
        <v>303</v>
      </c>
      <c r="D50" s="163" t="s">
        <v>279</v>
      </c>
      <c r="E50" s="223">
        <v>1</v>
      </c>
      <c r="F50" s="191" t="s">
        <v>620</v>
      </c>
      <c r="G50" s="25" t="s">
        <v>26</v>
      </c>
      <c r="H50" s="173" t="s">
        <v>26</v>
      </c>
      <c r="I50" s="223" t="s">
        <v>26</v>
      </c>
      <c r="J50" s="188" t="s">
        <v>26</v>
      </c>
      <c r="K50" s="18"/>
    </row>
    <row r="51" spans="2:11" s="16" customFormat="1" ht="22.7" customHeight="1" thickBot="1">
      <c r="B51" s="14"/>
      <c r="C51" s="594" t="s">
        <v>250</v>
      </c>
      <c r="D51" s="595"/>
      <c r="E51" s="595"/>
      <c r="F51" s="595"/>
      <c r="G51" s="595"/>
      <c r="H51" s="595"/>
      <c r="I51" s="595"/>
      <c r="J51" s="596"/>
      <c r="K51" s="15"/>
    </row>
    <row r="52" spans="2:11" ht="22.7" customHeight="1" thickBot="1">
      <c r="B52" s="12"/>
      <c r="C52" s="614" t="s">
        <v>305</v>
      </c>
      <c r="D52" s="615"/>
      <c r="E52" s="615"/>
      <c r="F52" s="615"/>
      <c r="G52" s="615"/>
      <c r="H52" s="615"/>
      <c r="I52" s="615"/>
      <c r="J52" s="616"/>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9" t="s">
        <v>306</v>
      </c>
      <c r="D56" s="570"/>
      <c r="E56" s="570"/>
      <c r="F56" s="570"/>
      <c r="G56" s="570"/>
      <c r="H56" s="570"/>
      <c r="I56" s="570"/>
      <c r="J56" s="571"/>
      <c r="K56" s="13"/>
    </row>
    <row r="57" spans="2:11" ht="20.85" customHeight="1" thickBot="1">
      <c r="B57" s="12"/>
      <c r="C57" s="633" t="s">
        <v>262</v>
      </c>
      <c r="D57" s="634"/>
      <c r="E57" s="635"/>
      <c r="F57" s="636"/>
      <c r="G57" s="633" t="s">
        <v>279</v>
      </c>
      <c r="H57" s="634"/>
      <c r="I57" s="635"/>
      <c r="J57" s="636"/>
      <c r="K57" s="13"/>
    </row>
    <row r="58" spans="2:11" ht="25.7" customHeight="1" thickBot="1">
      <c r="B58" s="12"/>
      <c r="C58" s="617" t="s">
        <v>307</v>
      </c>
      <c r="D58" s="618"/>
      <c r="E58" s="618"/>
      <c r="F58" s="619"/>
      <c r="G58" s="620" t="s">
        <v>308</v>
      </c>
      <c r="H58" s="618"/>
      <c r="I58" s="618"/>
      <c r="J58" s="621"/>
      <c r="K58" s="13"/>
    </row>
    <row r="59" spans="2:11" ht="15.95" customHeight="1">
      <c r="B59" s="12"/>
      <c r="C59" s="10"/>
      <c r="D59" s="138"/>
      <c r="E59" s="138"/>
      <c r="F59" s="138"/>
      <c r="G59" s="138"/>
      <c r="H59" s="138"/>
      <c r="I59" s="138"/>
      <c r="J59" s="11"/>
      <c r="K59" s="13"/>
    </row>
    <row r="60" spans="2:11">
      <c r="B60" s="12"/>
      <c r="C60" s="12"/>
      <c r="J60" s="13"/>
      <c r="K60" s="13"/>
    </row>
    <row r="61" spans="2:11" ht="15" thickBot="1">
      <c r="B61" s="12"/>
      <c r="C61" s="27"/>
      <c r="D61" s="28"/>
      <c r="E61" s="28"/>
      <c r="F61" s="28"/>
      <c r="G61" s="28"/>
      <c r="H61" s="28"/>
      <c r="I61" s="28"/>
      <c r="J61" s="29"/>
      <c r="K61" s="13"/>
    </row>
    <row r="62" spans="2:11" ht="18.75" thickBot="1">
      <c r="B62" s="12"/>
      <c r="C62" s="569" t="s">
        <v>309</v>
      </c>
      <c r="D62" s="570"/>
      <c r="E62" s="570"/>
      <c r="F62" s="570"/>
      <c r="G62" s="637"/>
      <c r="H62" s="570"/>
      <c r="I62" s="570"/>
      <c r="J62" s="571"/>
      <c r="K62" s="13"/>
    </row>
    <row r="63" spans="2:11" s="16" customFormat="1" ht="13.35" customHeight="1">
      <c r="B63" s="14"/>
      <c r="C63" s="650" t="s">
        <v>310</v>
      </c>
      <c r="D63" s="651"/>
      <c r="E63" s="652"/>
      <c r="F63" s="161" t="s">
        <v>311</v>
      </c>
      <c r="G63" s="150" t="s">
        <v>107</v>
      </c>
      <c r="H63" s="638" t="s">
        <v>312</v>
      </c>
      <c r="I63" s="638"/>
      <c r="J63" s="639"/>
      <c r="K63" s="15"/>
    </row>
    <row r="64" spans="2:11" ht="14.45" customHeight="1">
      <c r="B64" s="12"/>
      <c r="C64" s="190" t="s">
        <v>53</v>
      </c>
      <c r="D64" s="609" t="s">
        <v>313</v>
      </c>
      <c r="E64" s="610"/>
      <c r="F64" s="152">
        <f>'Initial Risk'!F24</f>
        <v>5</v>
      </c>
      <c r="G64" s="155">
        <f>'Initial Risk'!G24</f>
        <v>4</v>
      </c>
      <c r="H64" s="640">
        <f>F64*G64</f>
        <v>20</v>
      </c>
      <c r="I64" s="640"/>
      <c r="J64" s="641"/>
      <c r="K64" s="13"/>
    </row>
    <row r="65" spans="2:11" ht="14.45" customHeight="1">
      <c r="B65" s="12"/>
      <c r="C65" s="190" t="s">
        <v>54</v>
      </c>
      <c r="D65" s="609" t="s">
        <v>313</v>
      </c>
      <c r="E65" s="610"/>
      <c r="F65" s="153" t="s">
        <v>314</v>
      </c>
      <c r="G65" s="155" t="s">
        <v>591</v>
      </c>
      <c r="H65" s="642" t="s">
        <v>316</v>
      </c>
      <c r="I65" s="642"/>
      <c r="J65" s="643"/>
      <c r="K65" s="13"/>
    </row>
    <row r="66" spans="2:11" ht="16.5" customHeight="1">
      <c r="B66" s="12"/>
      <c r="C66" s="190" t="s">
        <v>317</v>
      </c>
      <c r="D66" s="609" t="s">
        <v>313</v>
      </c>
      <c r="E66" s="610"/>
      <c r="F66" s="154" t="s">
        <v>318</v>
      </c>
      <c r="G66" s="151" t="s">
        <v>319</v>
      </c>
      <c r="H66" s="644" t="s">
        <v>320</v>
      </c>
      <c r="I66" s="644"/>
      <c r="J66" s="645"/>
      <c r="K66" s="13"/>
    </row>
    <row r="67" spans="2:11" ht="15.95" customHeight="1">
      <c r="B67" s="12"/>
      <c r="C67" s="190" t="s">
        <v>321</v>
      </c>
      <c r="D67" s="609" t="s">
        <v>313</v>
      </c>
      <c r="E67" s="610"/>
      <c r="F67" s="152">
        <v>2</v>
      </c>
      <c r="G67" s="155">
        <v>3</v>
      </c>
      <c r="H67" s="646">
        <f>F67*G67</f>
        <v>6</v>
      </c>
      <c r="I67" s="646"/>
      <c r="J67" s="647"/>
      <c r="K67" s="13"/>
    </row>
    <row r="68" spans="2:11" ht="14.45" customHeight="1" thickBot="1">
      <c r="B68" s="12"/>
      <c r="C68" s="222" t="s">
        <v>58</v>
      </c>
      <c r="D68" s="622" t="s">
        <v>313</v>
      </c>
      <c r="E68" s="623"/>
      <c r="F68" s="156" t="s">
        <v>361</v>
      </c>
      <c r="G68" s="155" t="s">
        <v>323</v>
      </c>
      <c r="H68" s="648" t="s">
        <v>324</v>
      </c>
      <c r="I68" s="648"/>
      <c r="J68" s="649"/>
      <c r="K68" s="13"/>
    </row>
    <row r="69" spans="2:11" ht="23.1" customHeight="1" thickBot="1">
      <c r="B69" s="12"/>
      <c r="C69" s="653" t="s">
        <v>325</v>
      </c>
      <c r="D69" s="631"/>
      <c r="E69" s="631"/>
      <c r="F69" s="631"/>
      <c r="G69" s="631"/>
      <c r="H69" s="631"/>
      <c r="I69" s="631"/>
      <c r="J69" s="632"/>
      <c r="K69" s="13"/>
    </row>
    <row r="70" spans="2:11" ht="17.850000000000001" customHeight="1">
      <c r="B70" s="12"/>
      <c r="C70" s="179" t="s">
        <v>326</v>
      </c>
      <c r="D70" s="157"/>
      <c r="E70" s="157"/>
      <c r="F70" s="157"/>
      <c r="G70" s="157"/>
      <c r="H70" s="157"/>
      <c r="I70" s="157"/>
      <c r="J70" s="180"/>
      <c r="K70" s="13"/>
    </row>
    <row r="71" spans="2:11" ht="18.600000000000001" customHeight="1">
      <c r="B71" s="12"/>
      <c r="C71" s="181" t="s">
        <v>327</v>
      </c>
      <c r="D71" s="177"/>
      <c r="E71" s="177"/>
      <c r="F71" s="177"/>
      <c r="G71" s="178"/>
      <c r="H71" s="178"/>
      <c r="I71" s="178"/>
      <c r="J71" s="182"/>
      <c r="K71" s="13"/>
    </row>
    <row r="72" spans="2:11" ht="14.85" customHeight="1">
      <c r="B72" s="12"/>
      <c r="C72" s="181" t="s">
        <v>328</v>
      </c>
      <c r="D72" s="177"/>
      <c r="E72" s="177"/>
      <c r="F72" s="177"/>
      <c r="G72" s="175"/>
      <c r="H72" s="175"/>
      <c r="I72" s="175"/>
      <c r="J72" s="183"/>
      <c r="K72" s="13"/>
    </row>
    <row r="73" spans="2:11" ht="17.100000000000001" customHeight="1">
      <c r="B73" s="12"/>
      <c r="C73" s="158" t="s">
        <v>329</v>
      </c>
      <c r="D73" s="177"/>
      <c r="E73" s="177"/>
      <c r="F73" s="177"/>
      <c r="G73" s="176"/>
      <c r="H73" s="176"/>
      <c r="I73" s="176"/>
      <c r="J73" s="184"/>
      <c r="K73" s="13"/>
    </row>
    <row r="74" spans="2:11" ht="14.45" customHeight="1" thickBot="1">
      <c r="B74" s="12"/>
      <c r="C74" s="185"/>
      <c r="D74" s="186"/>
      <c r="E74" s="186"/>
      <c r="F74" s="186"/>
      <c r="G74" s="186"/>
      <c r="H74" s="186"/>
      <c r="I74" s="186"/>
      <c r="J74" s="187"/>
      <c r="K74" s="13"/>
    </row>
    <row r="75" spans="2:11" ht="15" customHeight="1" thickBot="1">
      <c r="B75" s="12"/>
      <c r="C75" s="624" t="s">
        <v>330</v>
      </c>
      <c r="D75" s="625"/>
      <c r="E75" s="625"/>
      <c r="F75" s="626"/>
      <c r="G75" s="626"/>
      <c r="H75" s="626"/>
      <c r="I75" s="627"/>
      <c r="J75" s="628"/>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thickBot="1">
      <c r="B111" s="12"/>
      <c r="C111" s="143"/>
      <c r="D111" s="144"/>
      <c r="E111" s="144"/>
      <c r="F111" s="144"/>
      <c r="G111" s="28"/>
      <c r="H111" s="144"/>
      <c r="I111" s="144"/>
      <c r="J111" s="29"/>
      <c r="K111" s="13"/>
    </row>
    <row r="112" spans="2:11">
      <c r="B112" s="12"/>
      <c r="K112" s="13"/>
    </row>
    <row r="113" spans="2:11" ht="1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83" priority="22" operator="between">
      <formula>1</formula>
      <formula>3</formula>
    </cfRule>
    <cfRule type="cellIs" dxfId="82" priority="23" operator="equal">
      <formula>4</formula>
    </cfRule>
    <cfRule type="cellIs" dxfId="81" priority="24" operator="between">
      <formula>5</formula>
      <formula>8</formula>
    </cfRule>
    <cfRule type="cellIs" dxfId="80" priority="25" operator="between">
      <formula>10</formula>
      <formula>12</formula>
    </cfRule>
    <cfRule type="cellIs" dxfId="79" priority="26"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8" operator="equal" id="{790E1D1F-87E2-461A-A882-789FD24C005F}">
            <xm:f>'Data Vald.'!$A$9</xm:f>
            <x14:dxf>
              <fill>
                <patternFill>
                  <bgColor rgb="FF00B050"/>
                </patternFill>
              </fill>
            </x14:dxf>
          </x14:cfRule>
          <x14:cfRule type="cellIs" priority="9" operator="equal" id="{ADBFC001-514A-468A-AC1F-50D1307A6945}">
            <xm:f>'Data Vald.'!$A$8</xm:f>
            <x14:dxf>
              <fill>
                <patternFill>
                  <bgColor rgb="FFFFFF00"/>
                </patternFill>
              </fill>
            </x14:dxf>
          </x14:cfRule>
          <x14:cfRule type="cellIs" priority="10" operator="equal" id="{C192B8CC-469E-4D27-866B-A0C01D8F99BD}">
            <xm:f>'Data Vald.'!$A$7</xm:f>
            <x14:dxf>
              <fill>
                <patternFill>
                  <bgColor rgb="FFFFC000"/>
                </patternFill>
              </fill>
            </x14:dxf>
          </x14:cfRule>
          <x14:cfRule type="cellIs" priority="11" operator="equal" id="{C8A61438-6418-4E10-8342-5C87EAC4CF14}">
            <xm:f>'Data Vald.'!$A$6</xm:f>
            <x14:dxf>
              <fill>
                <patternFill>
                  <bgColor rgb="FFFF0000"/>
                </patternFill>
              </fill>
            </x14:dxf>
          </x14:cfRule>
          <x14:cfRule type="cellIs" priority="12" operator="equal" id="{C125048D-0CA5-4DA7-BAFD-33D652147AC9}">
            <xm:f>'Data Vald.'!$A$5</xm:f>
            <x14:dxf>
              <font>
                <color theme="0"/>
              </font>
              <fill>
                <patternFill>
                  <bgColor theme="1"/>
                </patternFill>
              </fill>
            </x14:dxf>
          </x14:cfRule>
          <x14:cfRule type="cellIs" priority="13" operator="equal" id="{0BA2C5ED-AF9B-4B10-939A-7240AD392405}">
            <xm:f>'Data Vald.'!$A$4</xm:f>
            <x14:dxf/>
          </x14:cfRule>
          <x14:cfRule type="cellIs" priority="14" operator="equal" id="{8A51B940-C270-467A-A16C-2742C53ED968}">
            <xm:f>'Data Vald.'!$A$3</xm:f>
            <x14:dxf/>
          </x14:cfRule>
          <xm:sqref>E16:E19 I16:I19 E22:E24 I22:I24</xm:sqref>
        </x14:conditionalFormatting>
        <x14:conditionalFormatting xmlns:xm="http://schemas.microsoft.com/office/excel/2006/main">
          <x14:cfRule type="cellIs" priority="1" operator="equal" id="{514FAE94-3CCA-4154-B3B8-C99BAD068B68}">
            <xm:f>'Data Vald.'!$A$9</xm:f>
            <x14:dxf>
              <fill>
                <patternFill>
                  <bgColor rgb="FF00B050"/>
                </patternFill>
              </fill>
            </x14:dxf>
          </x14:cfRule>
          <x14:cfRule type="cellIs" priority="2" operator="equal" id="{70C3B37A-B32F-4B54-8DAC-DD04D0A2345D}">
            <xm:f>'Data Vald.'!$A$8</xm:f>
            <x14:dxf>
              <fill>
                <patternFill>
                  <bgColor rgb="FFFFFF00"/>
                </patternFill>
              </fill>
            </x14:dxf>
          </x14:cfRule>
          <x14:cfRule type="cellIs" priority="3" operator="equal" id="{D1A22604-DB3E-4662-8E95-EA93B11C6433}">
            <xm:f>'Data Vald.'!$A$7</xm:f>
            <x14:dxf>
              <fill>
                <patternFill>
                  <bgColor rgb="FFFFC000"/>
                </patternFill>
              </fill>
            </x14:dxf>
          </x14:cfRule>
          <x14:cfRule type="cellIs" priority="4" operator="equal" id="{6774A7D6-4E60-4ED1-854B-FC513A770AA4}">
            <xm:f>'Data Vald.'!$A$6</xm:f>
            <x14:dxf>
              <fill>
                <patternFill>
                  <bgColor rgb="FFFF0000"/>
                </patternFill>
              </fill>
            </x14:dxf>
          </x14:cfRule>
          <x14:cfRule type="cellIs" priority="5" operator="equal" id="{011FC4C5-03BA-4653-9E43-31FD766A2DC0}">
            <xm:f>'Data Vald.'!$A$5</xm:f>
            <x14:dxf>
              <font>
                <color theme="0"/>
              </font>
              <fill>
                <patternFill>
                  <bgColor theme="1"/>
                </patternFill>
              </fill>
            </x14:dxf>
          </x14:cfRule>
          <x14:cfRule type="cellIs" priority="6" operator="equal" id="{B7E5A959-7B36-4E1B-9DCF-79BC81F34676}">
            <xm:f>'Data Vald.'!$A$4</xm:f>
            <x14:dxf/>
          </x14:cfRule>
          <x14:cfRule type="cellIs" priority="7" operator="equal" id="{C1CF3173-EAAD-46C4-82A3-8826E566BA2E}">
            <xm:f>'Data Vald.'!$A$3</xm:f>
            <x14:dxf/>
          </x14:cfRule>
          <xm:sqref>E37:E44 I37:I44 E47:E50 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595C4FF-04E3-4125-A33E-D42820912B0F}">
          <x14:formula1>
            <xm:f>'Data Vald.'!$A$3:$A$9</xm:f>
          </x14:formula1>
          <xm:sqref>E16:E19 E22:E24 I16:I19 I22:I24 E37:E44 I37:I44 E47:E50 I47:I50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4E12-3F3F-4167-A29C-4D4A6024C26B}">
  <sheetPr codeName="Sheet27">
    <tabColor theme="9" tint="0.79998168889431442"/>
    <pageSetUpPr fitToPage="1"/>
  </sheetPr>
  <dimension ref="B1:K113"/>
  <sheetViews>
    <sheetView showGridLines="0" topLeftCell="A75" zoomScale="85" zoomScaleNormal="85" workbookViewId="0">
      <selection activeCell="C76" sqref="C76"/>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424</v>
      </c>
      <c r="D5" s="573"/>
      <c r="E5" s="573"/>
      <c r="F5" s="573"/>
      <c r="G5" s="573"/>
      <c r="H5" s="573"/>
      <c r="I5" s="573"/>
      <c r="J5" s="574"/>
      <c r="K5" s="13"/>
    </row>
    <row r="6" spans="2:11" ht="14.45" customHeight="1">
      <c r="B6" s="12"/>
      <c r="C6" s="159" t="s">
        <v>603</v>
      </c>
      <c r="D6" s="117"/>
      <c r="E6" s="117"/>
      <c r="F6" s="11"/>
      <c r="G6" s="399" t="s">
        <v>208</v>
      </c>
      <c r="H6" s="575" t="s">
        <v>209</v>
      </c>
      <c r="I6" s="576"/>
      <c r="J6" s="577"/>
      <c r="K6" s="13"/>
    </row>
    <row r="7" spans="2:11" ht="14.25" customHeight="1" thickBot="1">
      <c r="B7" s="12"/>
      <c r="C7" s="578" t="s">
        <v>604</v>
      </c>
      <c r="D7" s="579"/>
      <c r="E7" s="579"/>
      <c r="F7" s="580"/>
      <c r="G7" s="167" t="s">
        <v>651</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426</v>
      </c>
      <c r="I9" s="588"/>
      <c r="J9" s="589"/>
      <c r="K9" s="13"/>
    </row>
    <row r="10" spans="2:11" ht="23.4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8.600000000000001"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74" t="s">
        <v>384</v>
      </c>
      <c r="D16" s="113" t="s">
        <v>224</v>
      </c>
      <c r="E16" s="223">
        <v>0.75</v>
      </c>
      <c r="F16" s="31" t="s">
        <v>639</v>
      </c>
      <c r="G16" s="134" t="s">
        <v>226</v>
      </c>
      <c r="H16" s="130" t="s">
        <v>224</v>
      </c>
      <c r="I16" s="223">
        <v>1</v>
      </c>
      <c r="J16" s="168" t="s">
        <v>518</v>
      </c>
      <c r="K16" s="13"/>
    </row>
    <row r="17" spans="2:11" ht="42.75">
      <c r="B17" s="12"/>
      <c r="C17" s="174" t="s">
        <v>223</v>
      </c>
      <c r="D17" s="113" t="s">
        <v>224</v>
      </c>
      <c r="E17" s="223">
        <v>1</v>
      </c>
      <c r="F17" s="31" t="s">
        <v>652</v>
      </c>
      <c r="G17" s="174" t="s">
        <v>26</v>
      </c>
      <c r="H17" s="113" t="s">
        <v>26</v>
      </c>
      <c r="I17" s="223" t="s">
        <v>26</v>
      </c>
      <c r="J17" s="193" t="s">
        <v>26</v>
      </c>
      <c r="K17" s="13"/>
    </row>
    <row r="18" spans="2:11" ht="38.450000000000003" customHeight="1">
      <c r="B18" s="12"/>
      <c r="C18" s="174" t="s">
        <v>427</v>
      </c>
      <c r="D18" s="113" t="s">
        <v>224</v>
      </c>
      <c r="E18" s="223" t="s">
        <v>48</v>
      </c>
      <c r="F18" s="192" t="s">
        <v>653</v>
      </c>
      <c r="G18" s="174" t="s">
        <v>26</v>
      </c>
      <c r="H18" s="113" t="s">
        <v>26</v>
      </c>
      <c r="I18" s="223" t="s">
        <v>26</v>
      </c>
      <c r="J18" s="193" t="s">
        <v>26</v>
      </c>
      <c r="K18" s="13"/>
    </row>
    <row r="19" spans="2:11" ht="38.450000000000003" customHeight="1" thickBot="1">
      <c r="B19" s="12"/>
      <c r="C19" s="174" t="s">
        <v>429</v>
      </c>
      <c r="D19" s="113" t="s">
        <v>224</v>
      </c>
      <c r="E19" s="223" t="s">
        <v>48</v>
      </c>
      <c r="F19" s="31" t="s">
        <v>654</v>
      </c>
      <c r="G19" s="174" t="s">
        <v>26</v>
      </c>
      <c r="H19" s="113" t="s">
        <v>26</v>
      </c>
      <c r="I19" s="223" t="s">
        <v>26</v>
      </c>
      <c r="J19" s="193" t="s">
        <v>26</v>
      </c>
      <c r="K19" s="13"/>
    </row>
    <row r="20" spans="2:11" ht="27" customHeight="1" thickBot="1">
      <c r="B20" s="12"/>
      <c r="C20" s="606" t="s">
        <v>236</v>
      </c>
      <c r="D20" s="607"/>
      <c r="E20" s="607"/>
      <c r="F20" s="607"/>
      <c r="G20" s="607"/>
      <c r="H20" s="607"/>
      <c r="I20" s="607"/>
      <c r="J20" s="608"/>
      <c r="K20" s="13"/>
    </row>
    <row r="21" spans="2:11" ht="27" customHeight="1" thickBot="1">
      <c r="B21" s="12"/>
      <c r="C21" s="160" t="s">
        <v>219</v>
      </c>
      <c r="D21" s="132" t="s">
        <v>220</v>
      </c>
      <c r="E21" s="215" t="s">
        <v>221</v>
      </c>
      <c r="F21" s="133" t="s">
        <v>222</v>
      </c>
      <c r="G21" s="160" t="s">
        <v>219</v>
      </c>
      <c r="H21" s="132" t="s">
        <v>220</v>
      </c>
      <c r="I21" s="215" t="s">
        <v>221</v>
      </c>
      <c r="J21" s="133" t="s">
        <v>222</v>
      </c>
      <c r="K21" s="13"/>
    </row>
    <row r="22" spans="2:11" ht="28.5">
      <c r="B22" s="12"/>
      <c r="C22" s="135" t="s">
        <v>237</v>
      </c>
      <c r="D22" s="136" t="s">
        <v>224</v>
      </c>
      <c r="E22" s="223">
        <v>1</v>
      </c>
      <c r="F22" s="169" t="s">
        <v>444</v>
      </c>
      <c r="G22" s="137" t="s">
        <v>243</v>
      </c>
      <c r="H22" s="136" t="s">
        <v>224</v>
      </c>
      <c r="I22" s="223">
        <v>1</v>
      </c>
      <c r="J22" s="147" t="s">
        <v>244</v>
      </c>
      <c r="K22" s="13"/>
    </row>
    <row r="23" spans="2:11" ht="57">
      <c r="B23" s="12"/>
      <c r="C23" s="24" t="s">
        <v>432</v>
      </c>
      <c r="D23" s="20" t="s">
        <v>224</v>
      </c>
      <c r="E23" s="223">
        <v>0</v>
      </c>
      <c r="F23" s="170" t="s">
        <v>655</v>
      </c>
      <c r="G23" s="24" t="s">
        <v>26</v>
      </c>
      <c r="H23" s="114" t="s">
        <v>26</v>
      </c>
      <c r="I23" s="223" t="s">
        <v>26</v>
      </c>
      <c r="J23" s="125" t="s">
        <v>26</v>
      </c>
      <c r="K23" s="13"/>
    </row>
    <row r="24" spans="2:11" ht="57.75" thickBot="1">
      <c r="B24" s="12"/>
      <c r="C24" s="148" t="s">
        <v>434</v>
      </c>
      <c r="D24" s="26" t="s">
        <v>224</v>
      </c>
      <c r="E24" s="223">
        <v>0.75</v>
      </c>
      <c r="F24" s="149" t="s">
        <v>656</v>
      </c>
      <c r="G24" s="25" t="s">
        <v>26</v>
      </c>
      <c r="H24" s="200" t="s">
        <v>26</v>
      </c>
      <c r="I24" s="223" t="s">
        <v>26</v>
      </c>
      <c r="J24" s="128" t="s">
        <v>26</v>
      </c>
      <c r="K24" s="13"/>
    </row>
    <row r="25" spans="2:11" ht="21" customHeight="1" thickBot="1">
      <c r="B25" s="12"/>
      <c r="C25" s="594" t="s">
        <v>250</v>
      </c>
      <c r="D25" s="595"/>
      <c r="E25" s="595"/>
      <c r="F25" s="595"/>
      <c r="G25" s="595"/>
      <c r="H25" s="595"/>
      <c r="I25" s="595"/>
      <c r="J25" s="596"/>
      <c r="K25" s="13"/>
    </row>
    <row r="26" spans="2:11" ht="23.45" customHeight="1" thickBot="1">
      <c r="B26" s="12"/>
      <c r="C26" s="597" t="s">
        <v>251</v>
      </c>
      <c r="D26" s="598"/>
      <c r="E26" s="598"/>
      <c r="F26" s="598"/>
      <c r="G26" s="598"/>
      <c r="H26" s="598"/>
      <c r="I26" s="598"/>
      <c r="J26" s="599"/>
      <c r="K26" s="13"/>
    </row>
    <row r="27" spans="2:11">
      <c r="B27" s="12"/>
      <c r="C27" s="10"/>
      <c r="D27" s="138"/>
      <c r="E27" s="138"/>
      <c r="F27" s="138"/>
      <c r="G27" s="138"/>
      <c r="H27" s="138"/>
      <c r="I27" s="138"/>
      <c r="J27" s="11"/>
      <c r="K27" s="13"/>
    </row>
    <row r="28" spans="2:11">
      <c r="B28" s="12"/>
      <c r="C28" s="12"/>
      <c r="J28" s="13"/>
      <c r="K28" s="13"/>
    </row>
    <row r="29" spans="2:11" ht="15" thickBot="1">
      <c r="B29" s="12"/>
      <c r="C29" s="27"/>
      <c r="D29" s="28"/>
      <c r="E29" s="28"/>
      <c r="F29" s="28"/>
      <c r="G29" s="28"/>
      <c r="H29" s="28"/>
      <c r="I29" s="28"/>
      <c r="J29" s="29"/>
      <c r="K29" s="13"/>
    </row>
    <row r="30" spans="2:11" ht="18.75" thickBot="1">
      <c r="B30" s="12"/>
      <c r="C30" s="569" t="s">
        <v>252</v>
      </c>
      <c r="D30" s="570"/>
      <c r="E30" s="570"/>
      <c r="F30" s="570"/>
      <c r="G30" s="570"/>
      <c r="H30" s="570"/>
      <c r="I30" s="570"/>
      <c r="J30" s="571"/>
      <c r="K30" s="13"/>
    </row>
    <row r="31" spans="2:11" ht="15" customHeight="1">
      <c r="B31" s="12"/>
      <c r="C31" s="140"/>
      <c r="D31" s="141"/>
      <c r="E31" s="141"/>
      <c r="F31" s="141"/>
      <c r="G31" s="141"/>
      <c r="H31" s="141"/>
      <c r="I31" s="141"/>
      <c r="J31" s="142"/>
      <c r="K31" s="13"/>
    </row>
    <row r="32" spans="2:11" ht="15" customHeight="1">
      <c r="B32" s="12"/>
      <c r="C32" s="566" t="s">
        <v>253</v>
      </c>
      <c r="D32" s="567"/>
      <c r="E32" s="567"/>
      <c r="F32" s="567"/>
      <c r="G32" s="567"/>
      <c r="H32" s="567"/>
      <c r="I32" s="567"/>
      <c r="J32" s="568"/>
      <c r="K32" s="13"/>
    </row>
    <row r="33" spans="2:11" ht="15" customHeight="1" thickBot="1">
      <c r="B33" s="12"/>
      <c r="C33" s="143"/>
      <c r="D33" s="144"/>
      <c r="E33" s="144"/>
      <c r="F33" s="144"/>
      <c r="G33" s="144"/>
      <c r="H33" s="144"/>
      <c r="I33" s="144"/>
      <c r="J33" s="145"/>
      <c r="K33" s="13"/>
    </row>
    <row r="34" spans="2:11" s="16" customFormat="1" ht="26.85" customHeight="1" thickBot="1">
      <c r="B34" s="14"/>
      <c r="C34" s="600" t="s">
        <v>254</v>
      </c>
      <c r="D34" s="601"/>
      <c r="E34" s="601"/>
      <c r="F34" s="602"/>
      <c r="G34" s="600" t="s">
        <v>255</v>
      </c>
      <c r="H34" s="601"/>
      <c r="I34" s="601"/>
      <c r="J34" s="602"/>
      <c r="K34" s="15"/>
    </row>
    <row r="35" spans="2:11" ht="27.75" customHeight="1" thickBot="1">
      <c r="B35" s="12"/>
      <c r="C35" s="603" t="str">
        <f>C14</f>
        <v>HARDWARE (PLANT)</v>
      </c>
      <c r="D35" s="604"/>
      <c r="E35" s="604"/>
      <c r="F35" s="604"/>
      <c r="G35" s="604"/>
      <c r="H35" s="604"/>
      <c r="I35" s="604"/>
      <c r="J35" s="605"/>
      <c r="K35" s="13"/>
    </row>
    <row r="36" spans="2:11" ht="21.2" customHeight="1" thickBot="1">
      <c r="B36" s="12"/>
      <c r="C36" s="131" t="s">
        <v>219</v>
      </c>
      <c r="D36" s="132" t="s">
        <v>220</v>
      </c>
      <c r="E36" s="215" t="s">
        <v>221</v>
      </c>
      <c r="F36" s="133" t="s">
        <v>222</v>
      </c>
      <c r="G36" s="131" t="s">
        <v>219</v>
      </c>
      <c r="H36" s="132" t="s">
        <v>220</v>
      </c>
      <c r="I36" s="215" t="s">
        <v>221</v>
      </c>
      <c r="J36" s="133" t="s">
        <v>222</v>
      </c>
      <c r="K36" s="13"/>
    </row>
    <row r="37" spans="2:11" s="19" customFormat="1" ht="54.95" customHeight="1">
      <c r="B37" s="17"/>
      <c r="C37" s="137" t="s">
        <v>256</v>
      </c>
      <c r="D37" s="146" t="s">
        <v>257</v>
      </c>
      <c r="E37" s="223">
        <v>0.75</v>
      </c>
      <c r="F37" s="147" t="s">
        <v>614</v>
      </c>
      <c r="G37" s="137" t="s">
        <v>259</v>
      </c>
      <c r="H37" s="136" t="s">
        <v>224</v>
      </c>
      <c r="I37" s="223">
        <v>0.5</v>
      </c>
      <c r="J37" s="147" t="s">
        <v>260</v>
      </c>
      <c r="K37" s="18"/>
    </row>
    <row r="38" spans="2:11" s="19" customFormat="1" ht="52.5" customHeight="1">
      <c r="B38" s="17"/>
      <c r="C38" s="24" t="s">
        <v>261</v>
      </c>
      <c r="D38" s="20" t="s">
        <v>262</v>
      </c>
      <c r="E38" s="223">
        <v>1</v>
      </c>
      <c r="F38" s="31" t="s">
        <v>263</v>
      </c>
      <c r="G38" s="24" t="s">
        <v>264</v>
      </c>
      <c r="H38" s="20" t="s">
        <v>224</v>
      </c>
      <c r="I38" s="223">
        <v>0.5</v>
      </c>
      <c r="J38" s="31" t="s">
        <v>265</v>
      </c>
      <c r="K38" s="18"/>
    </row>
    <row r="39" spans="2:11" s="19" customFormat="1" ht="57">
      <c r="B39" s="17"/>
      <c r="C39" s="24" t="s">
        <v>266</v>
      </c>
      <c r="D39" s="23" t="s">
        <v>262</v>
      </c>
      <c r="E39" s="223" t="s">
        <v>48</v>
      </c>
      <c r="F39" s="31" t="s">
        <v>615</v>
      </c>
      <c r="G39" s="24" t="s">
        <v>268</v>
      </c>
      <c r="H39" s="20" t="s">
        <v>224</v>
      </c>
      <c r="I39" s="223">
        <v>1</v>
      </c>
      <c r="J39" s="31" t="s">
        <v>269</v>
      </c>
      <c r="K39" s="18"/>
    </row>
    <row r="40" spans="2:11" s="19" customFormat="1" ht="39" customHeight="1">
      <c r="B40" s="17"/>
      <c r="C40" s="24" t="s">
        <v>270</v>
      </c>
      <c r="D40" s="20" t="s">
        <v>262</v>
      </c>
      <c r="E40" s="223">
        <v>0.75</v>
      </c>
      <c r="F40" s="31" t="s">
        <v>271</v>
      </c>
      <c r="G40" s="24" t="s">
        <v>272</v>
      </c>
      <c r="H40" s="23" t="s">
        <v>257</v>
      </c>
      <c r="I40" s="223">
        <v>0.75</v>
      </c>
      <c r="J40" s="31" t="s">
        <v>273</v>
      </c>
      <c r="K40" s="18"/>
    </row>
    <row r="41" spans="2:11" s="19" customFormat="1" ht="28.5">
      <c r="B41" s="17"/>
      <c r="C41" s="174" t="s">
        <v>274</v>
      </c>
      <c r="D41" s="23" t="s">
        <v>224</v>
      </c>
      <c r="E41" s="223" t="s">
        <v>48</v>
      </c>
      <c r="F41" s="31" t="s">
        <v>275</v>
      </c>
      <c r="G41" s="24" t="s">
        <v>276</v>
      </c>
      <c r="H41" s="23" t="s">
        <v>257</v>
      </c>
      <c r="I41" s="223">
        <v>1</v>
      </c>
      <c r="J41" s="31" t="s">
        <v>277</v>
      </c>
      <c r="K41" s="18"/>
    </row>
    <row r="42" spans="2:11" s="19" customFormat="1" ht="42.75">
      <c r="B42" s="17"/>
      <c r="C42" s="174" t="s">
        <v>278</v>
      </c>
      <c r="D42" s="23" t="s">
        <v>279</v>
      </c>
      <c r="E42" s="223">
        <v>1</v>
      </c>
      <c r="F42" s="31" t="s">
        <v>625</v>
      </c>
      <c r="G42" s="24" t="s">
        <v>281</v>
      </c>
      <c r="H42" s="23" t="s">
        <v>279</v>
      </c>
      <c r="I42" s="223">
        <v>1</v>
      </c>
      <c r="J42" s="31" t="s">
        <v>282</v>
      </c>
      <c r="K42" s="18"/>
    </row>
    <row r="43" spans="2:11" s="19" customFormat="1" ht="57">
      <c r="B43" s="17"/>
      <c r="C43" s="174" t="s">
        <v>283</v>
      </c>
      <c r="D43" s="23" t="s">
        <v>279</v>
      </c>
      <c r="E43" s="223">
        <v>0.75</v>
      </c>
      <c r="F43" s="31" t="s">
        <v>284</v>
      </c>
      <c r="G43" s="24" t="s">
        <v>285</v>
      </c>
      <c r="H43" s="20" t="s">
        <v>224</v>
      </c>
      <c r="I43" s="223">
        <v>0</v>
      </c>
      <c r="J43" s="31" t="s">
        <v>286</v>
      </c>
      <c r="K43" s="18"/>
    </row>
    <row r="44" spans="2:11" s="19" customFormat="1" ht="29.25" thickBot="1">
      <c r="B44" s="17"/>
      <c r="C44" s="148" t="s">
        <v>287</v>
      </c>
      <c r="D44" s="26" t="s">
        <v>262</v>
      </c>
      <c r="E44" s="223">
        <v>1</v>
      </c>
      <c r="F44" s="149" t="s">
        <v>288</v>
      </c>
      <c r="G44" s="25" t="s">
        <v>289</v>
      </c>
      <c r="H44" s="26" t="s">
        <v>279</v>
      </c>
      <c r="I44" s="223">
        <v>1</v>
      </c>
      <c r="J44" s="149" t="s">
        <v>290</v>
      </c>
      <c r="K44" s="18"/>
    </row>
    <row r="45" spans="2:11" s="19" customFormat="1" ht="27.75" customHeight="1" thickBot="1">
      <c r="B45" s="17"/>
      <c r="C45" s="611" t="str">
        <f>C20</f>
        <v>PEOPLE + PROCESS</v>
      </c>
      <c r="D45" s="612"/>
      <c r="E45" s="612"/>
      <c r="F45" s="612"/>
      <c r="G45" s="612"/>
      <c r="H45" s="612"/>
      <c r="I45" s="612"/>
      <c r="J45" s="613"/>
      <c r="K45" s="18"/>
    </row>
    <row r="46" spans="2:11" ht="24.6" customHeight="1" thickBot="1">
      <c r="B46" s="12"/>
      <c r="C46" s="131" t="s">
        <v>219</v>
      </c>
      <c r="D46" s="132" t="s">
        <v>220</v>
      </c>
      <c r="E46" s="215" t="s">
        <v>221</v>
      </c>
      <c r="F46" s="133" t="s">
        <v>222</v>
      </c>
      <c r="G46" s="131" t="s">
        <v>219</v>
      </c>
      <c r="H46" s="132" t="s">
        <v>220</v>
      </c>
      <c r="I46" s="215" t="s">
        <v>221</v>
      </c>
      <c r="J46" s="133" t="s">
        <v>222</v>
      </c>
      <c r="K46" s="13"/>
    </row>
    <row r="47" spans="2:11" s="19" customFormat="1" ht="42.75">
      <c r="B47" s="17"/>
      <c r="C47" s="189" t="s">
        <v>291</v>
      </c>
      <c r="D47" s="146" t="s">
        <v>224</v>
      </c>
      <c r="E47" s="223">
        <v>0</v>
      </c>
      <c r="F47" s="147" t="s">
        <v>617</v>
      </c>
      <c r="G47" s="137" t="s">
        <v>293</v>
      </c>
      <c r="H47" s="146" t="s">
        <v>224</v>
      </c>
      <c r="I47" s="223">
        <v>1</v>
      </c>
      <c r="J47" s="147" t="s">
        <v>574</v>
      </c>
      <c r="K47" s="18"/>
    </row>
    <row r="48" spans="2:11" s="19" customFormat="1" ht="28.5">
      <c r="B48" s="17"/>
      <c r="C48" s="190" t="s">
        <v>295</v>
      </c>
      <c r="D48" s="162" t="s">
        <v>224</v>
      </c>
      <c r="E48" s="223">
        <v>1</v>
      </c>
      <c r="F48" s="31" t="s">
        <v>296</v>
      </c>
      <c r="G48" s="24" t="s">
        <v>297</v>
      </c>
      <c r="H48" s="23" t="s">
        <v>262</v>
      </c>
      <c r="I48" s="223">
        <v>1</v>
      </c>
      <c r="J48" s="31" t="s">
        <v>298</v>
      </c>
      <c r="K48" s="18"/>
    </row>
    <row r="49" spans="2:11" s="19" customFormat="1" ht="42.75">
      <c r="B49" s="17"/>
      <c r="C49" s="174" t="s">
        <v>618</v>
      </c>
      <c r="D49" s="23" t="s">
        <v>224</v>
      </c>
      <c r="E49" s="223" t="s">
        <v>48</v>
      </c>
      <c r="F49" s="31" t="s">
        <v>619</v>
      </c>
      <c r="G49" s="24" t="s">
        <v>301</v>
      </c>
      <c r="H49" s="23" t="s">
        <v>224</v>
      </c>
      <c r="I49" s="223">
        <v>1</v>
      </c>
      <c r="J49" s="31" t="s">
        <v>549</v>
      </c>
      <c r="K49" s="18"/>
    </row>
    <row r="50" spans="2:11" s="19" customFormat="1" ht="186" thickBot="1">
      <c r="B50" s="17"/>
      <c r="C50" s="148" t="s">
        <v>303</v>
      </c>
      <c r="D50" s="163" t="s">
        <v>279</v>
      </c>
      <c r="E50" s="223">
        <v>1</v>
      </c>
      <c r="F50" s="191" t="s">
        <v>620</v>
      </c>
      <c r="G50" s="148" t="s">
        <v>26</v>
      </c>
      <c r="H50" s="163" t="s">
        <v>26</v>
      </c>
      <c r="I50" s="223" t="s">
        <v>26</v>
      </c>
      <c r="J50" s="149" t="s">
        <v>26</v>
      </c>
      <c r="K50" s="18"/>
    </row>
    <row r="51" spans="2:11" s="16" customFormat="1" ht="22.7" customHeight="1" thickBot="1">
      <c r="B51" s="14"/>
      <c r="C51" s="594" t="s">
        <v>250</v>
      </c>
      <c r="D51" s="595"/>
      <c r="E51" s="595"/>
      <c r="F51" s="595"/>
      <c r="G51" s="595"/>
      <c r="H51" s="595"/>
      <c r="I51" s="595"/>
      <c r="J51" s="596"/>
      <c r="K51" s="15"/>
    </row>
    <row r="52" spans="2:11" ht="22.7" customHeight="1" thickBot="1">
      <c r="B52" s="12"/>
      <c r="C52" s="614" t="s">
        <v>305</v>
      </c>
      <c r="D52" s="615"/>
      <c r="E52" s="615"/>
      <c r="F52" s="615"/>
      <c r="G52" s="615"/>
      <c r="H52" s="615"/>
      <c r="I52" s="615"/>
      <c r="J52" s="616"/>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9" t="s">
        <v>306</v>
      </c>
      <c r="D56" s="570"/>
      <c r="E56" s="570"/>
      <c r="F56" s="570"/>
      <c r="G56" s="570"/>
      <c r="H56" s="570"/>
      <c r="I56" s="570"/>
      <c r="J56" s="571"/>
      <c r="K56" s="13"/>
    </row>
    <row r="57" spans="2:11" ht="20.85" customHeight="1" thickBot="1">
      <c r="B57" s="12"/>
      <c r="C57" s="633" t="s">
        <v>262</v>
      </c>
      <c r="D57" s="634"/>
      <c r="E57" s="635"/>
      <c r="F57" s="636"/>
      <c r="G57" s="633" t="s">
        <v>279</v>
      </c>
      <c r="H57" s="634"/>
      <c r="I57" s="635"/>
      <c r="J57" s="636"/>
      <c r="K57" s="13"/>
    </row>
    <row r="58" spans="2:11" ht="25.7" customHeight="1" thickBot="1">
      <c r="B58" s="12"/>
      <c r="C58" s="617" t="s">
        <v>307</v>
      </c>
      <c r="D58" s="618"/>
      <c r="E58" s="618"/>
      <c r="F58" s="619"/>
      <c r="G58" s="620" t="s">
        <v>308</v>
      </c>
      <c r="H58" s="618"/>
      <c r="I58" s="618"/>
      <c r="J58" s="621"/>
      <c r="K58" s="13"/>
    </row>
    <row r="59" spans="2:11" ht="15.95" customHeight="1">
      <c r="B59" s="12"/>
      <c r="C59" s="10"/>
      <c r="D59" s="138"/>
      <c r="E59" s="138"/>
      <c r="F59" s="138"/>
      <c r="G59" s="138"/>
      <c r="H59" s="138"/>
      <c r="I59" s="138"/>
      <c r="J59" s="11"/>
      <c r="K59" s="13"/>
    </row>
    <row r="60" spans="2:11">
      <c r="B60" s="12"/>
      <c r="C60" s="12"/>
      <c r="J60" s="13"/>
      <c r="K60" s="13"/>
    </row>
    <row r="61" spans="2:11" ht="15" thickBot="1">
      <c r="B61" s="12"/>
      <c r="C61" s="27"/>
      <c r="D61" s="28"/>
      <c r="E61" s="28"/>
      <c r="F61" s="28"/>
      <c r="G61" s="28"/>
      <c r="H61" s="28"/>
      <c r="I61" s="28"/>
      <c r="J61" s="29"/>
      <c r="K61" s="13"/>
    </row>
    <row r="62" spans="2:11" ht="18.75" thickBot="1">
      <c r="B62" s="12"/>
      <c r="C62" s="569" t="s">
        <v>309</v>
      </c>
      <c r="D62" s="570"/>
      <c r="E62" s="570"/>
      <c r="F62" s="570"/>
      <c r="G62" s="637"/>
      <c r="H62" s="570"/>
      <c r="I62" s="570"/>
      <c r="J62" s="571"/>
      <c r="K62" s="13"/>
    </row>
    <row r="63" spans="2:11" s="16" customFormat="1" ht="13.35" customHeight="1">
      <c r="B63" s="14"/>
      <c r="C63" s="650" t="s">
        <v>310</v>
      </c>
      <c r="D63" s="651"/>
      <c r="E63" s="652"/>
      <c r="F63" s="161" t="s">
        <v>311</v>
      </c>
      <c r="G63" s="150" t="s">
        <v>107</v>
      </c>
      <c r="H63" s="638" t="s">
        <v>312</v>
      </c>
      <c r="I63" s="638"/>
      <c r="J63" s="639"/>
      <c r="K63" s="15"/>
    </row>
    <row r="64" spans="2:11" ht="14.45" customHeight="1">
      <c r="B64" s="12"/>
      <c r="C64" s="190" t="s">
        <v>53</v>
      </c>
      <c r="D64" s="609" t="s">
        <v>313</v>
      </c>
      <c r="E64" s="610"/>
      <c r="F64" s="152">
        <f>'Initial Risk'!F25</f>
        <v>5</v>
      </c>
      <c r="G64" s="155">
        <f>'Initial Risk'!G25</f>
        <v>2</v>
      </c>
      <c r="H64" s="640">
        <f>F64*G64</f>
        <v>10</v>
      </c>
      <c r="I64" s="640"/>
      <c r="J64" s="641"/>
      <c r="K64" s="13"/>
    </row>
    <row r="65" spans="2:11" ht="14.45" customHeight="1">
      <c r="B65" s="12"/>
      <c r="C65" s="190" t="s">
        <v>54</v>
      </c>
      <c r="D65" s="609" t="s">
        <v>313</v>
      </c>
      <c r="E65" s="610"/>
      <c r="F65" s="153" t="s">
        <v>314</v>
      </c>
      <c r="G65" s="155" t="s">
        <v>421</v>
      </c>
      <c r="H65" s="642" t="s">
        <v>316</v>
      </c>
      <c r="I65" s="642"/>
      <c r="J65" s="643"/>
      <c r="K65" s="13"/>
    </row>
    <row r="66" spans="2:11" ht="16.5" customHeight="1">
      <c r="B66" s="12"/>
      <c r="C66" s="190" t="s">
        <v>317</v>
      </c>
      <c r="D66" s="609" t="s">
        <v>313</v>
      </c>
      <c r="E66" s="610"/>
      <c r="F66" s="154" t="s">
        <v>318</v>
      </c>
      <c r="G66" s="151" t="s">
        <v>319</v>
      </c>
      <c r="H66" s="644" t="s">
        <v>320</v>
      </c>
      <c r="I66" s="644"/>
      <c r="J66" s="645"/>
      <c r="K66" s="13"/>
    </row>
    <row r="67" spans="2:11" ht="15.95" customHeight="1">
      <c r="B67" s="12"/>
      <c r="C67" s="190" t="s">
        <v>321</v>
      </c>
      <c r="D67" s="609" t="s">
        <v>313</v>
      </c>
      <c r="E67" s="610"/>
      <c r="F67" s="152">
        <v>2</v>
      </c>
      <c r="G67" s="155">
        <v>3</v>
      </c>
      <c r="H67" s="646">
        <f>F67*G67</f>
        <v>6</v>
      </c>
      <c r="I67" s="646"/>
      <c r="J67" s="647"/>
      <c r="K67" s="13"/>
    </row>
    <row r="68" spans="2:11" ht="14.45" customHeight="1" thickBot="1">
      <c r="B68" s="12"/>
      <c r="C68" s="222" t="s">
        <v>58</v>
      </c>
      <c r="D68" s="622" t="s">
        <v>313</v>
      </c>
      <c r="E68" s="623"/>
      <c r="F68" s="156" t="s">
        <v>361</v>
      </c>
      <c r="G68" s="155" t="s">
        <v>323</v>
      </c>
      <c r="H68" s="648" t="s">
        <v>324</v>
      </c>
      <c r="I68" s="648"/>
      <c r="J68" s="649"/>
      <c r="K68" s="13"/>
    </row>
    <row r="69" spans="2:11" ht="23.1" customHeight="1" thickBot="1">
      <c r="B69" s="12"/>
      <c r="C69" s="653" t="s">
        <v>325</v>
      </c>
      <c r="D69" s="631"/>
      <c r="E69" s="631"/>
      <c r="F69" s="631"/>
      <c r="G69" s="631"/>
      <c r="H69" s="631"/>
      <c r="I69" s="631"/>
      <c r="J69" s="632"/>
      <c r="K69" s="13"/>
    </row>
    <row r="70" spans="2:11" ht="17.850000000000001" customHeight="1">
      <c r="B70" s="12"/>
      <c r="C70" s="179" t="s">
        <v>326</v>
      </c>
      <c r="D70" s="157"/>
      <c r="E70" s="157"/>
      <c r="F70" s="157"/>
      <c r="G70" s="157"/>
      <c r="H70" s="157"/>
      <c r="I70" s="157"/>
      <c r="J70" s="180"/>
      <c r="K70" s="13"/>
    </row>
    <row r="71" spans="2:11" ht="18.600000000000001" customHeight="1">
      <c r="B71" s="12"/>
      <c r="C71" s="181" t="s">
        <v>327</v>
      </c>
      <c r="D71" s="177"/>
      <c r="E71" s="177"/>
      <c r="F71" s="177"/>
      <c r="G71" s="178"/>
      <c r="H71" s="178"/>
      <c r="I71" s="178"/>
      <c r="J71" s="182"/>
      <c r="K71" s="13"/>
    </row>
    <row r="72" spans="2:11" ht="14.85" customHeight="1">
      <c r="B72" s="12"/>
      <c r="C72" s="181" t="s">
        <v>328</v>
      </c>
      <c r="D72" s="177"/>
      <c r="E72" s="177"/>
      <c r="F72" s="177"/>
      <c r="G72" s="175"/>
      <c r="H72" s="175"/>
      <c r="I72" s="175"/>
      <c r="J72" s="183"/>
      <c r="K72" s="13"/>
    </row>
    <row r="73" spans="2:11" ht="17.100000000000001" customHeight="1">
      <c r="B73" s="12"/>
      <c r="C73" s="158" t="s">
        <v>329</v>
      </c>
      <c r="D73" s="177"/>
      <c r="E73" s="177"/>
      <c r="F73" s="177"/>
      <c r="G73" s="176"/>
      <c r="H73" s="176"/>
      <c r="I73" s="176"/>
      <c r="J73" s="184"/>
      <c r="K73" s="13"/>
    </row>
    <row r="74" spans="2:11" ht="14.45" customHeight="1" thickBot="1">
      <c r="B74" s="12"/>
      <c r="C74" s="185"/>
      <c r="D74" s="186"/>
      <c r="E74" s="186"/>
      <c r="F74" s="186"/>
      <c r="G74" s="186"/>
      <c r="H74" s="186"/>
      <c r="I74" s="186"/>
      <c r="J74" s="187"/>
      <c r="K74" s="13"/>
    </row>
    <row r="75" spans="2:11" ht="15" customHeight="1" thickBot="1">
      <c r="B75" s="12"/>
      <c r="C75" s="624" t="s">
        <v>330</v>
      </c>
      <c r="D75" s="625"/>
      <c r="E75" s="625"/>
      <c r="F75" s="626"/>
      <c r="G75" s="626"/>
      <c r="H75" s="626"/>
      <c r="I75" s="627"/>
      <c r="J75" s="628"/>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thickBot="1">
      <c r="B111" s="12"/>
      <c r="C111" s="143"/>
      <c r="D111" s="144"/>
      <c r="E111" s="144"/>
      <c r="F111" s="144"/>
      <c r="G111" s="28"/>
      <c r="H111" s="144"/>
      <c r="I111" s="144"/>
      <c r="J111" s="29"/>
      <c r="K111" s="13"/>
    </row>
    <row r="112" spans="2:11">
      <c r="B112" s="12"/>
      <c r="K112" s="13"/>
    </row>
    <row r="113" spans="2:11" ht="1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68" priority="22" operator="between">
      <formula>1</formula>
      <formula>3</formula>
    </cfRule>
    <cfRule type="cellIs" dxfId="67" priority="23" operator="equal">
      <formula>4</formula>
    </cfRule>
    <cfRule type="cellIs" dxfId="66" priority="24" operator="between">
      <formula>5</formula>
      <formula>8</formula>
    </cfRule>
    <cfRule type="cellIs" dxfId="65" priority="25" operator="between">
      <formula>10</formula>
      <formula>12</formula>
    </cfRule>
    <cfRule type="cellIs" dxfId="64" priority="26"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8" operator="equal" id="{A261F0DF-F786-413B-89F7-3C19FF72E5FB}">
            <xm:f>'Data Vald.'!$A$9</xm:f>
            <x14:dxf>
              <fill>
                <patternFill>
                  <bgColor rgb="FF00B050"/>
                </patternFill>
              </fill>
            </x14:dxf>
          </x14:cfRule>
          <x14:cfRule type="cellIs" priority="9" operator="equal" id="{EF4C9351-0AF3-4F7F-8B7F-625251F505B3}">
            <xm:f>'Data Vald.'!$A$8</xm:f>
            <x14:dxf>
              <fill>
                <patternFill>
                  <bgColor rgb="FFFFFF00"/>
                </patternFill>
              </fill>
            </x14:dxf>
          </x14:cfRule>
          <x14:cfRule type="cellIs" priority="10" operator="equal" id="{87686FC0-5535-46F5-B703-3FF875D830C8}">
            <xm:f>'Data Vald.'!$A$7</xm:f>
            <x14:dxf>
              <fill>
                <patternFill>
                  <bgColor rgb="FFFFC000"/>
                </patternFill>
              </fill>
            </x14:dxf>
          </x14:cfRule>
          <x14:cfRule type="cellIs" priority="11" operator="equal" id="{D2A64049-D6CE-4B25-82AA-2A453D44EBD6}">
            <xm:f>'Data Vald.'!$A$6</xm:f>
            <x14:dxf>
              <fill>
                <patternFill>
                  <bgColor rgb="FFFF0000"/>
                </patternFill>
              </fill>
            </x14:dxf>
          </x14:cfRule>
          <x14:cfRule type="cellIs" priority="12" operator="equal" id="{EA4404F3-D6A9-42F9-A3AE-6653F865DD52}">
            <xm:f>'Data Vald.'!$A$5</xm:f>
            <x14:dxf>
              <font>
                <color theme="0"/>
              </font>
              <fill>
                <patternFill>
                  <bgColor theme="1"/>
                </patternFill>
              </fill>
            </x14:dxf>
          </x14:cfRule>
          <x14:cfRule type="cellIs" priority="13" operator="equal" id="{AF1EB391-F7C0-48A8-AC7A-862D887B7854}">
            <xm:f>'Data Vald.'!$A$4</xm:f>
            <x14:dxf/>
          </x14:cfRule>
          <x14:cfRule type="cellIs" priority="14" operator="equal" id="{B82EDC64-23D9-480C-BC9D-6ECB49E1C5B5}">
            <xm:f>'Data Vald.'!$A$3</xm:f>
            <x14:dxf/>
          </x14:cfRule>
          <xm:sqref>E16:E19 I16:I19 E22:E24 I22:I24</xm:sqref>
        </x14:conditionalFormatting>
        <x14:conditionalFormatting xmlns:xm="http://schemas.microsoft.com/office/excel/2006/main">
          <x14:cfRule type="cellIs" priority="1" operator="equal" id="{98649AF0-ADE0-4020-8B0A-7F2925AE7392}">
            <xm:f>'Data Vald.'!$A$9</xm:f>
            <x14:dxf>
              <fill>
                <patternFill>
                  <bgColor rgb="FF00B050"/>
                </patternFill>
              </fill>
            </x14:dxf>
          </x14:cfRule>
          <x14:cfRule type="cellIs" priority="2" operator="equal" id="{1235F86B-B4AA-4C89-ADF1-3377B0E34B03}">
            <xm:f>'Data Vald.'!$A$8</xm:f>
            <x14:dxf>
              <fill>
                <patternFill>
                  <bgColor rgb="FFFFFF00"/>
                </patternFill>
              </fill>
            </x14:dxf>
          </x14:cfRule>
          <x14:cfRule type="cellIs" priority="3" operator="equal" id="{FA33AB91-FD00-44B6-B9D4-0E46FE5DADA9}">
            <xm:f>'Data Vald.'!$A$7</xm:f>
            <x14:dxf>
              <fill>
                <patternFill>
                  <bgColor rgb="FFFFC000"/>
                </patternFill>
              </fill>
            </x14:dxf>
          </x14:cfRule>
          <x14:cfRule type="cellIs" priority="4" operator="equal" id="{A1856024-05D7-4042-B9CF-A3B69E896166}">
            <xm:f>'Data Vald.'!$A$6</xm:f>
            <x14:dxf>
              <fill>
                <patternFill>
                  <bgColor rgb="FFFF0000"/>
                </patternFill>
              </fill>
            </x14:dxf>
          </x14:cfRule>
          <x14:cfRule type="cellIs" priority="5" operator="equal" id="{9DE747EC-EED2-4B48-8555-A560E75EF65E}">
            <xm:f>'Data Vald.'!$A$5</xm:f>
            <x14:dxf>
              <font>
                <color theme="0"/>
              </font>
              <fill>
                <patternFill>
                  <bgColor theme="1"/>
                </patternFill>
              </fill>
            </x14:dxf>
          </x14:cfRule>
          <x14:cfRule type="cellIs" priority="6" operator="equal" id="{ADB15F11-DE20-44DD-888C-A69E389D06E7}">
            <xm:f>'Data Vald.'!$A$4</xm:f>
            <x14:dxf/>
          </x14:cfRule>
          <x14:cfRule type="cellIs" priority="7" operator="equal" id="{B25E4D6E-A7A3-4C32-BD1A-D119E7AA0DDB}">
            <xm:f>'Data Vald.'!$A$3</xm:f>
            <x14:dxf/>
          </x14:cfRule>
          <xm:sqref>E37:E44 I37:I44 E47:E50 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C92C019-B3C3-4783-B090-058AD6833014}">
          <x14:formula1>
            <xm:f>'Data Vald.'!$A$3:$A$9</xm:f>
          </x14:formula1>
          <xm:sqref>E16:E19 E22:E24 I16:I19 I22:I24 E37:E44 I37:I44 E47:E50 I47:I50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2B6D-E3C1-414D-8EDA-EE7AE03F1EF4}">
  <sheetPr codeName="Sheet28">
    <tabColor theme="9" tint="0.79998168889431442"/>
    <pageSetUpPr fitToPage="1"/>
  </sheetPr>
  <dimension ref="B1:K119"/>
  <sheetViews>
    <sheetView showGridLines="0" topLeftCell="A67" zoomScale="60" zoomScaleNormal="60" workbookViewId="0">
      <selection activeCell="C82" sqref="C82"/>
    </sheetView>
  </sheetViews>
  <sheetFormatPr defaultColWidth="9.140625" defaultRowHeight="14.25"/>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5" thickBot="1"/>
    <row r="2" spans="2:11" ht="14.45" customHeight="1">
      <c r="B2" s="10"/>
      <c r="C2" s="564" t="s">
        <v>602</v>
      </c>
      <c r="D2" s="564"/>
      <c r="E2" s="564"/>
      <c r="F2" s="564"/>
      <c r="G2" s="564"/>
      <c r="H2" s="564"/>
      <c r="I2" s="564"/>
      <c r="J2" s="564"/>
      <c r="K2" s="11"/>
    </row>
    <row r="3" spans="2:11" ht="13.7" customHeight="1" thickBot="1">
      <c r="B3" s="12"/>
      <c r="C3" s="565"/>
      <c r="D3" s="565"/>
      <c r="E3" s="565"/>
      <c r="F3" s="565"/>
      <c r="G3" s="565"/>
      <c r="H3" s="565"/>
      <c r="I3" s="565"/>
      <c r="J3" s="565"/>
      <c r="K3" s="13"/>
    </row>
    <row r="4" spans="2:11" ht="18.75" thickBot="1">
      <c r="B4" s="12"/>
      <c r="C4" s="569" t="s">
        <v>205</v>
      </c>
      <c r="D4" s="570"/>
      <c r="E4" s="570"/>
      <c r="F4" s="570"/>
      <c r="G4" s="570"/>
      <c r="H4" s="570"/>
      <c r="I4" s="570"/>
      <c r="J4" s="571"/>
      <c r="K4" s="13"/>
    </row>
    <row r="5" spans="2:11" ht="18.75" thickBot="1">
      <c r="B5" s="12"/>
      <c r="C5" s="572" t="s">
        <v>436</v>
      </c>
      <c r="D5" s="573"/>
      <c r="E5" s="573"/>
      <c r="F5" s="573"/>
      <c r="G5" s="573"/>
      <c r="H5" s="573"/>
      <c r="I5" s="573"/>
      <c r="J5" s="574"/>
      <c r="K5" s="13"/>
    </row>
    <row r="6" spans="2:11" ht="14.45" customHeight="1">
      <c r="B6" s="12"/>
      <c r="C6" s="159" t="s">
        <v>603</v>
      </c>
      <c r="D6" s="117"/>
      <c r="E6" s="117"/>
      <c r="F6" s="11"/>
      <c r="G6" s="118" t="s">
        <v>208</v>
      </c>
      <c r="H6" s="575" t="s">
        <v>209</v>
      </c>
      <c r="I6" s="576"/>
      <c r="J6" s="577"/>
      <c r="K6" s="13"/>
    </row>
    <row r="7" spans="2:11" ht="14.25" customHeight="1" thickBot="1">
      <c r="B7" s="12"/>
      <c r="C7" s="578" t="s">
        <v>604</v>
      </c>
      <c r="D7" s="579"/>
      <c r="E7" s="579"/>
      <c r="F7" s="580"/>
      <c r="G7" s="167" t="s">
        <v>657</v>
      </c>
      <c r="H7" s="584">
        <f>'RF-01'!H7</f>
        <v>45423</v>
      </c>
      <c r="I7" s="582"/>
      <c r="J7" s="583"/>
      <c r="K7" s="13"/>
    </row>
    <row r="8" spans="2:11" ht="14.1" customHeight="1">
      <c r="B8" s="12"/>
      <c r="C8" s="578"/>
      <c r="D8" s="579"/>
      <c r="E8" s="579"/>
      <c r="F8" s="580"/>
      <c r="G8" s="118" t="s">
        <v>212</v>
      </c>
      <c r="H8" s="119" t="s">
        <v>213</v>
      </c>
      <c r="I8" s="218"/>
      <c r="J8" s="120"/>
      <c r="K8" s="13"/>
    </row>
    <row r="9" spans="2:11" ht="15.75" customHeight="1">
      <c r="B9" s="12"/>
      <c r="C9" s="578"/>
      <c r="D9" s="579"/>
      <c r="E9" s="579"/>
      <c r="F9" s="580"/>
      <c r="G9" s="585" t="s">
        <v>214</v>
      </c>
      <c r="H9" s="590" t="s">
        <v>438</v>
      </c>
      <c r="I9" s="588"/>
      <c r="J9" s="589"/>
      <c r="K9" s="13"/>
    </row>
    <row r="10" spans="2:11" ht="23.45" customHeight="1">
      <c r="B10" s="12"/>
      <c r="C10" s="578"/>
      <c r="D10" s="579"/>
      <c r="E10" s="579"/>
      <c r="F10" s="580"/>
      <c r="G10" s="585"/>
      <c r="H10" s="590"/>
      <c r="I10" s="588"/>
      <c r="J10" s="589"/>
      <c r="K10" s="13"/>
    </row>
    <row r="11" spans="2:11" ht="31.7" customHeight="1">
      <c r="B11" s="12"/>
      <c r="C11" s="578"/>
      <c r="D11" s="579"/>
      <c r="E11" s="579"/>
      <c r="F11" s="580"/>
      <c r="G11" s="585"/>
      <c r="H11" s="590"/>
      <c r="I11" s="588"/>
      <c r="J11" s="589"/>
      <c r="K11" s="13"/>
    </row>
    <row r="12" spans="2:11" ht="18.600000000000001" customHeight="1" thickBot="1">
      <c r="B12" s="12"/>
      <c r="C12" s="581"/>
      <c r="D12" s="582"/>
      <c r="E12" s="582"/>
      <c r="F12" s="583"/>
      <c r="G12" s="586"/>
      <c r="H12" s="591"/>
      <c r="I12" s="592"/>
      <c r="J12" s="593"/>
      <c r="K12" s="13"/>
    </row>
    <row r="13" spans="2:11" s="16" customFormat="1" ht="22.7" customHeight="1" thickBot="1">
      <c r="B13" s="14"/>
      <c r="C13" s="600" t="s">
        <v>216</v>
      </c>
      <c r="D13" s="601"/>
      <c r="E13" s="601"/>
      <c r="F13" s="602"/>
      <c r="G13" s="600" t="s">
        <v>217</v>
      </c>
      <c r="H13" s="601"/>
      <c r="I13" s="601"/>
      <c r="J13" s="602"/>
      <c r="K13" s="15"/>
    </row>
    <row r="14" spans="2:11" ht="24.75" customHeight="1" thickBot="1">
      <c r="B14" s="12"/>
      <c r="C14" s="603" t="s">
        <v>218</v>
      </c>
      <c r="D14" s="604"/>
      <c r="E14" s="604"/>
      <c r="F14" s="604"/>
      <c r="G14" s="604"/>
      <c r="H14" s="604"/>
      <c r="I14" s="604"/>
      <c r="J14" s="605"/>
      <c r="K14" s="13"/>
    </row>
    <row r="15" spans="2:11" s="19" customFormat="1" ht="23.45" customHeight="1" thickBot="1">
      <c r="B15" s="17"/>
      <c r="C15" s="131" t="s">
        <v>219</v>
      </c>
      <c r="D15" s="132" t="s">
        <v>220</v>
      </c>
      <c r="E15" s="215" t="s">
        <v>221</v>
      </c>
      <c r="F15" s="133" t="s">
        <v>222</v>
      </c>
      <c r="G15" s="131" t="s">
        <v>219</v>
      </c>
      <c r="H15" s="132" t="s">
        <v>220</v>
      </c>
      <c r="I15" s="215" t="s">
        <v>221</v>
      </c>
      <c r="J15" s="133" t="s">
        <v>222</v>
      </c>
      <c r="K15" s="18"/>
    </row>
    <row r="16" spans="2:11" ht="28.5">
      <c r="B16" s="12"/>
      <c r="C16" s="174" t="s">
        <v>381</v>
      </c>
      <c r="D16" s="113" t="s">
        <v>224</v>
      </c>
      <c r="E16" s="223">
        <v>1</v>
      </c>
      <c r="F16" s="31" t="s">
        <v>638</v>
      </c>
      <c r="G16" s="134" t="s">
        <v>226</v>
      </c>
      <c r="H16" s="130" t="s">
        <v>224</v>
      </c>
      <c r="I16" s="223">
        <v>1</v>
      </c>
      <c r="J16" s="168" t="s">
        <v>518</v>
      </c>
      <c r="K16" s="13"/>
    </row>
    <row r="17" spans="2:11" ht="28.5">
      <c r="B17" s="12"/>
      <c r="C17" s="174" t="s">
        <v>384</v>
      </c>
      <c r="D17" s="113" t="s">
        <v>224</v>
      </c>
      <c r="E17" s="223">
        <v>0.75</v>
      </c>
      <c r="F17" s="31" t="s">
        <v>658</v>
      </c>
      <c r="G17" s="174" t="s">
        <v>26</v>
      </c>
      <c r="H17" s="113" t="s">
        <v>26</v>
      </c>
      <c r="I17" s="223" t="s">
        <v>26</v>
      </c>
      <c r="J17" s="193" t="s">
        <v>26</v>
      </c>
      <c r="K17" s="13"/>
    </row>
    <row r="18" spans="2:11" ht="38.450000000000003" customHeight="1">
      <c r="B18" s="12"/>
      <c r="C18" s="174" t="s">
        <v>386</v>
      </c>
      <c r="D18" s="113" t="s">
        <v>224</v>
      </c>
      <c r="E18" s="223">
        <v>0.75</v>
      </c>
      <c r="F18" s="192" t="s">
        <v>659</v>
      </c>
      <c r="G18" s="174" t="s">
        <v>26</v>
      </c>
      <c r="H18" s="113" t="s">
        <v>26</v>
      </c>
      <c r="I18" s="223" t="s">
        <v>26</v>
      </c>
      <c r="J18" s="193" t="s">
        <v>26</v>
      </c>
      <c r="K18" s="13"/>
    </row>
    <row r="19" spans="2:11" ht="38.450000000000003" customHeight="1">
      <c r="B19" s="12"/>
      <c r="C19" s="174" t="s">
        <v>388</v>
      </c>
      <c r="D19" s="113" t="s">
        <v>224</v>
      </c>
      <c r="E19" s="223">
        <v>0</v>
      </c>
      <c r="F19" s="31" t="s">
        <v>640</v>
      </c>
      <c r="G19" s="174" t="s">
        <v>26</v>
      </c>
      <c r="H19" s="113" t="s">
        <v>26</v>
      </c>
      <c r="I19" s="223" t="s">
        <v>26</v>
      </c>
      <c r="J19" s="193" t="s">
        <v>26</v>
      </c>
      <c r="K19" s="13"/>
    </row>
    <row r="20" spans="2:11" ht="38.450000000000003" customHeight="1" thickBot="1">
      <c r="B20" s="12"/>
      <c r="C20" s="174" t="s">
        <v>427</v>
      </c>
      <c r="D20" s="113" t="s">
        <v>224</v>
      </c>
      <c r="E20" s="223" t="s">
        <v>48</v>
      </c>
      <c r="F20" s="192" t="s">
        <v>660</v>
      </c>
      <c r="G20" s="174" t="s">
        <v>26</v>
      </c>
      <c r="H20" s="113" t="s">
        <v>26</v>
      </c>
      <c r="I20" s="223" t="s">
        <v>26</v>
      </c>
      <c r="J20" s="193" t="s">
        <v>26</v>
      </c>
      <c r="K20" s="13"/>
    </row>
    <row r="21" spans="2:11" ht="27" customHeight="1" thickBot="1">
      <c r="B21" s="12"/>
      <c r="C21" s="606" t="s">
        <v>236</v>
      </c>
      <c r="D21" s="607"/>
      <c r="E21" s="607"/>
      <c r="F21" s="607"/>
      <c r="G21" s="607"/>
      <c r="H21" s="607"/>
      <c r="I21" s="607"/>
      <c r="J21" s="608"/>
      <c r="K21" s="13"/>
    </row>
    <row r="22" spans="2:11" ht="27" customHeight="1" thickBot="1">
      <c r="B22" s="12"/>
      <c r="C22" s="160" t="s">
        <v>219</v>
      </c>
      <c r="D22" s="132" t="s">
        <v>220</v>
      </c>
      <c r="E22" s="215" t="s">
        <v>221</v>
      </c>
      <c r="F22" s="133" t="s">
        <v>222</v>
      </c>
      <c r="G22" s="160" t="s">
        <v>219</v>
      </c>
      <c r="H22" s="132" t="s">
        <v>220</v>
      </c>
      <c r="I22" s="215" t="s">
        <v>221</v>
      </c>
      <c r="J22" s="133" t="s">
        <v>222</v>
      </c>
      <c r="K22" s="13"/>
    </row>
    <row r="23" spans="2:11" ht="28.5">
      <c r="B23" s="12"/>
      <c r="C23" s="135" t="s">
        <v>237</v>
      </c>
      <c r="D23" s="136" t="s">
        <v>224</v>
      </c>
      <c r="E23" s="223">
        <v>0.75</v>
      </c>
      <c r="F23" s="169" t="s">
        <v>417</v>
      </c>
      <c r="G23" s="137" t="s">
        <v>243</v>
      </c>
      <c r="H23" s="136" t="s">
        <v>224</v>
      </c>
      <c r="I23" s="223">
        <v>1</v>
      </c>
      <c r="J23" s="147" t="s">
        <v>244</v>
      </c>
      <c r="K23" s="13"/>
    </row>
    <row r="24" spans="2:11" ht="28.5">
      <c r="B24" s="12"/>
      <c r="C24" s="24" t="s">
        <v>630</v>
      </c>
      <c r="D24" s="20" t="s">
        <v>224</v>
      </c>
      <c r="E24" s="223">
        <v>1</v>
      </c>
      <c r="F24" s="170" t="s">
        <v>631</v>
      </c>
      <c r="G24" s="24" t="s">
        <v>26</v>
      </c>
      <c r="H24" s="114" t="s">
        <v>26</v>
      </c>
      <c r="I24" s="223" t="s">
        <v>26</v>
      </c>
      <c r="J24" s="125" t="s">
        <v>26</v>
      </c>
      <c r="K24" s="13"/>
    </row>
    <row r="25" spans="2:11" ht="71.25">
      <c r="B25" s="12"/>
      <c r="C25" s="24" t="s">
        <v>393</v>
      </c>
      <c r="D25" s="20" t="s">
        <v>224</v>
      </c>
      <c r="E25" s="223">
        <v>0.5</v>
      </c>
      <c r="F25" s="170" t="s">
        <v>642</v>
      </c>
      <c r="G25" s="24" t="s">
        <v>26</v>
      </c>
      <c r="H25" s="114" t="s">
        <v>26</v>
      </c>
      <c r="I25" s="223" t="s">
        <v>26</v>
      </c>
      <c r="J25" s="125" t="s">
        <v>26</v>
      </c>
      <c r="K25" s="13"/>
    </row>
    <row r="26" spans="2:11" ht="28.5">
      <c r="B26" s="12"/>
      <c r="C26" s="24" t="s">
        <v>395</v>
      </c>
      <c r="D26" s="20" t="s">
        <v>224</v>
      </c>
      <c r="E26" s="223">
        <v>0</v>
      </c>
      <c r="F26" s="170" t="s">
        <v>643</v>
      </c>
      <c r="G26" s="24" t="s">
        <v>26</v>
      </c>
      <c r="H26" s="114" t="s">
        <v>26</v>
      </c>
      <c r="I26" s="223" t="s">
        <v>26</v>
      </c>
      <c r="J26" s="125" t="s">
        <v>26</v>
      </c>
      <c r="K26" s="13"/>
    </row>
    <row r="27" spans="2:11" ht="28.5">
      <c r="B27" s="12"/>
      <c r="C27" s="174" t="s">
        <v>618</v>
      </c>
      <c r="D27" s="20" t="s">
        <v>224</v>
      </c>
      <c r="E27" s="223" t="s">
        <v>48</v>
      </c>
      <c r="F27" s="170" t="s">
        <v>300</v>
      </c>
      <c r="G27" s="24" t="s">
        <v>26</v>
      </c>
      <c r="H27" s="114" t="s">
        <v>26</v>
      </c>
      <c r="I27" s="223" t="s">
        <v>26</v>
      </c>
      <c r="J27" s="125" t="s">
        <v>26</v>
      </c>
      <c r="K27" s="13"/>
    </row>
    <row r="28" spans="2:11" ht="42.75">
      <c r="B28" s="12"/>
      <c r="C28" s="24" t="s">
        <v>644</v>
      </c>
      <c r="D28" s="20" t="s">
        <v>224</v>
      </c>
      <c r="E28" s="223" t="s">
        <v>48</v>
      </c>
      <c r="F28" s="170" t="s">
        <v>645</v>
      </c>
      <c r="G28" s="24" t="s">
        <v>26</v>
      </c>
      <c r="H28" s="114" t="s">
        <v>26</v>
      </c>
      <c r="I28" s="223" t="s">
        <v>26</v>
      </c>
      <c r="J28" s="125" t="s">
        <v>26</v>
      </c>
      <c r="K28" s="13"/>
    </row>
    <row r="29" spans="2:11" ht="28.5">
      <c r="B29" s="12"/>
      <c r="C29" s="24" t="s">
        <v>661</v>
      </c>
      <c r="D29" s="20" t="s">
        <v>224</v>
      </c>
      <c r="E29" s="223">
        <v>1</v>
      </c>
      <c r="F29" s="170" t="s">
        <v>402</v>
      </c>
      <c r="G29" s="24" t="s">
        <v>26</v>
      </c>
      <c r="H29" s="114" t="s">
        <v>26</v>
      </c>
      <c r="I29" s="223" t="s">
        <v>26</v>
      </c>
      <c r="J29" s="125" t="s">
        <v>26</v>
      </c>
      <c r="K29" s="13"/>
    </row>
    <row r="30" spans="2:11" ht="29.25" thickBot="1">
      <c r="B30" s="12"/>
      <c r="C30" s="148" t="s">
        <v>249</v>
      </c>
      <c r="D30" s="26" t="s">
        <v>224</v>
      </c>
      <c r="E30" s="223">
        <v>1</v>
      </c>
      <c r="F30" s="149" t="s">
        <v>403</v>
      </c>
      <c r="G30" s="25" t="s">
        <v>26</v>
      </c>
      <c r="H30" s="200" t="s">
        <v>26</v>
      </c>
      <c r="I30" s="223" t="s">
        <v>26</v>
      </c>
      <c r="J30" s="128" t="s">
        <v>26</v>
      </c>
      <c r="K30" s="13"/>
    </row>
    <row r="31" spans="2:11" ht="21" customHeight="1" thickBot="1">
      <c r="B31" s="12"/>
      <c r="C31" s="594" t="s">
        <v>250</v>
      </c>
      <c r="D31" s="595"/>
      <c r="E31" s="595"/>
      <c r="F31" s="595"/>
      <c r="G31" s="595"/>
      <c r="H31" s="595"/>
      <c r="I31" s="595"/>
      <c r="J31" s="596"/>
      <c r="K31" s="13"/>
    </row>
    <row r="32" spans="2:11" ht="23.45" customHeight="1" thickBot="1">
      <c r="B32" s="12"/>
      <c r="C32" s="597" t="s">
        <v>251</v>
      </c>
      <c r="D32" s="598"/>
      <c r="E32" s="598"/>
      <c r="F32" s="598"/>
      <c r="G32" s="598"/>
      <c r="H32" s="598"/>
      <c r="I32" s="598"/>
      <c r="J32" s="599"/>
      <c r="K32" s="13"/>
    </row>
    <row r="33" spans="2:11">
      <c r="B33" s="12"/>
      <c r="C33" s="10"/>
      <c r="D33" s="138"/>
      <c r="E33" s="138"/>
      <c r="F33" s="138"/>
      <c r="G33" s="138"/>
      <c r="H33" s="138"/>
      <c r="I33" s="138"/>
      <c r="J33" s="11"/>
      <c r="K33" s="13"/>
    </row>
    <row r="34" spans="2:11">
      <c r="B34" s="12"/>
      <c r="C34" s="12"/>
      <c r="J34" s="13"/>
      <c r="K34" s="13"/>
    </row>
    <row r="35" spans="2:11" ht="15" thickBot="1">
      <c r="B35" s="12"/>
      <c r="C35" s="27"/>
      <c r="D35" s="28"/>
      <c r="E35" s="28"/>
      <c r="F35" s="28"/>
      <c r="G35" s="28"/>
      <c r="H35" s="28"/>
      <c r="I35" s="28"/>
      <c r="J35" s="29"/>
      <c r="K35" s="13"/>
    </row>
    <row r="36" spans="2:11" ht="18.75" thickBot="1">
      <c r="B36" s="12"/>
      <c r="C36" s="569" t="s">
        <v>252</v>
      </c>
      <c r="D36" s="570"/>
      <c r="E36" s="570"/>
      <c r="F36" s="570"/>
      <c r="G36" s="570"/>
      <c r="H36" s="570"/>
      <c r="I36" s="570"/>
      <c r="J36" s="571"/>
      <c r="K36" s="13"/>
    </row>
    <row r="37" spans="2:11" ht="15" customHeight="1">
      <c r="B37" s="12"/>
      <c r="C37" s="140"/>
      <c r="D37" s="141"/>
      <c r="E37" s="141"/>
      <c r="F37" s="141"/>
      <c r="G37" s="141"/>
      <c r="H37" s="141"/>
      <c r="I37" s="141"/>
      <c r="J37" s="142"/>
      <c r="K37" s="13"/>
    </row>
    <row r="38" spans="2:11" ht="15" customHeight="1">
      <c r="B38" s="12"/>
      <c r="C38" s="566" t="s">
        <v>253</v>
      </c>
      <c r="D38" s="567"/>
      <c r="E38" s="567"/>
      <c r="F38" s="567"/>
      <c r="G38" s="567"/>
      <c r="H38" s="567"/>
      <c r="I38" s="567"/>
      <c r="J38" s="568"/>
      <c r="K38" s="13"/>
    </row>
    <row r="39" spans="2:11" ht="15" customHeight="1" thickBot="1">
      <c r="B39" s="12"/>
      <c r="C39" s="143"/>
      <c r="D39" s="144"/>
      <c r="E39" s="144"/>
      <c r="F39" s="144"/>
      <c r="G39" s="144"/>
      <c r="H39" s="144"/>
      <c r="I39" s="144"/>
      <c r="J39" s="145"/>
      <c r="K39" s="13"/>
    </row>
    <row r="40" spans="2:11" s="16" customFormat="1" ht="26.85" customHeight="1" thickBot="1">
      <c r="B40" s="14"/>
      <c r="C40" s="600" t="s">
        <v>254</v>
      </c>
      <c r="D40" s="601"/>
      <c r="E40" s="601"/>
      <c r="F40" s="602"/>
      <c r="G40" s="600" t="s">
        <v>255</v>
      </c>
      <c r="H40" s="601"/>
      <c r="I40" s="601"/>
      <c r="J40" s="602"/>
      <c r="K40" s="15"/>
    </row>
    <row r="41" spans="2:11" ht="27.75" customHeight="1" thickBot="1">
      <c r="B41" s="12"/>
      <c r="C41" s="603" t="str">
        <f>C14</f>
        <v>HARDWARE (PLANT)</v>
      </c>
      <c r="D41" s="604"/>
      <c r="E41" s="604"/>
      <c r="F41" s="604"/>
      <c r="G41" s="604"/>
      <c r="H41" s="604"/>
      <c r="I41" s="604"/>
      <c r="J41" s="605"/>
      <c r="K41" s="13"/>
    </row>
    <row r="42" spans="2:11" ht="21.2" customHeight="1" thickBot="1">
      <c r="B42" s="12"/>
      <c r="C42" s="131" t="s">
        <v>219</v>
      </c>
      <c r="D42" s="132" t="s">
        <v>220</v>
      </c>
      <c r="E42" s="215" t="s">
        <v>221</v>
      </c>
      <c r="F42" s="133" t="s">
        <v>222</v>
      </c>
      <c r="G42" s="131" t="s">
        <v>219</v>
      </c>
      <c r="H42" s="132" t="s">
        <v>220</v>
      </c>
      <c r="I42" s="215" t="s">
        <v>221</v>
      </c>
      <c r="J42" s="133" t="s">
        <v>222</v>
      </c>
      <c r="K42" s="13"/>
    </row>
    <row r="43" spans="2:11" s="19" customFormat="1" ht="54.95" customHeight="1">
      <c r="B43" s="17"/>
      <c r="C43" s="137" t="s">
        <v>256</v>
      </c>
      <c r="D43" s="146" t="s">
        <v>257</v>
      </c>
      <c r="E43" s="223">
        <v>0.75</v>
      </c>
      <c r="F43" s="147" t="s">
        <v>614</v>
      </c>
      <c r="G43" s="137" t="s">
        <v>259</v>
      </c>
      <c r="H43" s="136" t="s">
        <v>224</v>
      </c>
      <c r="I43" s="223">
        <v>0.5</v>
      </c>
      <c r="J43" s="147" t="s">
        <v>260</v>
      </c>
      <c r="K43" s="18"/>
    </row>
    <row r="44" spans="2:11" s="19" customFormat="1" ht="52.5" customHeight="1">
      <c r="B44" s="17"/>
      <c r="C44" s="24" t="s">
        <v>261</v>
      </c>
      <c r="D44" s="20" t="s">
        <v>262</v>
      </c>
      <c r="E44" s="223">
        <v>1</v>
      </c>
      <c r="F44" s="31" t="s">
        <v>263</v>
      </c>
      <c r="G44" s="24" t="s">
        <v>264</v>
      </c>
      <c r="H44" s="20" t="s">
        <v>224</v>
      </c>
      <c r="I44" s="223">
        <v>0.5</v>
      </c>
      <c r="J44" s="31" t="s">
        <v>265</v>
      </c>
      <c r="K44" s="18"/>
    </row>
    <row r="45" spans="2:11" s="19" customFormat="1" ht="57">
      <c r="B45" s="17"/>
      <c r="C45" s="24" t="s">
        <v>266</v>
      </c>
      <c r="D45" s="23" t="s">
        <v>262</v>
      </c>
      <c r="E45" s="223" t="s">
        <v>48</v>
      </c>
      <c r="F45" s="31" t="s">
        <v>615</v>
      </c>
      <c r="G45" s="24" t="s">
        <v>268</v>
      </c>
      <c r="H45" s="20" t="s">
        <v>224</v>
      </c>
      <c r="I45" s="223">
        <v>1</v>
      </c>
      <c r="J45" s="31" t="s">
        <v>269</v>
      </c>
      <c r="K45" s="18"/>
    </row>
    <row r="46" spans="2:11" s="19" customFormat="1" ht="39" customHeight="1">
      <c r="B46" s="17"/>
      <c r="C46" s="24" t="s">
        <v>270</v>
      </c>
      <c r="D46" s="20" t="s">
        <v>262</v>
      </c>
      <c r="E46" s="223">
        <v>0.75</v>
      </c>
      <c r="F46" s="31" t="s">
        <v>271</v>
      </c>
      <c r="G46" s="24" t="s">
        <v>272</v>
      </c>
      <c r="H46" s="23" t="s">
        <v>257</v>
      </c>
      <c r="I46" s="223">
        <v>0.75</v>
      </c>
      <c r="J46" s="31" t="s">
        <v>273</v>
      </c>
      <c r="K46" s="18"/>
    </row>
    <row r="47" spans="2:11" s="19" customFormat="1" ht="28.5">
      <c r="B47" s="17"/>
      <c r="C47" s="174" t="s">
        <v>274</v>
      </c>
      <c r="D47" s="23" t="s">
        <v>224</v>
      </c>
      <c r="E47" s="223" t="s">
        <v>48</v>
      </c>
      <c r="F47" s="31" t="s">
        <v>275</v>
      </c>
      <c r="G47" s="24" t="s">
        <v>276</v>
      </c>
      <c r="H47" s="23" t="s">
        <v>257</v>
      </c>
      <c r="I47" s="223">
        <v>1</v>
      </c>
      <c r="J47" s="31" t="s">
        <v>277</v>
      </c>
      <c r="K47" s="18"/>
    </row>
    <row r="48" spans="2:11" s="19" customFormat="1" ht="42.75">
      <c r="B48" s="17"/>
      <c r="C48" s="174" t="s">
        <v>278</v>
      </c>
      <c r="D48" s="23" t="s">
        <v>279</v>
      </c>
      <c r="E48" s="223">
        <v>1</v>
      </c>
      <c r="F48" s="31" t="s">
        <v>625</v>
      </c>
      <c r="G48" s="24" t="s">
        <v>281</v>
      </c>
      <c r="H48" s="23" t="s">
        <v>279</v>
      </c>
      <c r="I48" s="223">
        <v>1</v>
      </c>
      <c r="J48" s="31" t="s">
        <v>282</v>
      </c>
      <c r="K48" s="18"/>
    </row>
    <row r="49" spans="2:11" s="19" customFormat="1" ht="57">
      <c r="B49" s="17"/>
      <c r="C49" s="174" t="s">
        <v>283</v>
      </c>
      <c r="D49" s="23" t="s">
        <v>279</v>
      </c>
      <c r="E49" s="223">
        <v>0.75</v>
      </c>
      <c r="F49" s="31" t="s">
        <v>284</v>
      </c>
      <c r="G49" s="24" t="s">
        <v>285</v>
      </c>
      <c r="H49" s="20" t="s">
        <v>224</v>
      </c>
      <c r="I49" s="223">
        <v>0</v>
      </c>
      <c r="J49" s="31" t="s">
        <v>286</v>
      </c>
      <c r="K49" s="18"/>
    </row>
    <row r="50" spans="2:11" s="19" customFormat="1" ht="29.25" thickBot="1">
      <c r="B50" s="17"/>
      <c r="C50" s="148" t="s">
        <v>287</v>
      </c>
      <c r="D50" s="26" t="s">
        <v>262</v>
      </c>
      <c r="E50" s="223">
        <v>1</v>
      </c>
      <c r="F50" s="149" t="s">
        <v>288</v>
      </c>
      <c r="G50" s="25" t="s">
        <v>289</v>
      </c>
      <c r="H50" s="26" t="s">
        <v>279</v>
      </c>
      <c r="I50" s="223">
        <v>1</v>
      </c>
      <c r="J50" s="149" t="s">
        <v>290</v>
      </c>
      <c r="K50" s="18"/>
    </row>
    <row r="51" spans="2:11" s="19" customFormat="1" ht="27.75" customHeight="1" thickBot="1">
      <c r="B51" s="17"/>
      <c r="C51" s="611" t="str">
        <f>C21</f>
        <v>PEOPLE + PROCESS</v>
      </c>
      <c r="D51" s="612"/>
      <c r="E51" s="612"/>
      <c r="F51" s="612"/>
      <c r="G51" s="612"/>
      <c r="H51" s="612"/>
      <c r="I51" s="612"/>
      <c r="J51" s="613"/>
      <c r="K51" s="18"/>
    </row>
    <row r="52" spans="2:11" ht="24.6" customHeight="1" thickBot="1">
      <c r="B52" s="12"/>
      <c r="C52" s="131" t="s">
        <v>219</v>
      </c>
      <c r="D52" s="132" t="s">
        <v>220</v>
      </c>
      <c r="E52" s="215" t="s">
        <v>221</v>
      </c>
      <c r="F52" s="133" t="s">
        <v>222</v>
      </c>
      <c r="G52" s="131" t="s">
        <v>219</v>
      </c>
      <c r="H52" s="132" t="s">
        <v>220</v>
      </c>
      <c r="I52" s="215" t="s">
        <v>221</v>
      </c>
      <c r="J52" s="133" t="s">
        <v>222</v>
      </c>
      <c r="K52" s="13"/>
    </row>
    <row r="53" spans="2:11" s="19" customFormat="1" ht="42.75">
      <c r="B53" s="17"/>
      <c r="C53" s="189" t="s">
        <v>291</v>
      </c>
      <c r="D53" s="146" t="s">
        <v>224</v>
      </c>
      <c r="E53" s="223">
        <v>0</v>
      </c>
      <c r="F53" s="147" t="s">
        <v>617</v>
      </c>
      <c r="G53" s="137" t="s">
        <v>293</v>
      </c>
      <c r="H53" s="146" t="s">
        <v>224</v>
      </c>
      <c r="I53" s="223">
        <v>1</v>
      </c>
      <c r="J53" s="147" t="s">
        <v>574</v>
      </c>
      <c r="K53" s="18"/>
    </row>
    <row r="54" spans="2:11" s="19" customFormat="1" ht="28.5">
      <c r="B54" s="17"/>
      <c r="C54" s="190" t="s">
        <v>295</v>
      </c>
      <c r="D54" s="162" t="s">
        <v>224</v>
      </c>
      <c r="E54" s="223">
        <v>1</v>
      </c>
      <c r="F54" s="31" t="s">
        <v>296</v>
      </c>
      <c r="G54" s="24" t="s">
        <v>297</v>
      </c>
      <c r="H54" s="23" t="s">
        <v>262</v>
      </c>
      <c r="I54" s="223">
        <v>1</v>
      </c>
      <c r="J54" s="31" t="s">
        <v>298</v>
      </c>
      <c r="K54" s="18"/>
    </row>
    <row r="55" spans="2:11" s="19" customFormat="1" ht="42.75">
      <c r="B55" s="17"/>
      <c r="C55" s="174" t="s">
        <v>299</v>
      </c>
      <c r="D55" s="23" t="s">
        <v>224</v>
      </c>
      <c r="E55" s="223" t="s">
        <v>48</v>
      </c>
      <c r="F55" s="31" t="s">
        <v>619</v>
      </c>
      <c r="G55" s="24" t="s">
        <v>301</v>
      </c>
      <c r="H55" s="23" t="s">
        <v>224</v>
      </c>
      <c r="I55" s="223">
        <v>1</v>
      </c>
      <c r="J55" s="31" t="s">
        <v>549</v>
      </c>
      <c r="K55" s="18"/>
    </row>
    <row r="56" spans="2:11" s="19" customFormat="1" ht="186" thickBot="1">
      <c r="B56" s="17"/>
      <c r="C56" s="148" t="s">
        <v>303</v>
      </c>
      <c r="D56" s="163" t="s">
        <v>279</v>
      </c>
      <c r="E56" s="223">
        <v>1</v>
      </c>
      <c r="F56" s="191" t="s">
        <v>620</v>
      </c>
      <c r="G56" s="25" t="s">
        <v>26</v>
      </c>
      <c r="H56" s="173" t="s">
        <v>26</v>
      </c>
      <c r="I56" s="223" t="s">
        <v>26</v>
      </c>
      <c r="J56" s="188" t="s">
        <v>26</v>
      </c>
      <c r="K56" s="18"/>
    </row>
    <row r="57" spans="2:11" s="16" customFormat="1" ht="22.7" customHeight="1" thickBot="1">
      <c r="B57" s="14"/>
      <c r="C57" s="594" t="s">
        <v>250</v>
      </c>
      <c r="D57" s="595"/>
      <c r="E57" s="595"/>
      <c r="F57" s="595"/>
      <c r="G57" s="595"/>
      <c r="H57" s="595"/>
      <c r="I57" s="595"/>
      <c r="J57" s="596"/>
      <c r="K57" s="15"/>
    </row>
    <row r="58" spans="2:11" ht="22.7" customHeight="1" thickBot="1">
      <c r="B58" s="12"/>
      <c r="C58" s="614" t="s">
        <v>305</v>
      </c>
      <c r="D58" s="615"/>
      <c r="E58" s="615"/>
      <c r="F58" s="615"/>
      <c r="G58" s="615"/>
      <c r="H58" s="615"/>
      <c r="I58" s="615"/>
      <c r="J58" s="616"/>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9" t="s">
        <v>306</v>
      </c>
      <c r="D62" s="570"/>
      <c r="E62" s="570"/>
      <c r="F62" s="570"/>
      <c r="G62" s="570"/>
      <c r="H62" s="570"/>
      <c r="I62" s="570"/>
      <c r="J62" s="571"/>
      <c r="K62" s="13"/>
    </row>
    <row r="63" spans="2:11" ht="20.85" customHeight="1" thickBot="1">
      <c r="B63" s="12"/>
      <c r="C63" s="633" t="s">
        <v>262</v>
      </c>
      <c r="D63" s="634"/>
      <c r="E63" s="635"/>
      <c r="F63" s="636"/>
      <c r="G63" s="633" t="s">
        <v>279</v>
      </c>
      <c r="H63" s="634"/>
      <c r="I63" s="635"/>
      <c r="J63" s="636"/>
      <c r="K63" s="13"/>
    </row>
    <row r="64" spans="2:11" ht="25.7" customHeight="1" thickBot="1">
      <c r="B64" s="12"/>
      <c r="C64" s="617" t="s">
        <v>307</v>
      </c>
      <c r="D64" s="618"/>
      <c r="E64" s="618"/>
      <c r="F64" s="619"/>
      <c r="G64" s="620" t="s">
        <v>308</v>
      </c>
      <c r="H64" s="618"/>
      <c r="I64" s="618"/>
      <c r="J64" s="621"/>
      <c r="K64" s="13"/>
    </row>
    <row r="65" spans="2:11" ht="15.95" customHeight="1">
      <c r="B65" s="12"/>
      <c r="C65" s="10"/>
      <c r="D65" s="138"/>
      <c r="E65" s="138"/>
      <c r="F65" s="138"/>
      <c r="G65" s="138"/>
      <c r="H65" s="138"/>
      <c r="I65" s="138"/>
      <c r="J65" s="11"/>
      <c r="K65" s="13"/>
    </row>
    <row r="66" spans="2:11">
      <c r="B66" s="12"/>
      <c r="C66" s="12"/>
      <c r="J66" s="13"/>
      <c r="K66" s="13"/>
    </row>
    <row r="67" spans="2:11" ht="15" thickBot="1">
      <c r="B67" s="12"/>
      <c r="C67" s="27"/>
      <c r="D67" s="28"/>
      <c r="E67" s="28"/>
      <c r="F67" s="28"/>
      <c r="G67" s="28"/>
      <c r="H67" s="28"/>
      <c r="I67" s="28"/>
      <c r="J67" s="29"/>
      <c r="K67" s="13"/>
    </row>
    <row r="68" spans="2:11" ht="18.75" thickBot="1">
      <c r="B68" s="12"/>
      <c r="C68" s="569" t="s">
        <v>309</v>
      </c>
      <c r="D68" s="570"/>
      <c r="E68" s="570"/>
      <c r="F68" s="570"/>
      <c r="G68" s="637"/>
      <c r="H68" s="570"/>
      <c r="I68" s="570"/>
      <c r="J68" s="571"/>
      <c r="K68" s="13"/>
    </row>
    <row r="69" spans="2:11" s="16" customFormat="1" ht="13.35" customHeight="1">
      <c r="B69" s="14"/>
      <c r="C69" s="650" t="s">
        <v>310</v>
      </c>
      <c r="D69" s="651"/>
      <c r="E69" s="652"/>
      <c r="F69" s="161" t="s">
        <v>311</v>
      </c>
      <c r="G69" s="150" t="s">
        <v>107</v>
      </c>
      <c r="H69" s="638" t="s">
        <v>312</v>
      </c>
      <c r="I69" s="638"/>
      <c r="J69" s="639"/>
      <c r="K69" s="15"/>
    </row>
    <row r="70" spans="2:11" ht="14.45" customHeight="1">
      <c r="B70" s="12"/>
      <c r="C70" s="190" t="s">
        <v>53</v>
      </c>
      <c r="D70" s="609" t="s">
        <v>313</v>
      </c>
      <c r="E70" s="610"/>
      <c r="F70" s="152">
        <f>'Initial Risk'!F26</f>
        <v>5</v>
      </c>
      <c r="G70" s="155">
        <f>'Initial Risk'!G26</f>
        <v>3</v>
      </c>
      <c r="H70" s="640">
        <f>F70*G70</f>
        <v>15</v>
      </c>
      <c r="I70" s="640"/>
      <c r="J70" s="641"/>
      <c r="K70" s="13"/>
    </row>
    <row r="71" spans="2:11" ht="14.45" customHeight="1">
      <c r="B71" s="12"/>
      <c r="C71" s="190" t="s">
        <v>54</v>
      </c>
      <c r="D71" s="609" t="s">
        <v>313</v>
      </c>
      <c r="E71" s="610"/>
      <c r="F71" s="153" t="s">
        <v>314</v>
      </c>
      <c r="G71" s="155" t="s">
        <v>323</v>
      </c>
      <c r="H71" s="642" t="s">
        <v>316</v>
      </c>
      <c r="I71" s="642"/>
      <c r="J71" s="643"/>
      <c r="K71" s="13"/>
    </row>
    <row r="72" spans="2:11" ht="16.5" customHeight="1">
      <c r="B72" s="12"/>
      <c r="C72" s="190" t="s">
        <v>317</v>
      </c>
      <c r="D72" s="609" t="s">
        <v>313</v>
      </c>
      <c r="E72" s="610"/>
      <c r="F72" s="154" t="s">
        <v>318</v>
      </c>
      <c r="G72" s="151" t="s">
        <v>319</v>
      </c>
      <c r="H72" s="644" t="s">
        <v>320</v>
      </c>
      <c r="I72" s="644"/>
      <c r="J72" s="645"/>
      <c r="K72" s="13"/>
    </row>
    <row r="73" spans="2:11" ht="15.95" customHeight="1">
      <c r="B73" s="12"/>
      <c r="C73" s="190" t="s">
        <v>321</v>
      </c>
      <c r="D73" s="609" t="s">
        <v>313</v>
      </c>
      <c r="E73" s="610"/>
      <c r="F73" s="152">
        <v>4</v>
      </c>
      <c r="G73" s="155">
        <v>2</v>
      </c>
      <c r="H73" s="646">
        <f>F73*G73</f>
        <v>8</v>
      </c>
      <c r="I73" s="646"/>
      <c r="J73" s="647"/>
      <c r="K73" s="13"/>
    </row>
    <row r="74" spans="2:11" ht="14.45" customHeight="1" thickBot="1">
      <c r="B74" s="12"/>
      <c r="C74" s="222" t="s">
        <v>58</v>
      </c>
      <c r="D74" s="622" t="s">
        <v>313</v>
      </c>
      <c r="E74" s="623"/>
      <c r="F74" s="156" t="s">
        <v>322</v>
      </c>
      <c r="G74" s="155" t="s">
        <v>344</v>
      </c>
      <c r="H74" s="648" t="s">
        <v>324</v>
      </c>
      <c r="I74" s="648"/>
      <c r="J74" s="649"/>
      <c r="K74" s="13"/>
    </row>
    <row r="75" spans="2:11" ht="23.1" customHeight="1" thickBot="1">
      <c r="B75" s="12"/>
      <c r="C75" s="653" t="s">
        <v>325</v>
      </c>
      <c r="D75" s="631"/>
      <c r="E75" s="631"/>
      <c r="F75" s="631"/>
      <c r="G75" s="631"/>
      <c r="H75" s="631"/>
      <c r="I75" s="631"/>
      <c r="J75" s="632"/>
      <c r="K75" s="13"/>
    </row>
    <row r="76" spans="2:11" ht="17.850000000000001" customHeight="1">
      <c r="B76" s="12"/>
      <c r="C76" s="179" t="s">
        <v>326</v>
      </c>
      <c r="D76" s="157"/>
      <c r="E76" s="157"/>
      <c r="F76" s="157"/>
      <c r="G76" s="157"/>
      <c r="H76" s="157"/>
      <c r="I76" s="157"/>
      <c r="J76" s="180"/>
      <c r="K76" s="13"/>
    </row>
    <row r="77" spans="2:11" ht="18.600000000000001" customHeight="1">
      <c r="B77" s="12"/>
      <c r="C77" s="181" t="s">
        <v>327</v>
      </c>
      <c r="D77" s="177"/>
      <c r="E77" s="177"/>
      <c r="F77" s="177"/>
      <c r="G77" s="178"/>
      <c r="H77" s="178"/>
      <c r="I77" s="178"/>
      <c r="J77" s="182"/>
      <c r="K77" s="13"/>
    </row>
    <row r="78" spans="2:11" ht="14.85" customHeight="1">
      <c r="B78" s="12"/>
      <c r="C78" s="181" t="s">
        <v>328</v>
      </c>
      <c r="D78" s="177"/>
      <c r="E78" s="177"/>
      <c r="F78" s="177"/>
      <c r="G78" s="175"/>
      <c r="H78" s="175"/>
      <c r="I78" s="175"/>
      <c r="J78" s="183"/>
      <c r="K78" s="13"/>
    </row>
    <row r="79" spans="2:11" ht="17.100000000000001" customHeight="1">
      <c r="B79" s="12"/>
      <c r="C79" s="158" t="s">
        <v>329</v>
      </c>
      <c r="D79" s="177"/>
      <c r="E79" s="177"/>
      <c r="F79" s="177"/>
      <c r="G79" s="176"/>
      <c r="H79" s="176"/>
      <c r="I79" s="176"/>
      <c r="J79" s="184"/>
      <c r="K79" s="13"/>
    </row>
    <row r="80" spans="2:11" ht="14.45" customHeight="1" thickBot="1">
      <c r="B80" s="12"/>
      <c r="C80" s="185"/>
      <c r="D80" s="186"/>
      <c r="E80" s="186"/>
      <c r="F80" s="186"/>
      <c r="G80" s="186"/>
      <c r="H80" s="186"/>
      <c r="I80" s="186"/>
      <c r="J80" s="187"/>
      <c r="K80" s="13"/>
    </row>
    <row r="81" spans="2:11" ht="15" customHeight="1" thickBot="1">
      <c r="B81" s="12"/>
      <c r="C81" s="624" t="s">
        <v>330</v>
      </c>
      <c r="D81" s="625"/>
      <c r="E81" s="625"/>
      <c r="F81" s="626"/>
      <c r="G81" s="626"/>
      <c r="H81" s="626"/>
      <c r="I81" s="627"/>
      <c r="J81" s="628"/>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5" thickBot="1">
      <c r="B117" s="12"/>
      <c r="C117" s="143"/>
      <c r="D117" s="144"/>
      <c r="E117" s="144"/>
      <c r="F117" s="144"/>
      <c r="G117" s="28"/>
      <c r="H117" s="144"/>
      <c r="I117" s="144"/>
      <c r="J117" s="29"/>
      <c r="K117" s="13"/>
    </row>
    <row r="118" spans="2:11">
      <c r="B118" s="12"/>
      <c r="K118" s="13"/>
    </row>
    <row r="119" spans="2:11" ht="1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53" priority="22" operator="between">
      <formula>1</formula>
      <formula>3</formula>
    </cfRule>
    <cfRule type="cellIs" dxfId="52" priority="23" operator="equal">
      <formula>4</formula>
    </cfRule>
    <cfRule type="cellIs" dxfId="51" priority="24" operator="between">
      <formula>5</formula>
      <formula>8</formula>
    </cfRule>
    <cfRule type="cellIs" dxfId="50" priority="25" operator="between">
      <formula>10</formula>
      <formula>12</formula>
    </cfRule>
    <cfRule type="cellIs" dxfId="49" priority="26" operator="between">
      <formula>15</formula>
      <formula>25</formula>
    </cfRule>
  </conditionalFormatting>
  <pageMargins left="0.7" right="0.7" top="0.75" bottom="0.75" header="0.3" footer="0.3"/>
  <pageSetup scale="40"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8" operator="equal" id="{B3AD76EF-9D16-45E4-84CA-2D6DF7E7EC77}">
            <xm:f>'Data Vald.'!$A$9</xm:f>
            <x14:dxf>
              <fill>
                <patternFill>
                  <bgColor rgb="FF00B050"/>
                </patternFill>
              </fill>
            </x14:dxf>
          </x14:cfRule>
          <x14:cfRule type="cellIs" priority="9" operator="equal" id="{3574743F-8BBE-43EA-829B-9B1C0BB19FEC}">
            <xm:f>'Data Vald.'!$A$8</xm:f>
            <x14:dxf>
              <fill>
                <patternFill>
                  <bgColor rgb="FFFFFF00"/>
                </patternFill>
              </fill>
            </x14:dxf>
          </x14:cfRule>
          <x14:cfRule type="cellIs" priority="10" operator="equal" id="{B68F34D6-B15E-45E2-9690-A3A41C2F2815}">
            <xm:f>'Data Vald.'!$A$7</xm:f>
            <x14:dxf>
              <fill>
                <patternFill>
                  <bgColor rgb="FFFFC000"/>
                </patternFill>
              </fill>
            </x14:dxf>
          </x14:cfRule>
          <x14:cfRule type="cellIs" priority="11" operator="equal" id="{3FB6FA11-25EE-49BB-A3CA-A452FED77F40}">
            <xm:f>'Data Vald.'!$A$6</xm:f>
            <x14:dxf>
              <fill>
                <patternFill>
                  <bgColor rgb="FFFF0000"/>
                </patternFill>
              </fill>
            </x14:dxf>
          </x14:cfRule>
          <x14:cfRule type="cellIs" priority="12" operator="equal" id="{F90B46CD-7816-4761-A394-D69BA6877E38}">
            <xm:f>'Data Vald.'!$A$5</xm:f>
            <x14:dxf>
              <font>
                <color theme="0"/>
              </font>
              <fill>
                <patternFill>
                  <bgColor theme="1"/>
                </patternFill>
              </fill>
            </x14:dxf>
          </x14:cfRule>
          <x14:cfRule type="cellIs" priority="13" operator="equal" id="{BF2A5C46-4AA2-4A6B-A075-6D95ADDE2927}">
            <xm:f>'Data Vald.'!$A$4</xm:f>
            <x14:dxf/>
          </x14:cfRule>
          <x14:cfRule type="cellIs" priority="14" operator="equal" id="{D7B2E854-EC6A-4B6E-B78F-A01E44261514}">
            <xm:f>'Data Vald.'!$A$3</xm:f>
            <x14:dxf/>
          </x14:cfRule>
          <xm:sqref>E16:E20 I16:I20 E23:E30 I23:I30</xm:sqref>
        </x14:conditionalFormatting>
        <x14:conditionalFormatting xmlns:xm="http://schemas.microsoft.com/office/excel/2006/main">
          <x14:cfRule type="cellIs" priority="1" operator="equal" id="{BC13C6E7-DF7F-40D5-B4E9-CE8FF9AC894F}">
            <xm:f>'Data Vald.'!$A$9</xm:f>
            <x14:dxf>
              <fill>
                <patternFill>
                  <bgColor rgb="FF00B050"/>
                </patternFill>
              </fill>
            </x14:dxf>
          </x14:cfRule>
          <x14:cfRule type="cellIs" priority="2" operator="equal" id="{6FF7DE26-2C0D-4BE3-BDD5-7DE210C72F49}">
            <xm:f>'Data Vald.'!$A$8</xm:f>
            <x14:dxf>
              <fill>
                <patternFill>
                  <bgColor rgb="FFFFFF00"/>
                </patternFill>
              </fill>
            </x14:dxf>
          </x14:cfRule>
          <x14:cfRule type="cellIs" priority="3" operator="equal" id="{694C0801-8272-490F-BD67-47668AAEFA4E}">
            <xm:f>'Data Vald.'!$A$7</xm:f>
            <x14:dxf>
              <fill>
                <patternFill>
                  <bgColor rgb="FFFFC000"/>
                </patternFill>
              </fill>
            </x14:dxf>
          </x14:cfRule>
          <x14:cfRule type="cellIs" priority="4" operator="equal" id="{2892BE32-B512-42A7-88FE-64252CA6AC96}">
            <xm:f>'Data Vald.'!$A$6</xm:f>
            <x14:dxf>
              <fill>
                <patternFill>
                  <bgColor rgb="FFFF0000"/>
                </patternFill>
              </fill>
            </x14:dxf>
          </x14:cfRule>
          <x14:cfRule type="cellIs" priority="5" operator="equal" id="{E0441C00-8941-4817-8E04-94316E68299B}">
            <xm:f>'Data Vald.'!$A$5</xm:f>
            <x14:dxf>
              <font>
                <color theme="0"/>
              </font>
              <fill>
                <patternFill>
                  <bgColor theme="1"/>
                </patternFill>
              </fill>
            </x14:dxf>
          </x14:cfRule>
          <x14:cfRule type="cellIs" priority="6" operator="equal" id="{4D90D407-1716-4C7D-A8CC-2F2E60227E2A}">
            <xm:f>'Data Vald.'!$A$4</xm:f>
            <x14:dxf/>
          </x14:cfRule>
          <x14:cfRule type="cellIs" priority="7" operator="equal" id="{ED41C1E2-2C0B-448E-B35D-DC48631819A5}">
            <xm:f>'Data Vald.'!$A$3</xm:f>
            <x14:dxf/>
          </x14:cfRule>
          <xm:sqref>E43:E50 I43:I50 E53:E56 I53:I56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C646EFE-1B5D-49CE-ABD8-5D3BBEB39C91}">
          <x14:formula1>
            <xm:f>'Data Vald.'!$A$3:$A$9</xm:f>
          </x14:formula1>
          <xm:sqref>E16:E20 I16:I20 E23:E30 I23:I30 E43:E50 I43:I50 E53:E56 I53:I56</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8A0B-2F34-4F94-AFCE-C91FB861BAB8}">
  <sheetPr codeName="Sheet29">
    <tabColor theme="7" tint="0.59999389629810485"/>
  </sheetPr>
  <dimension ref="A1:K75"/>
  <sheetViews>
    <sheetView showGridLines="0" zoomScaleNormal="100" workbookViewId="0">
      <selection activeCell="E8" sqref="E8"/>
    </sheetView>
  </sheetViews>
  <sheetFormatPr defaultColWidth="8.42578125" defaultRowHeight="12.75"/>
  <cols>
    <col min="1" max="1" width="20.42578125" style="265" customWidth="1"/>
    <col min="2" max="2" width="54.5703125" style="265" customWidth="1"/>
    <col min="3" max="3" width="12.42578125" style="265" customWidth="1"/>
    <col min="4" max="4" width="15.140625" style="265" customWidth="1"/>
    <col min="5" max="6" width="16.5703125" style="265" customWidth="1"/>
    <col min="7" max="8" width="13.42578125" style="265" customWidth="1"/>
    <col min="9" max="9" width="34.140625" style="265" customWidth="1"/>
    <col min="10" max="16384" width="8.42578125" style="265"/>
  </cols>
  <sheetData>
    <row r="1" spans="1:9" ht="23.25">
      <c r="A1" s="659" t="s">
        <v>662</v>
      </c>
      <c r="B1" s="659"/>
      <c r="C1" s="659"/>
      <c r="D1" s="659"/>
      <c r="E1" s="659"/>
      <c r="F1" s="659"/>
      <c r="G1" s="659"/>
      <c r="H1" s="659"/>
      <c r="I1" s="659"/>
    </row>
    <row r="4" spans="1:9" ht="32.25" customHeight="1">
      <c r="C4" s="661" t="s">
        <v>663</v>
      </c>
      <c r="D4" s="661" t="s">
        <v>664</v>
      </c>
      <c r="E4" s="663" t="s">
        <v>665</v>
      </c>
      <c r="F4" s="663"/>
      <c r="G4" s="663" t="s">
        <v>666</v>
      </c>
      <c r="H4" s="661" t="s">
        <v>667</v>
      </c>
      <c r="I4" s="663" t="s">
        <v>668</v>
      </c>
    </row>
    <row r="5" spans="1:9" ht="48" customHeight="1">
      <c r="A5" s="267" t="s">
        <v>669</v>
      </c>
      <c r="B5" s="268" t="s">
        <v>670</v>
      </c>
      <c r="C5" s="662"/>
      <c r="D5" s="662"/>
      <c r="E5" s="266" t="s">
        <v>671</v>
      </c>
      <c r="F5" s="266" t="s">
        <v>672</v>
      </c>
      <c r="G5" s="663"/>
      <c r="H5" s="662"/>
      <c r="I5" s="663"/>
    </row>
    <row r="6" spans="1:9">
      <c r="C6" s="269"/>
      <c r="D6" s="269"/>
      <c r="E6" s="270"/>
      <c r="F6" s="270"/>
      <c r="G6" s="270"/>
      <c r="H6" s="271"/>
      <c r="I6" s="270"/>
    </row>
    <row r="7" spans="1:9" ht="27" customHeight="1">
      <c r="A7" s="655" t="s">
        <v>673</v>
      </c>
      <c r="B7" s="272" t="s">
        <v>674</v>
      </c>
      <c r="C7" s="273">
        <v>9</v>
      </c>
      <c r="D7" s="274">
        <v>6</v>
      </c>
      <c r="E7" s="273">
        <v>1</v>
      </c>
      <c r="F7" s="273">
        <v>8</v>
      </c>
      <c r="G7" s="275">
        <f>((E7*D7)+F7)/(C7*D7)</f>
        <v>0.25925925925925924</v>
      </c>
      <c r="H7" s="275">
        <f>IF(D7=0,"NA",1-G7)</f>
        <v>0.7407407407407407</v>
      </c>
      <c r="I7" s="276" t="s">
        <v>675</v>
      </c>
    </row>
    <row r="8" spans="1:9" ht="27" customHeight="1">
      <c r="A8" s="656"/>
      <c r="B8" s="277" t="s">
        <v>676</v>
      </c>
      <c r="C8" s="273">
        <v>4</v>
      </c>
      <c r="D8" s="274">
        <v>7</v>
      </c>
      <c r="E8" s="273">
        <v>0</v>
      </c>
      <c r="F8" s="273">
        <v>4</v>
      </c>
      <c r="G8" s="275">
        <f>((E8*D8)+F8)/(C8*D8)</f>
        <v>0.14285714285714285</v>
      </c>
      <c r="H8" s="275">
        <f>IF(D8=0,"NA",1-G8)</f>
        <v>0.85714285714285721</v>
      </c>
      <c r="I8" s="276" t="s">
        <v>677</v>
      </c>
    </row>
    <row r="9" spans="1:9" ht="27" customHeight="1">
      <c r="A9" s="657"/>
      <c r="B9" s="272" t="s">
        <v>678</v>
      </c>
      <c r="C9" s="273">
        <v>7</v>
      </c>
      <c r="D9" s="274">
        <v>11</v>
      </c>
      <c r="E9" s="273">
        <v>0</v>
      </c>
      <c r="F9" s="273">
        <v>1</v>
      </c>
      <c r="G9" s="275">
        <f>((E9*D9)+F9)/(C9*D9)</f>
        <v>1.2987012987012988E-2</v>
      </c>
      <c r="H9" s="275">
        <f>IF(D9=0,"NA",1-G9)</f>
        <v>0.98701298701298701</v>
      </c>
      <c r="I9" s="276" t="s">
        <v>679</v>
      </c>
    </row>
    <row r="10" spans="1:9" ht="29.45" customHeight="1">
      <c r="A10" s="655" t="s">
        <v>680</v>
      </c>
      <c r="B10" s="278" t="s">
        <v>681</v>
      </c>
      <c r="C10" s="273">
        <v>0</v>
      </c>
      <c r="D10" s="274">
        <v>3</v>
      </c>
      <c r="E10" s="273">
        <v>0</v>
      </c>
      <c r="F10" s="273">
        <v>0</v>
      </c>
      <c r="G10" s="275" t="e">
        <f>((E10*D10)+F10)/(C10*D10)</f>
        <v>#DIV/0!</v>
      </c>
      <c r="H10" s="275" t="e">
        <f t="shared" ref="H10:H26" si="0">IF(D10=0,"NA",1-G10)</f>
        <v>#DIV/0!</v>
      </c>
      <c r="I10" s="276"/>
    </row>
    <row r="11" spans="1:9" ht="34.5" customHeight="1">
      <c r="A11" s="656"/>
      <c r="B11" s="278" t="s">
        <v>682</v>
      </c>
      <c r="C11" s="273">
        <v>1</v>
      </c>
      <c r="D11" s="274">
        <v>2</v>
      </c>
      <c r="E11" s="273">
        <v>0</v>
      </c>
      <c r="F11" s="273">
        <v>0</v>
      </c>
      <c r="G11" s="275">
        <f t="shared" ref="G10:G26" si="1">((E11*D11)+F11)/(C11*D11)</f>
        <v>0</v>
      </c>
      <c r="H11" s="275">
        <f t="shared" si="0"/>
        <v>1</v>
      </c>
      <c r="I11" s="276"/>
    </row>
    <row r="12" spans="1:9" ht="29.45" customHeight="1">
      <c r="A12" s="656"/>
      <c r="B12" s="278" t="s">
        <v>683</v>
      </c>
      <c r="C12" s="273">
        <v>33</v>
      </c>
      <c r="D12" s="274">
        <v>7</v>
      </c>
      <c r="E12" s="273">
        <v>1</v>
      </c>
      <c r="F12" s="273">
        <v>1</v>
      </c>
      <c r="G12" s="275">
        <f>((E12*D12)+F12)/(C12*D12)</f>
        <v>3.4632034632034632E-2</v>
      </c>
      <c r="H12" s="275">
        <f>IF(D12=0,"NA",1-G12)</f>
        <v>0.96536796536796532</v>
      </c>
      <c r="I12" s="276"/>
    </row>
    <row r="13" spans="1:9" ht="29.45" customHeight="1">
      <c r="A13" s="656"/>
      <c r="B13" s="278" t="s">
        <v>684</v>
      </c>
      <c r="C13" s="273">
        <v>2</v>
      </c>
      <c r="D13" s="274">
        <v>1</v>
      </c>
      <c r="E13" s="273">
        <v>0</v>
      </c>
      <c r="F13" s="273">
        <v>0</v>
      </c>
      <c r="G13" s="275">
        <f>((E13*D13)+F13)/(C13*D13)</f>
        <v>0</v>
      </c>
      <c r="H13" s="275">
        <f>IF(D13=0,"NA",1-G13)</f>
        <v>1</v>
      </c>
      <c r="I13" s="279"/>
    </row>
    <row r="14" spans="1:9" ht="29.45" customHeight="1">
      <c r="A14" s="657"/>
      <c r="B14" s="278" t="s">
        <v>685</v>
      </c>
      <c r="C14" s="273">
        <v>3</v>
      </c>
      <c r="D14" s="274">
        <v>3</v>
      </c>
      <c r="E14" s="273">
        <v>0</v>
      </c>
      <c r="F14" s="273">
        <v>0</v>
      </c>
      <c r="G14" s="275">
        <f>((E14*D14)+F14)/(C14*D14)</f>
        <v>0</v>
      </c>
      <c r="H14" s="275">
        <f>IF(D14=0,"NA",1-G14)</f>
        <v>1</v>
      </c>
      <c r="I14" s="279"/>
    </row>
    <row r="15" spans="1:9" ht="29.45" customHeight="1">
      <c r="A15" s="655" t="s">
        <v>686</v>
      </c>
      <c r="B15" s="278" t="s">
        <v>687</v>
      </c>
      <c r="C15" s="273">
        <v>4</v>
      </c>
      <c r="D15" s="274">
        <v>3</v>
      </c>
      <c r="E15" s="273">
        <v>1</v>
      </c>
      <c r="F15" s="273">
        <v>0</v>
      </c>
      <c r="G15" s="275">
        <f t="shared" si="1"/>
        <v>0.25</v>
      </c>
      <c r="H15" s="275">
        <f t="shared" si="0"/>
        <v>0.75</v>
      </c>
      <c r="I15" s="279"/>
    </row>
    <row r="16" spans="1:9" ht="29.45" customHeight="1">
      <c r="A16" s="656"/>
      <c r="B16" s="278" t="s">
        <v>688</v>
      </c>
      <c r="C16" s="273">
        <v>3</v>
      </c>
      <c r="D16" s="274">
        <v>8</v>
      </c>
      <c r="E16" s="273">
        <v>0</v>
      </c>
      <c r="F16" s="273">
        <v>0</v>
      </c>
      <c r="G16" s="275">
        <f t="shared" ref="G16:G17" si="2">((E16*D16)+F16)/(C16*D16)</f>
        <v>0</v>
      </c>
      <c r="H16" s="275">
        <f t="shared" ref="H16:H17" si="3">IF(D16=0,"NA",1-G16)</f>
        <v>1</v>
      </c>
      <c r="I16" s="279"/>
    </row>
    <row r="17" spans="1:9" ht="29.45" customHeight="1">
      <c r="A17" s="656"/>
      <c r="B17" s="278" t="s">
        <v>689</v>
      </c>
      <c r="C17" s="273">
        <v>1</v>
      </c>
      <c r="D17" s="274">
        <v>2</v>
      </c>
      <c r="E17" s="273">
        <v>0</v>
      </c>
      <c r="F17" s="273">
        <v>0</v>
      </c>
      <c r="G17" s="275">
        <f t="shared" si="2"/>
        <v>0</v>
      </c>
      <c r="H17" s="275">
        <f t="shared" si="3"/>
        <v>1</v>
      </c>
      <c r="I17" s="279"/>
    </row>
    <row r="18" spans="1:9" ht="25.5" customHeight="1">
      <c r="A18" s="656"/>
      <c r="B18" s="278" t="s">
        <v>690</v>
      </c>
      <c r="C18" s="273">
        <v>1</v>
      </c>
      <c r="D18" s="274">
        <v>7</v>
      </c>
      <c r="E18" s="273">
        <v>0</v>
      </c>
      <c r="F18" s="273">
        <v>0</v>
      </c>
      <c r="G18" s="275">
        <f t="shared" si="1"/>
        <v>0</v>
      </c>
      <c r="H18" s="275">
        <f t="shared" si="0"/>
        <v>1</v>
      </c>
      <c r="I18" s="276"/>
    </row>
    <row r="19" spans="1:9" ht="25.5" customHeight="1">
      <c r="A19" s="656"/>
      <c r="B19" s="278" t="s">
        <v>691</v>
      </c>
      <c r="C19" s="273">
        <v>45</v>
      </c>
      <c r="D19" s="274">
        <v>1</v>
      </c>
      <c r="E19" s="273">
        <v>1</v>
      </c>
      <c r="F19" s="273">
        <v>1</v>
      </c>
      <c r="G19" s="275">
        <f t="shared" si="1"/>
        <v>4.4444444444444446E-2</v>
      </c>
      <c r="H19" s="275">
        <f t="shared" si="0"/>
        <v>0.9555555555555556</v>
      </c>
      <c r="I19" s="276"/>
    </row>
    <row r="20" spans="1:9" ht="25.5" customHeight="1">
      <c r="A20" s="656"/>
      <c r="B20" s="278" t="s">
        <v>692</v>
      </c>
      <c r="C20" s="273">
        <v>3</v>
      </c>
      <c r="D20" s="274">
        <v>2</v>
      </c>
      <c r="E20" s="273">
        <v>0</v>
      </c>
      <c r="F20" s="273">
        <v>0</v>
      </c>
      <c r="G20" s="275">
        <f t="shared" si="1"/>
        <v>0</v>
      </c>
      <c r="H20" s="275">
        <f t="shared" si="0"/>
        <v>1</v>
      </c>
      <c r="I20" s="276"/>
    </row>
    <row r="21" spans="1:9" ht="23.25" customHeight="1">
      <c r="A21" s="656"/>
      <c r="B21" s="278" t="s">
        <v>693</v>
      </c>
      <c r="C21" s="273">
        <v>4</v>
      </c>
      <c r="D21" s="274">
        <v>3</v>
      </c>
      <c r="E21" s="273">
        <v>0</v>
      </c>
      <c r="F21" s="273">
        <v>0</v>
      </c>
      <c r="G21" s="275">
        <f t="shared" si="1"/>
        <v>0</v>
      </c>
      <c r="H21" s="275">
        <f t="shared" si="0"/>
        <v>1</v>
      </c>
      <c r="I21" s="276"/>
    </row>
    <row r="22" spans="1:9" ht="23.25" customHeight="1">
      <c r="A22" s="656"/>
      <c r="B22" s="278" t="s">
        <v>694</v>
      </c>
      <c r="C22" s="273">
        <v>2</v>
      </c>
      <c r="D22" s="274">
        <v>4</v>
      </c>
      <c r="E22" s="273">
        <v>0</v>
      </c>
      <c r="F22" s="273">
        <v>0</v>
      </c>
      <c r="G22" s="275">
        <f t="shared" si="1"/>
        <v>0</v>
      </c>
      <c r="H22" s="275">
        <f t="shared" si="0"/>
        <v>1</v>
      </c>
      <c r="I22" s="276"/>
    </row>
    <row r="23" spans="1:9" ht="26.25" customHeight="1">
      <c r="A23" s="656"/>
      <c r="B23" s="278" t="s">
        <v>695</v>
      </c>
      <c r="C23" s="273">
        <v>9</v>
      </c>
      <c r="D23" s="274">
        <v>1</v>
      </c>
      <c r="E23" s="273">
        <v>0</v>
      </c>
      <c r="F23" s="273">
        <v>0</v>
      </c>
      <c r="G23" s="275">
        <f t="shared" si="1"/>
        <v>0</v>
      </c>
      <c r="H23" s="275">
        <f t="shared" si="0"/>
        <v>1</v>
      </c>
      <c r="I23" s="279"/>
    </row>
    <row r="24" spans="1:9" ht="22.5" customHeight="1">
      <c r="A24" s="660" t="s">
        <v>696</v>
      </c>
      <c r="B24" s="278" t="s">
        <v>697</v>
      </c>
      <c r="C24" s="273">
        <v>14</v>
      </c>
      <c r="D24" s="274">
        <v>3</v>
      </c>
      <c r="E24" s="273">
        <v>9</v>
      </c>
      <c r="F24" s="273">
        <v>0</v>
      </c>
      <c r="G24" s="275">
        <f t="shared" si="1"/>
        <v>0.6428571428571429</v>
      </c>
      <c r="H24" s="275">
        <f t="shared" si="0"/>
        <v>0.3571428571428571</v>
      </c>
      <c r="I24" s="279"/>
    </row>
    <row r="25" spans="1:9" ht="30.75" customHeight="1">
      <c r="A25" s="660"/>
      <c r="B25" s="278" t="s">
        <v>698</v>
      </c>
      <c r="C25" s="273">
        <v>2</v>
      </c>
      <c r="D25" s="274">
        <v>1</v>
      </c>
      <c r="E25" s="273">
        <v>0</v>
      </c>
      <c r="F25" s="273">
        <v>0</v>
      </c>
      <c r="G25" s="275">
        <f t="shared" si="1"/>
        <v>0</v>
      </c>
      <c r="H25" s="275">
        <f t="shared" si="0"/>
        <v>1</v>
      </c>
      <c r="I25" s="279"/>
    </row>
    <row r="26" spans="1:9" ht="24" customHeight="1">
      <c r="A26" s="660"/>
      <c r="B26" s="278" t="s">
        <v>699</v>
      </c>
      <c r="C26" s="273">
        <v>1</v>
      </c>
      <c r="D26" s="274">
        <v>2</v>
      </c>
      <c r="E26" s="273">
        <v>0</v>
      </c>
      <c r="F26" s="273">
        <v>0</v>
      </c>
      <c r="G26" s="275">
        <f t="shared" si="1"/>
        <v>0</v>
      </c>
      <c r="H26" s="275">
        <f t="shared" si="0"/>
        <v>1</v>
      </c>
      <c r="I26" s="279"/>
    </row>
    <row r="27" spans="1:9" ht="24" customHeight="1">
      <c r="A27" s="660"/>
      <c r="B27" s="278" t="s">
        <v>700</v>
      </c>
      <c r="C27" s="273">
        <v>0</v>
      </c>
      <c r="D27" s="274">
        <v>3</v>
      </c>
      <c r="E27" s="273">
        <v>0</v>
      </c>
      <c r="F27" s="273">
        <v>0</v>
      </c>
      <c r="G27" s="275" t="e">
        <f t="shared" ref="G27" si="4">((E27*D27)+F27)/(C27*D27)</f>
        <v>#DIV/0!</v>
      </c>
      <c r="H27" s="275" t="e">
        <f t="shared" ref="H27" si="5">IF(D27=0,"NA",1-G27)</f>
        <v>#DIV/0!</v>
      </c>
      <c r="I27" s="279"/>
    </row>
    <row r="28" spans="1:9" ht="24" customHeight="1">
      <c r="A28" s="660"/>
      <c r="B28" s="278" t="s">
        <v>701</v>
      </c>
      <c r="C28" s="273">
        <v>3</v>
      </c>
      <c r="D28" s="274">
        <v>7</v>
      </c>
      <c r="E28" s="273">
        <v>0</v>
      </c>
      <c r="F28" s="273">
        <v>0</v>
      </c>
      <c r="G28" s="275">
        <f t="shared" ref="G28:G29" si="6">((E28*D28)+F28)/(C28*D28)</f>
        <v>0</v>
      </c>
      <c r="H28" s="275">
        <f t="shared" ref="H28:H29" si="7">IF(D28=0,"NA",1-G28)</f>
        <v>1</v>
      </c>
      <c r="I28" s="279" t="s">
        <v>702</v>
      </c>
    </row>
    <row r="29" spans="1:9" ht="24" customHeight="1">
      <c r="A29" s="660"/>
      <c r="B29" s="278" t="s">
        <v>703</v>
      </c>
      <c r="C29" s="273">
        <v>0</v>
      </c>
      <c r="D29" s="274">
        <v>3</v>
      </c>
      <c r="E29" s="273">
        <v>0</v>
      </c>
      <c r="F29" s="273">
        <v>0</v>
      </c>
      <c r="G29" s="275" t="e">
        <f t="shared" si="6"/>
        <v>#DIV/0!</v>
      </c>
      <c r="H29" s="275" t="e">
        <f t="shared" si="7"/>
        <v>#DIV/0!</v>
      </c>
      <c r="I29" s="279"/>
    </row>
    <row r="30" spans="1:9" ht="24" customHeight="1">
      <c r="A30" s="660"/>
      <c r="B30" s="278" t="s">
        <v>704</v>
      </c>
      <c r="C30" s="273">
        <v>2</v>
      </c>
      <c r="D30" s="274">
        <v>2</v>
      </c>
      <c r="E30" s="273">
        <v>0</v>
      </c>
      <c r="F30" s="273">
        <v>0</v>
      </c>
      <c r="G30" s="275">
        <f t="shared" ref="G30" si="8">((E30*D30)+F30)/(C30*D30)</f>
        <v>0</v>
      </c>
      <c r="H30" s="275">
        <f t="shared" ref="H30" si="9">IF(D30=0,"NA",1-G30)</f>
        <v>1</v>
      </c>
      <c r="I30" s="279"/>
    </row>
    <row r="31" spans="1:9">
      <c r="B31" s="280"/>
      <c r="H31" s="281"/>
    </row>
    <row r="33" spans="1:11" ht="23.25">
      <c r="A33" s="659" t="s">
        <v>705</v>
      </c>
      <c r="B33" s="659"/>
      <c r="C33" s="659"/>
      <c r="D33" s="659"/>
      <c r="E33" s="659"/>
      <c r="F33" s="659"/>
      <c r="G33" s="659"/>
      <c r="H33" s="282"/>
      <c r="I33" s="282"/>
    </row>
    <row r="34" spans="1:11">
      <c r="I34" s="283"/>
    </row>
    <row r="35" spans="1:11">
      <c r="H35" s="284"/>
      <c r="I35" s="284"/>
      <c r="J35" s="284"/>
      <c r="K35" s="284"/>
    </row>
    <row r="36" spans="1:11" ht="53.85" customHeight="1">
      <c r="A36" s="330" t="s">
        <v>706</v>
      </c>
      <c r="B36" s="331" t="s">
        <v>707</v>
      </c>
      <c r="C36" s="326" t="s">
        <v>708</v>
      </c>
      <c r="D36" s="323"/>
      <c r="E36" s="323"/>
      <c r="F36" s="323"/>
      <c r="G36" s="310"/>
      <c r="H36" s="285"/>
      <c r="I36" s="286" t="s">
        <v>709</v>
      </c>
      <c r="J36" s="284"/>
      <c r="K36" s="284"/>
    </row>
    <row r="37" spans="1:11" ht="18" customHeight="1">
      <c r="A37" s="655" t="s">
        <v>673</v>
      </c>
      <c r="B37" s="327" t="s">
        <v>237</v>
      </c>
      <c r="C37" s="321">
        <f>AVERAGE('RF-01'!E23,'RF-02'!E21,'RF-03'!E22,'RF-05'!E23,'RF-06'!E22,'RF-07'!E22,'RF-08'!E23,'SF-01'!E22,'SF-02'!E20,'SF-03'!E22,'SF-05'!E22,'SF-06'!E21,'SF-07'!E20,'DF-01'!E23,'DF-02'!E21,'DF-03'!E22,'DF-05'!E23,'DF-06'!E22,'DF-07'!E22,'DF-08'!E23)</f>
        <v>0.95</v>
      </c>
      <c r="D37" s="324"/>
      <c r="E37" s="324"/>
      <c r="F37" s="324"/>
      <c r="G37" s="324"/>
      <c r="H37" s="287"/>
      <c r="I37" s="288">
        <v>0</v>
      </c>
      <c r="J37" s="284"/>
      <c r="K37" s="284"/>
    </row>
    <row r="38" spans="1:11">
      <c r="A38" s="656"/>
      <c r="B38" s="327" t="s">
        <v>710</v>
      </c>
      <c r="C38" s="321">
        <f>AVERAGE('RF-01'!E24,'RF-02'!E22,'RF-03'!E23,'SF-01'!E23,'SF-02'!E21,'DF-01'!E24,'DF-02'!E22,'DF-03'!E23)</f>
        <v>0.90625</v>
      </c>
      <c r="D38" s="324"/>
      <c r="E38" s="324"/>
      <c r="F38" s="324"/>
      <c r="G38" s="324"/>
      <c r="H38" s="287"/>
      <c r="I38" s="288">
        <v>0.25</v>
      </c>
      <c r="J38" s="284"/>
      <c r="K38" s="284"/>
    </row>
    <row r="39" spans="1:11" ht="18" customHeight="1">
      <c r="A39" s="656"/>
      <c r="B39" s="327" t="s">
        <v>245</v>
      </c>
      <c r="C39" s="321">
        <f>AVERAGE('RF-01'!E25,'DF-01'!E25)</f>
        <v>0</v>
      </c>
      <c r="D39" s="324"/>
      <c r="E39" s="324"/>
      <c r="F39" s="324"/>
      <c r="G39" s="324"/>
      <c r="H39" s="287"/>
      <c r="I39" s="288">
        <v>0.5</v>
      </c>
      <c r="J39" s="284"/>
      <c r="K39" s="284"/>
    </row>
    <row r="40" spans="1:11" ht="25.5">
      <c r="A40" s="656"/>
      <c r="B40" s="327" t="s">
        <v>247</v>
      </c>
      <c r="C40" s="321">
        <f>AVERAGE('RF-01'!E26,'RF-02'!E24,'RF-03'!E25,'DF-01'!E26,'DF-02'!E24,'DF-03'!E25)</f>
        <v>0</v>
      </c>
      <c r="D40" s="325"/>
      <c r="E40" s="325"/>
      <c r="F40" s="325"/>
      <c r="G40" s="325"/>
      <c r="H40" s="287"/>
      <c r="I40" s="289">
        <v>0.75</v>
      </c>
      <c r="J40" s="284"/>
      <c r="K40" s="284"/>
    </row>
    <row r="41" spans="1:11" ht="18" customHeight="1">
      <c r="A41" s="656"/>
      <c r="B41" s="327" t="s">
        <v>249</v>
      </c>
      <c r="C41" s="321">
        <f>AVERAGE('RF-01'!E27,'RF-02'!E25,'RF-03'!E26,'RF-05'!E30,'RF-08'!E30,'SF-01'!E24,'SF-02'!E23,'SF-05'!E25,'SF-06'!E23,'SF-07'!E23,'DF-01'!E27,'DF-02'!E25,'DF-03'!E26,'DF-05'!E30,'DF-08'!E30)</f>
        <v>1</v>
      </c>
      <c r="D41" s="325"/>
      <c r="E41" s="325"/>
      <c r="F41" s="325"/>
      <c r="G41" s="325"/>
      <c r="H41" s="287"/>
      <c r="I41" s="289">
        <v>1</v>
      </c>
      <c r="J41" s="284"/>
      <c r="K41" s="284"/>
    </row>
    <row r="42" spans="1:11" ht="25.5">
      <c r="A42" s="656"/>
      <c r="B42" s="327" t="s">
        <v>337</v>
      </c>
      <c r="C42" s="321">
        <f>AVERAGE('RF-02'!E23,'SF-02'!E22,'DF-02'!E23)</f>
        <v>0.66666666666666663</v>
      </c>
      <c r="D42" s="325"/>
      <c r="E42" s="325"/>
      <c r="F42" s="325"/>
      <c r="G42" s="325"/>
      <c r="H42" s="287"/>
      <c r="I42" s="289" t="s">
        <v>711</v>
      </c>
      <c r="J42" s="284"/>
      <c r="K42" s="284"/>
    </row>
    <row r="43" spans="1:11" ht="18" customHeight="1">
      <c r="A43" s="656"/>
      <c r="B43" s="327" t="s">
        <v>359</v>
      </c>
      <c r="C43" s="321">
        <f>AVERAGE('RF-03'!E24,'RF-05'!E24,'RF-06'!E23,'RF-08'!E24)</f>
        <v>1</v>
      </c>
      <c r="D43" s="325"/>
      <c r="E43" s="325"/>
      <c r="F43" s="325"/>
      <c r="G43" s="325"/>
      <c r="H43" s="287"/>
      <c r="I43" s="290"/>
      <c r="J43" s="284"/>
      <c r="K43" s="284"/>
    </row>
    <row r="44" spans="1:11" ht="18" customHeight="1">
      <c r="A44" s="656"/>
      <c r="B44" s="327" t="s">
        <v>367</v>
      </c>
      <c r="C44" s="321">
        <f>AVERAGE('RF-04'!E20,'SF-04'!E19,'DF-04'!E20)</f>
        <v>1</v>
      </c>
      <c r="D44" s="325"/>
      <c r="E44" s="325"/>
      <c r="F44" s="325"/>
      <c r="G44" s="325"/>
      <c r="H44" s="287"/>
      <c r="I44" s="290"/>
      <c r="J44" s="284"/>
      <c r="K44" s="284"/>
    </row>
    <row r="45" spans="1:11" ht="18" customHeight="1">
      <c r="A45" s="656"/>
      <c r="B45" s="327" t="s">
        <v>370</v>
      </c>
      <c r="C45" s="321">
        <f>AVERAGE('RF-04'!E21,'SF-04'!E20,'DF-04'!E21)</f>
        <v>1</v>
      </c>
      <c r="D45" s="325"/>
      <c r="E45" s="325"/>
      <c r="F45" s="325"/>
      <c r="G45" s="325"/>
      <c r="H45" s="291"/>
      <c r="I45" s="292"/>
    </row>
    <row r="46" spans="1:11" ht="18" customHeight="1">
      <c r="A46" s="656"/>
      <c r="B46" s="327" t="s">
        <v>372</v>
      </c>
      <c r="C46" s="321">
        <f>AVERAGE('RF-04'!E22,'SF-04'!E21,'DF-04'!E22)</f>
        <v>1</v>
      </c>
      <c r="D46" s="325"/>
      <c r="E46" s="325"/>
      <c r="F46" s="325"/>
      <c r="G46" s="325"/>
      <c r="H46" s="291"/>
      <c r="I46" s="293"/>
    </row>
    <row r="47" spans="1:11" ht="18" customHeight="1">
      <c r="A47" s="656"/>
      <c r="B47" s="327" t="s">
        <v>374</v>
      </c>
      <c r="C47" s="321">
        <f>AVERAGE('RF-04'!E23,'SF-04'!E22,'DF-04'!E23)</f>
        <v>1</v>
      </c>
      <c r="D47" s="325"/>
      <c r="E47" s="325"/>
      <c r="F47" s="325"/>
      <c r="G47" s="325"/>
      <c r="H47" s="291"/>
      <c r="I47" s="293"/>
    </row>
    <row r="48" spans="1:11" ht="18" customHeight="1">
      <c r="A48" s="656"/>
      <c r="B48" s="327" t="s">
        <v>376</v>
      </c>
      <c r="C48" s="321">
        <f>AVERAGE('RF-04'!E24,'SF-04'!E23,'DF-04'!E24)</f>
        <v>0.5</v>
      </c>
      <c r="D48" s="325"/>
      <c r="E48" s="325"/>
      <c r="F48" s="325"/>
      <c r="G48" s="325"/>
      <c r="H48" s="291"/>
      <c r="I48" s="293"/>
    </row>
    <row r="49" spans="1:9" ht="18" customHeight="1">
      <c r="A49" s="656"/>
      <c r="B49" s="328" t="s">
        <v>393</v>
      </c>
      <c r="C49" s="321">
        <f>AVERAGE('RF-05'!E25,'RF-08'!E25,'DF-05'!E25,'DF-08'!E25)</f>
        <v>0.5</v>
      </c>
      <c r="D49" s="325"/>
      <c r="E49" s="325"/>
      <c r="F49" s="325"/>
      <c r="G49" s="325"/>
      <c r="H49" s="291"/>
      <c r="I49" s="293"/>
    </row>
    <row r="50" spans="1:9" ht="18" customHeight="1">
      <c r="A50" s="656"/>
      <c r="B50" s="328" t="s">
        <v>395</v>
      </c>
      <c r="C50" s="321">
        <f>AVERAGE('RF-05'!E26,'RF-08'!E26,'DF-05'!E26,'DF-08'!E26)</f>
        <v>0</v>
      </c>
      <c r="D50" s="325"/>
      <c r="E50" s="325"/>
      <c r="F50" s="325"/>
      <c r="G50" s="325"/>
      <c r="H50" s="291"/>
      <c r="I50" s="293"/>
    </row>
    <row r="51" spans="1:9" ht="18" customHeight="1">
      <c r="A51" s="656"/>
      <c r="B51" s="327" t="s">
        <v>712</v>
      </c>
      <c r="C51" s="321">
        <f>AVERAGE('RF-05'!E27,'RF-08'!E27,'DF-05'!E27,'DF-08'!E27)</f>
        <v>0.25</v>
      </c>
      <c r="D51" s="325"/>
      <c r="E51" s="325"/>
      <c r="F51" s="325"/>
      <c r="G51" s="325"/>
      <c r="H51" s="291"/>
      <c r="I51" s="293"/>
    </row>
    <row r="52" spans="1:9">
      <c r="A52" s="656"/>
      <c r="B52" s="327" t="s">
        <v>496</v>
      </c>
      <c r="C52" s="321">
        <f>AVERAGE('RF-05'!E28,'RF-08'!E28,'DF-05'!E28,'DF-08'!E28)</f>
        <v>0.375</v>
      </c>
      <c r="D52" s="325"/>
      <c r="E52" s="325"/>
      <c r="F52" s="325"/>
      <c r="G52" s="325"/>
      <c r="H52" s="291"/>
      <c r="I52" s="293"/>
    </row>
    <row r="53" spans="1:9" ht="18" customHeight="1">
      <c r="A53" s="656"/>
      <c r="B53" s="327" t="s">
        <v>401</v>
      </c>
      <c r="C53" s="321">
        <f>AVERAGE('RF-05'!E29,'RF-08'!E29,'DF-05'!E29,'DF-08'!E29)</f>
        <v>1</v>
      </c>
      <c r="D53" s="325"/>
      <c r="E53" s="325"/>
      <c r="F53" s="325"/>
      <c r="G53" s="325"/>
      <c r="H53" s="291"/>
      <c r="I53" s="294"/>
    </row>
    <row r="54" spans="1:9" ht="18" customHeight="1">
      <c r="A54" s="656"/>
      <c r="B54" s="327" t="s">
        <v>419</v>
      </c>
      <c r="C54" s="321">
        <f>AVERAGE('RF-06'!E24,'SF-05'!E24,'DF-06'!E24)</f>
        <v>0.91666666666666663</v>
      </c>
      <c r="D54" s="325"/>
      <c r="E54" s="325"/>
      <c r="F54" s="325"/>
      <c r="G54" s="325"/>
      <c r="H54" s="291"/>
      <c r="I54" s="294"/>
    </row>
    <row r="55" spans="1:9" ht="18" customHeight="1">
      <c r="A55" s="656"/>
      <c r="B55" s="327" t="s">
        <v>432</v>
      </c>
      <c r="C55" s="321">
        <f>AVERAGE('RF-07'!E23,'DF-07'!E23)</f>
        <v>0</v>
      </c>
      <c r="D55" s="325"/>
      <c r="E55" s="325"/>
      <c r="F55" s="325"/>
      <c r="G55" s="325"/>
      <c r="H55" s="291"/>
      <c r="I55" s="294"/>
    </row>
    <row r="56" spans="1:9" ht="18" customHeight="1">
      <c r="A56" s="656"/>
      <c r="B56" s="328" t="s">
        <v>434</v>
      </c>
      <c r="C56" s="321">
        <f>AVERAGE('RF-07'!E24,'DF-07'!E24)</f>
        <v>0.5</v>
      </c>
      <c r="D56" s="325"/>
      <c r="E56" s="325"/>
      <c r="F56" s="325"/>
      <c r="G56" s="325"/>
      <c r="H56" s="291"/>
      <c r="I56" s="294"/>
    </row>
    <row r="57" spans="1:9" ht="14.45" customHeight="1">
      <c r="A57" s="656"/>
      <c r="B57" s="329" t="s">
        <v>570</v>
      </c>
      <c r="C57" s="322">
        <f>AVERAGE('SF-03'!E23,'SF-05'!E23)</f>
        <v>1</v>
      </c>
      <c r="D57" s="325"/>
      <c r="E57" s="325"/>
      <c r="F57" s="325"/>
      <c r="G57" s="325"/>
    </row>
    <row r="58" spans="1:9" ht="14.45" customHeight="1">
      <c r="A58" s="656"/>
      <c r="B58" s="329" t="s">
        <v>508</v>
      </c>
      <c r="C58" s="322">
        <f>AVERAGE('SF-06'!E22)</f>
        <v>1</v>
      </c>
      <c r="D58" s="325"/>
      <c r="E58" s="325"/>
      <c r="F58" s="325"/>
      <c r="G58" s="325"/>
    </row>
    <row r="59" spans="1:9" ht="14.45" customHeight="1">
      <c r="A59" s="656"/>
      <c r="B59" s="329" t="s">
        <v>599</v>
      </c>
      <c r="C59" s="322">
        <f>AVERAGE('SF-07'!E21)</f>
        <v>0.5</v>
      </c>
      <c r="D59" s="325"/>
      <c r="E59" s="325"/>
      <c r="F59" s="325"/>
      <c r="G59" s="325"/>
    </row>
    <row r="60" spans="1:9" ht="25.5">
      <c r="A60" s="656"/>
      <c r="B60" s="329" t="s">
        <v>510</v>
      </c>
      <c r="C60" s="322">
        <f>AVERAGE('SF-07'!E22)</f>
        <v>0.75</v>
      </c>
      <c r="D60" s="325"/>
      <c r="E60" s="325"/>
      <c r="F60" s="325"/>
      <c r="G60" s="325"/>
    </row>
    <row r="61" spans="1:9" ht="14.45" customHeight="1">
      <c r="A61" s="657"/>
      <c r="B61" s="329" t="s">
        <v>630</v>
      </c>
      <c r="C61" s="322">
        <f>AVERAGE('DF-03'!E24,'DF-05'!E24,'DF-06'!E23,'DF-08'!E24)</f>
        <v>1</v>
      </c>
      <c r="D61" s="325"/>
      <c r="E61" s="325"/>
      <c r="F61" s="325"/>
      <c r="G61" s="325"/>
    </row>
    <row r="62" spans="1:9" ht="14.45" customHeight="1">
      <c r="A62" s="658" t="s">
        <v>713</v>
      </c>
      <c r="B62" s="329" t="s">
        <v>239</v>
      </c>
      <c r="C62" s="322">
        <f>AVERAGE('RF-01'!I23,'RF-02'!I21,'RF-03'!I22,'DF-01'!I23,'DF-02'!I21,'DF-03'!I22)</f>
        <v>0.33333333333333331</v>
      </c>
      <c r="D62" s="325"/>
      <c r="E62" s="325"/>
      <c r="F62" s="325"/>
      <c r="G62" s="325"/>
    </row>
    <row r="63" spans="1:9" ht="25.5">
      <c r="A63" s="658"/>
      <c r="B63" s="329" t="s">
        <v>339</v>
      </c>
      <c r="C63" s="322">
        <f>AVERAGE('SF-02'!I21,'SF-03'!I23,'SF-05'!I23)</f>
        <v>0.5</v>
      </c>
      <c r="D63" s="325"/>
      <c r="E63" s="325"/>
      <c r="F63" s="325"/>
      <c r="G63" s="325"/>
    </row>
    <row r="64" spans="1:9" ht="14.45" customHeight="1">
      <c r="A64" s="658"/>
      <c r="B64" s="329" t="s">
        <v>243</v>
      </c>
      <c r="C64" s="322">
        <f>AVERAGE('RF-01'!I24,'RF-02'!I22,'RF-03'!I23,'RF-04'!I20,'RF-05'!I23,'RF-06'!I22,'RF-07'!I22,'RF-08'!I23,'SF-01'!I22,'SF-02'!I20,'SF-03'!I22,'SF-04'!I19,'SF-05'!I22,'SF-06'!I21,'SF-07'!I20,'DF-01'!I24,'DF-02'!I22,'DF-03'!I23,'DF-04'!I20,'DF-05'!I23,'DF-06'!I22,'DF-07'!I22,'DF-08'!I23)</f>
        <v>0.95652173913043481</v>
      </c>
      <c r="D64" s="325"/>
      <c r="E64" s="325"/>
      <c r="F64" s="325"/>
      <c r="G64" s="325"/>
    </row>
    <row r="65" spans="1:7">
      <c r="A65" s="655" t="s">
        <v>686</v>
      </c>
      <c r="B65" s="329" t="s">
        <v>291</v>
      </c>
      <c r="C65" s="322">
        <f>AVERAGE('RF-01'!E50,'RF-02'!E48,'RF-03'!E49,'RF-04'!E47,'RF-05'!E53,'RF-06'!E47,'RF-07'!E47,'RF-08'!E53,'SF-01'!E49,'SF-02'!E48,'SF-03'!E48,'SF-04'!E48,'SF-05'!E50,'SF-06'!E48,'SF-07'!E48,'DF-01'!E50,'DF-02'!E48,'DF-03'!E49,'DF-04'!E47,'DF-05'!E53,'DF-06'!E47,'DF-07'!E47,'DF-08'!E53)</f>
        <v>0.44047619047619047</v>
      </c>
      <c r="D65" s="325"/>
      <c r="E65" s="325"/>
      <c r="F65" s="325"/>
      <c r="G65" s="325"/>
    </row>
    <row r="66" spans="1:7">
      <c r="A66" s="656"/>
      <c r="B66" s="329" t="s">
        <v>295</v>
      </c>
      <c r="C66" s="322">
        <f>AVERAGE('RF-01'!E51,'RF-02'!E49,'RF-03'!E50,'RF-04'!E48,'RF-05'!E54,'RF-06'!E48,'RF-07'!E48,'RF-08'!E54,'SF-01'!E50,'SF-02'!E49,'SF-03'!E49,'SF-04'!E49,'SF-05'!E51,'SF-06'!E49,'SF-07'!E49,'DF-01'!E51,'DF-02'!E49,'DF-03'!E50,'DF-04'!E48,'DF-05'!E54,'DF-06'!E48,'DF-07'!E48,'DF-08'!E54)</f>
        <v>0.98913043478260865</v>
      </c>
      <c r="D66" s="325"/>
      <c r="E66" s="325"/>
      <c r="F66" s="325"/>
      <c r="G66" s="325"/>
    </row>
    <row r="67" spans="1:7">
      <c r="A67" s="656"/>
      <c r="B67" s="329" t="s">
        <v>714</v>
      </c>
      <c r="C67" s="322">
        <f>AVERAGE('RF-01'!E52,'RF-02'!E50,'RF-03'!E51,'RF-04'!E49,'RF-05'!E55,'RF-06'!E49,'RF-07'!E49,'RF-08'!E55,'DF-01'!E52,'DF-02'!E50,'DF-03'!E51,'DF-04'!E49,'DF-05'!E55,'DF-06'!E49,'DF-07'!E49,'DF-08'!E55)</f>
        <v>0.25</v>
      </c>
      <c r="D67" s="325"/>
      <c r="E67" s="325"/>
      <c r="F67" s="325"/>
      <c r="G67" s="325"/>
    </row>
    <row r="68" spans="1:7">
      <c r="A68" s="656"/>
      <c r="B68" s="329" t="s">
        <v>303</v>
      </c>
      <c r="C68" s="322">
        <f>AVERAGE('RF-01'!E53,'RF-02'!E51,'RF-03'!E52,'RF-04'!E50,'RF-05'!E56,'RF-06'!E50,'RF-07'!E50,'RF-08'!E56,'DF-01'!E53,'DF-02'!E51,'DF-03'!E52,'DF-04'!E50,'DF-05'!E56,'DF-06'!E50,'DF-07'!E50,'DF-08'!E56)</f>
        <v>0.90625</v>
      </c>
      <c r="D68" s="325"/>
      <c r="E68" s="325"/>
      <c r="F68" s="325"/>
      <c r="G68" s="325"/>
    </row>
    <row r="69" spans="1:7">
      <c r="A69" s="656"/>
      <c r="B69" s="329" t="s">
        <v>715</v>
      </c>
      <c r="C69" s="322">
        <f>AVERAGE('SF-01'!E51,'SF-02'!E50,'SF-03'!E50,'SF-04'!E50,'SF-05'!E52,'SF-06'!E50,'SF-07'!E50)</f>
        <v>1</v>
      </c>
      <c r="D69" s="325"/>
      <c r="E69" s="325"/>
      <c r="F69" s="325"/>
      <c r="G69" s="325"/>
    </row>
    <row r="70" spans="1:7">
      <c r="A70" s="656"/>
      <c r="B70" s="329" t="s">
        <v>502</v>
      </c>
      <c r="C70" s="322">
        <f>AVERAGE('SF-01'!E52,'SF-02'!E51,'SF-03'!E51,'SF-04'!E51,'SF-05'!E53,'SF-06'!E51,'SF-07'!E51)</f>
        <v>1</v>
      </c>
      <c r="D70" s="325"/>
      <c r="E70" s="325"/>
      <c r="F70" s="325"/>
      <c r="G70" s="325"/>
    </row>
    <row r="71" spans="1:7" ht="25.5">
      <c r="A71" s="656"/>
      <c r="B71" s="329" t="s">
        <v>501</v>
      </c>
      <c r="C71" s="322">
        <f>AVERAGE('SF-01'!E53,'SF-02'!E52,'SF-03'!E52,'SF-04'!E52,'SF-05'!E54,'SF-06'!E52,'SF-07'!E52)</f>
        <v>0.6428571428571429</v>
      </c>
      <c r="D71" s="325"/>
      <c r="E71" s="325"/>
      <c r="F71" s="325"/>
      <c r="G71" s="325"/>
    </row>
    <row r="72" spans="1:7">
      <c r="A72" s="657"/>
      <c r="B72" s="329" t="s">
        <v>503</v>
      </c>
      <c r="C72" s="322">
        <f>AVERAGE('SF-01'!E54,'SF-02'!E53,'SF-03'!E53,'SF-04'!E53,'SF-05'!E55,'SF-06'!E53,'SF-07'!E53)</f>
        <v>1</v>
      </c>
      <c r="D72" s="325"/>
      <c r="E72" s="325"/>
      <c r="F72" s="325"/>
      <c r="G72" s="325"/>
    </row>
    <row r="73" spans="1:7" ht="25.5">
      <c r="A73" s="655" t="s">
        <v>696</v>
      </c>
      <c r="B73" s="329" t="s">
        <v>293</v>
      </c>
      <c r="C73" s="322">
        <f>AVERAGE('RF-01'!I50,'RF-02'!I48,'RF-03'!I49,'RF-04'!I47,'RF-05'!I53,'RF-06'!I47,'RF-07'!I47,'RF-08'!I53,'SF-01'!I49,'SF-02'!I48,'SF-03'!I48,'SF-04'!I48,'SF-05'!I50,'SF-06'!I48,'SF-07'!I48,'DF-02'!I48,'DF-03'!I49,'DF-04'!I47,'DF-05'!I53,'DF-06'!I47,'DF-07'!I47,'DF-08'!I53)</f>
        <v>1</v>
      </c>
      <c r="D73" s="325"/>
      <c r="E73" s="325"/>
      <c r="F73" s="325"/>
      <c r="G73" s="325"/>
    </row>
    <row r="74" spans="1:7">
      <c r="A74" s="656"/>
      <c r="B74" s="329" t="s">
        <v>297</v>
      </c>
      <c r="C74" s="322">
        <f>AVERAGE('RF-01'!I51,'RF-02'!I49,'RF-03'!I50,'RF-04'!I48,'RF-05'!I54,'RF-06'!I48,'RF-07'!I48,'RF-08'!I54,'SF-01'!I50,'SF-02'!I49,'SF-03'!I49,'SF-04'!I49,'SF-05'!I51,'SF-06'!I49,'SF-07'!I49,'DF-01'!I51,'DF-02'!I49,'DF-03'!I50,'DF-04'!I48,'DF-05'!I54,'DF-06'!I48,'DF-07'!I48,'DF-08'!I54)</f>
        <v>1</v>
      </c>
      <c r="D74" s="325"/>
      <c r="E74" s="325"/>
      <c r="F74" s="325"/>
      <c r="G74" s="325"/>
    </row>
    <row r="75" spans="1:7">
      <c r="A75" s="657"/>
      <c r="B75" s="329" t="s">
        <v>301</v>
      </c>
      <c r="C75" s="322">
        <f>AVERAGE('RF-01'!I52,'RF-02'!I50,'RF-03'!I51,'RF-04'!I49,'RF-05'!I55,'RF-06'!I49,'RF-07'!I49,'RF-08'!I55,'SF-01'!I51,'SF-02'!I50,'SF-03'!I50,'SF-04'!I50,'SF-05'!I52,'SF-06'!I50,'SF-07'!I50,'DF-01'!I52,'DF-02'!I50,'DF-03'!I51,'DF-04'!I49,'DF-05'!I55,'DF-06'!I49,'DF-07'!I49,'DF-08'!I55)</f>
        <v>0.90625</v>
      </c>
      <c r="D75" s="325"/>
      <c r="E75" s="325"/>
      <c r="F75" s="325"/>
      <c r="G75" s="325"/>
    </row>
  </sheetData>
  <mergeCells count="16">
    <mergeCell ref="A1:I1"/>
    <mergeCell ref="C4:C5"/>
    <mergeCell ref="D4:D5"/>
    <mergeCell ref="E4:F4"/>
    <mergeCell ref="G4:G5"/>
    <mergeCell ref="H4:H5"/>
    <mergeCell ref="I4:I5"/>
    <mergeCell ref="A65:A72"/>
    <mergeCell ref="A73:A75"/>
    <mergeCell ref="A37:A61"/>
    <mergeCell ref="A62:A64"/>
    <mergeCell ref="A7:A9"/>
    <mergeCell ref="A33:G33"/>
    <mergeCell ref="A10:A14"/>
    <mergeCell ref="A15:A23"/>
    <mergeCell ref="A24:A30"/>
  </mergeCells>
  <dataValidations count="1">
    <dataValidation type="list" allowBlank="1" showInputMessage="1" showErrorMessage="1" sqref="I37:I42" xr:uid="{326B443E-39F0-42E7-9A65-674E6AB33F81}">
      <formula1>$I$37:$I$42</formula1>
    </dataValidation>
  </dataValidations>
  <pageMargins left="0.7" right="0.7" top="0.75" bottom="0.75" header="0.3" footer="0.3"/>
  <pageSetup orientation="portrait" r:id="rId1"/>
  <ignoredErrors>
    <ignoredError sqref="C37 C39" unlockedFormula="1"/>
    <ignoredError sqref="C70:C75 C57:C69" evalError="1"/>
    <ignoredError sqref="C38 C40:C43 C44:C56" evalError="1" unlockedFormula="1"/>
  </ignoredErrors>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F48C-2061-4FCC-9596-30FFE9C8C8AC}">
  <sheetPr codeName="Sheet30">
    <tabColor rgb="FF92D050"/>
  </sheetPr>
  <dimension ref="A1:AK89"/>
  <sheetViews>
    <sheetView showGridLines="0" topLeftCell="A3" zoomScale="78" zoomScaleNormal="70" workbookViewId="0">
      <selection activeCell="K9" sqref="K9"/>
    </sheetView>
  </sheetViews>
  <sheetFormatPr defaultColWidth="8.42578125" defaultRowHeight="12.75"/>
  <cols>
    <col min="1" max="1" width="2.140625" style="295" customWidth="1"/>
    <col min="2" max="2" width="8.42578125" style="295"/>
    <col min="3" max="3" width="6.5703125" style="295" bestFit="1" customWidth="1"/>
    <col min="4" max="4" width="2.140625" style="295" customWidth="1"/>
    <col min="5" max="6" width="8.42578125" style="295" customWidth="1"/>
    <col min="7" max="8" width="8.42578125" style="295"/>
    <col min="9" max="9" width="6.140625" style="295" customWidth="1"/>
    <col min="10" max="10" width="1.42578125" style="295" customWidth="1"/>
    <col min="11" max="11" width="7.85546875" style="295" customWidth="1"/>
    <col min="12" max="12" width="2.140625" style="295" customWidth="1"/>
    <col min="13" max="13" width="12.42578125" style="295" customWidth="1"/>
    <col min="14" max="14" width="18.85546875" style="295" customWidth="1"/>
    <col min="15" max="15" width="18.140625" style="295" customWidth="1"/>
    <col min="16" max="17" width="8.42578125" style="295"/>
    <col min="18" max="18" width="9.85546875" style="295" customWidth="1"/>
    <col min="19" max="19" width="10.140625" style="295" customWidth="1"/>
    <col min="20" max="20" width="11.85546875" style="295" customWidth="1"/>
    <col min="21" max="21" width="10.5703125" style="295" customWidth="1"/>
    <col min="22" max="23" width="8.42578125" style="295"/>
    <col min="24" max="24" width="7.140625" style="295" customWidth="1"/>
    <col min="25" max="25" width="1.42578125" style="295" customWidth="1"/>
    <col min="26" max="26" width="9.5703125" style="295" customWidth="1"/>
    <col min="27" max="27" width="1.42578125" style="295" customWidth="1"/>
    <col min="28" max="28" width="21" style="295" customWidth="1"/>
    <col min="29" max="29" width="8.42578125" style="295"/>
    <col min="30" max="30" width="9.5703125" style="295" customWidth="1"/>
    <col min="31" max="31" width="8.42578125" style="295"/>
    <col min="32" max="32" width="1.42578125" style="295" customWidth="1"/>
    <col min="33" max="33" width="8" style="295" customWidth="1"/>
    <col min="34" max="34" width="8.42578125" style="295"/>
    <col min="35" max="35" width="18" style="295" customWidth="1"/>
    <col min="36" max="36" width="8.42578125" style="295"/>
    <col min="37" max="37" width="10" style="295" customWidth="1"/>
    <col min="38" max="38" width="2.5703125" style="295" customWidth="1"/>
    <col min="39" max="16384" width="8.42578125" style="295"/>
  </cols>
  <sheetData>
    <row r="1" spans="2:37" ht="28.5" customHeight="1" thickBot="1">
      <c r="B1" s="664" t="s">
        <v>716</v>
      </c>
      <c r="C1" s="665"/>
      <c r="D1" s="665"/>
      <c r="E1" s="665"/>
      <c r="F1" s="665"/>
      <c r="G1" s="665"/>
      <c r="H1" s="665"/>
      <c r="I1" s="665"/>
      <c r="J1" s="665"/>
      <c r="K1" s="665"/>
      <c r="L1" s="665"/>
      <c r="M1" s="665"/>
      <c r="N1" s="665"/>
      <c r="O1" s="665"/>
      <c r="P1" s="665"/>
      <c r="Q1" s="665"/>
      <c r="R1" s="665"/>
      <c r="S1" s="665"/>
      <c r="T1" s="665"/>
      <c r="U1" s="665"/>
      <c r="V1" s="665"/>
      <c r="W1" s="665"/>
      <c r="X1" s="665"/>
      <c r="Y1" s="665"/>
      <c r="Z1" s="665"/>
      <c r="AA1" s="665"/>
      <c r="AB1" s="665"/>
      <c r="AC1" s="665"/>
      <c r="AD1" s="665"/>
      <c r="AE1" s="665"/>
      <c r="AF1" s="665"/>
      <c r="AG1" s="665"/>
      <c r="AH1" s="665"/>
      <c r="AI1" s="666"/>
    </row>
    <row r="2" spans="2:37" ht="5.25" customHeight="1" thickBot="1">
      <c r="B2" s="296"/>
      <c r="AI2" s="297"/>
    </row>
    <row r="3" spans="2:37" ht="29.25" customHeight="1" thickBot="1">
      <c r="B3" s="671" t="s">
        <v>717</v>
      </c>
      <c r="C3" s="672"/>
      <c r="D3" s="672"/>
      <c r="E3" s="672"/>
      <c r="F3" s="672"/>
      <c r="G3" s="672"/>
      <c r="H3" s="672"/>
      <c r="I3" s="672"/>
      <c r="J3" s="672"/>
      <c r="K3" s="672"/>
      <c r="L3" s="672"/>
      <c r="M3" s="672"/>
      <c r="N3" s="672"/>
      <c r="O3" s="672"/>
      <c r="P3" s="672"/>
      <c r="Q3" s="672"/>
      <c r="R3" s="672"/>
      <c r="S3" s="672"/>
      <c r="T3" s="672"/>
      <c r="U3" s="672"/>
      <c r="V3" s="672"/>
      <c r="W3" s="672"/>
      <c r="X3" s="672"/>
      <c r="Y3" s="672"/>
      <c r="Z3" s="672"/>
      <c r="AA3" s="672"/>
      <c r="AB3" s="672"/>
      <c r="AC3" s="672"/>
      <c r="AD3" s="672"/>
      <c r="AE3" s="672"/>
      <c r="AF3" s="672"/>
      <c r="AG3" s="672"/>
      <c r="AH3" s="672"/>
      <c r="AI3" s="673"/>
    </row>
    <row r="4" spans="2:37" ht="9.75" customHeight="1">
      <c r="B4" s="298"/>
      <c r="C4" s="299"/>
      <c r="D4" s="299"/>
      <c r="E4" s="299"/>
      <c r="F4" s="299"/>
      <c r="G4" s="299"/>
      <c r="H4" s="299"/>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300"/>
    </row>
    <row r="5" spans="2:37" s="303" customFormat="1" ht="31.5" customHeight="1">
      <c r="B5" s="301"/>
      <c r="C5" s="670" t="s">
        <v>718</v>
      </c>
      <c r="D5" s="670"/>
      <c r="E5" s="670"/>
      <c r="F5" s="670"/>
      <c r="G5" s="670"/>
      <c r="H5" s="670"/>
      <c r="I5" s="670"/>
      <c r="J5" s="302"/>
      <c r="K5" s="670" t="s">
        <v>719</v>
      </c>
      <c r="L5" s="670"/>
      <c r="M5" s="670"/>
      <c r="N5" s="670"/>
      <c r="O5" s="670"/>
      <c r="P5" s="302"/>
      <c r="Q5" s="302"/>
      <c r="R5" s="302"/>
      <c r="S5" s="670" t="s">
        <v>720</v>
      </c>
      <c r="T5" s="670"/>
      <c r="U5" s="670"/>
      <c r="V5" s="670"/>
      <c r="W5" s="670"/>
      <c r="X5" s="670"/>
      <c r="Y5" s="670"/>
      <c r="Z5" s="670"/>
      <c r="AB5" s="670" t="s">
        <v>721</v>
      </c>
      <c r="AC5" s="670"/>
      <c r="AD5" s="670"/>
      <c r="AE5" s="670"/>
      <c r="AF5" s="670"/>
      <c r="AG5" s="670"/>
      <c r="AH5" s="302"/>
      <c r="AI5" s="304"/>
      <c r="AJ5" s="302"/>
      <c r="AK5" s="302"/>
    </row>
    <row r="6" spans="2:37" ht="8.25" customHeight="1">
      <c r="B6" s="305"/>
      <c r="C6" s="306"/>
      <c r="D6" s="306"/>
      <c r="E6" s="306"/>
      <c r="F6" s="306"/>
      <c r="G6" s="306"/>
      <c r="H6" s="306"/>
      <c r="I6" s="306"/>
      <c r="J6" s="306"/>
      <c r="K6" s="306"/>
      <c r="L6" s="306"/>
      <c r="M6" s="306"/>
      <c r="N6" s="306"/>
      <c r="O6" s="306"/>
      <c r="P6" s="306"/>
      <c r="Q6" s="306"/>
      <c r="R6" s="306"/>
      <c r="S6" s="306"/>
      <c r="T6" s="306"/>
      <c r="U6" s="306"/>
      <c r="V6" s="306"/>
      <c r="W6" s="306"/>
      <c r="X6" s="306"/>
      <c r="Y6" s="306"/>
      <c r="Z6" s="306"/>
      <c r="AA6" s="306"/>
      <c r="AB6" s="306"/>
      <c r="AC6" s="306"/>
      <c r="AD6" s="306"/>
      <c r="AE6" s="306"/>
      <c r="AF6" s="306"/>
      <c r="AG6" s="306"/>
      <c r="AH6" s="306"/>
      <c r="AI6" s="307"/>
    </row>
    <row r="7" spans="2:37" ht="24.75" customHeight="1">
      <c r="B7" s="305"/>
      <c r="C7" s="308">
        <f>'Analisa Barrier'!H7</f>
        <v>0.7407407407407407</v>
      </c>
      <c r="D7" s="306"/>
      <c r="E7" s="309" t="str">
        <f>'Analisa Barrier'!B7</f>
        <v>SS-01 Tangki Produk</v>
      </c>
      <c r="F7" s="310"/>
      <c r="G7" s="310"/>
      <c r="H7" s="310"/>
      <c r="I7" s="310"/>
      <c r="J7" s="310"/>
      <c r="K7" s="308" t="e">
        <f>'Analisa Barrier'!H10</f>
        <v>#DIV/0!</v>
      </c>
      <c r="L7" s="306"/>
      <c r="M7" s="311" t="str">
        <f>'Analisa Barrier'!B10</f>
        <v>DC-01 Level indicator (Level alarm / Level Alarm Switch)</v>
      </c>
      <c r="N7" s="306"/>
      <c r="O7" s="306"/>
      <c r="P7" s="306"/>
      <c r="Q7" s="306"/>
      <c r="R7" s="306"/>
      <c r="S7" s="306"/>
      <c r="T7" s="306"/>
      <c r="U7" s="306"/>
      <c r="X7" s="312" t="str">
        <f>'Analisa Barrier'!B15</f>
        <v xml:space="preserve">GD-01/02 Fixed Fire &amp; Gas Detector </v>
      </c>
      <c r="Z7" s="308">
        <f>'Analisa Barrier'!H15</f>
        <v>0.75</v>
      </c>
      <c r="AA7" s="306"/>
      <c r="AB7" s="306"/>
      <c r="AC7" s="306"/>
      <c r="AD7" s="306"/>
      <c r="AE7" s="313" t="str">
        <f>'Analisa Barrier'!B24</f>
        <v>ER-01 Emergency Communication (HT)</v>
      </c>
      <c r="AF7" s="306"/>
      <c r="AG7" s="308">
        <f>'Analisa Barrier'!H24</f>
        <v>0.3571428571428571</v>
      </c>
      <c r="AH7" s="306"/>
      <c r="AI7" s="307"/>
    </row>
    <row r="8" spans="2:37" ht="7.5" customHeight="1">
      <c r="B8" s="296"/>
      <c r="E8" s="314"/>
      <c r="AI8" s="297"/>
    </row>
    <row r="9" spans="2:37" ht="24.75" customHeight="1">
      <c r="B9" s="296"/>
      <c r="C9" s="308">
        <f>'Analisa Barrier'!H8</f>
        <v>0.85714285714285721</v>
      </c>
      <c r="E9" s="309" t="str">
        <f>'Analisa Barrier'!B8</f>
        <v>SS-02 Pipa Produk</v>
      </c>
      <c r="K9" s="308">
        <f>'Analisa Barrier'!H11</f>
        <v>1</v>
      </c>
      <c r="M9" s="311" t="str">
        <f>'Analisa Barrier'!B11</f>
        <v>DC-02/03 Actuated Isolation Valve (MOV)</v>
      </c>
      <c r="V9" s="306"/>
      <c r="W9" s="306"/>
      <c r="X9" s="313" t="str">
        <f>'Analisa Barrier'!B16</f>
        <v xml:space="preserve">GD-03 Portable Gas Detector </v>
      </c>
      <c r="Y9" s="306"/>
      <c r="Z9" s="308">
        <f>'Analisa Barrier'!H16</f>
        <v>1</v>
      </c>
      <c r="AE9" s="313" t="str">
        <f>'Analisa Barrier'!B25</f>
        <v>ER-02 Muster Point</v>
      </c>
      <c r="AG9" s="308">
        <f>'Analisa Barrier'!H25</f>
        <v>1</v>
      </c>
      <c r="AI9" s="297"/>
    </row>
    <row r="10" spans="2:37" ht="7.5" customHeight="1">
      <c r="B10" s="296"/>
      <c r="E10" s="314"/>
      <c r="AI10" s="297"/>
    </row>
    <row r="11" spans="2:37" ht="24.75" customHeight="1">
      <c r="B11" s="296"/>
      <c r="C11" s="308">
        <f>'Analisa Barrier'!H9</f>
        <v>0.98701298701298701</v>
      </c>
      <c r="E11" s="309" t="str">
        <f>'Analisa Barrier'!B9</f>
        <v>RE-01 Pompa Produk</v>
      </c>
      <c r="K11" s="308">
        <f>'Analisa Barrier'!H12</f>
        <v>0.96536796536796532</v>
      </c>
      <c r="M11" s="311" t="str">
        <f>'Analisa Barrier'!B12</f>
        <v>MP-01 Overpressure Protection (PSV/PVRV/Vent)</v>
      </c>
      <c r="X11" s="313" t="str">
        <f>'Analisa Barrier'!B17</f>
        <v>DC-02 Actuated Intervention Valve (SDV)</v>
      </c>
      <c r="Z11" s="308">
        <f>'Analisa Barrier'!H17</f>
        <v>1</v>
      </c>
      <c r="AE11" s="313" t="str">
        <f>'Analisa Barrier'!B26</f>
        <v>SP-04 Oil Spill Emergency Response</v>
      </c>
      <c r="AG11" s="308">
        <f>'Analisa Barrier'!H26</f>
        <v>1</v>
      </c>
      <c r="AI11" s="297"/>
    </row>
    <row r="12" spans="2:37" ht="7.5" customHeight="1">
      <c r="B12" s="296"/>
      <c r="E12" s="314"/>
      <c r="AI12" s="297"/>
    </row>
    <row r="13" spans="2:37" ht="24.75" customHeight="1">
      <c r="B13" s="296"/>
      <c r="C13" s="308"/>
      <c r="E13" s="309"/>
      <c r="K13" s="308">
        <f>'Analisa Barrier'!H13</f>
        <v>1</v>
      </c>
      <c r="M13" s="311" t="str">
        <f>'Analisa Barrier'!B13</f>
        <v xml:space="preserve">DC-04 Power Supply </v>
      </c>
      <c r="X13" s="313" t="str">
        <f>'Analisa Barrier'!B18</f>
        <v>IP-01 Electrical System</v>
      </c>
      <c r="Z13" s="308">
        <f>'Analisa Barrier'!H18</f>
        <v>1</v>
      </c>
      <c r="AE13" s="313" t="str">
        <f>'Analisa Barrier'!B27</f>
        <v>FP-04 Foam System</v>
      </c>
      <c r="AG13" s="308" t="e">
        <f>'Analisa Barrier'!H27</f>
        <v>#DIV/0!</v>
      </c>
      <c r="AI13" s="297"/>
    </row>
    <row r="14" spans="2:37" ht="7.5" customHeight="1">
      <c r="B14" s="296"/>
      <c r="E14" s="314"/>
      <c r="AI14" s="297"/>
    </row>
    <row r="15" spans="2:37" ht="24.75" customHeight="1">
      <c r="B15" s="296"/>
      <c r="C15" s="308"/>
      <c r="E15" s="309"/>
      <c r="K15" s="308">
        <f>'Analisa Barrier'!H14</f>
        <v>1</v>
      </c>
      <c r="M15" s="311" t="str">
        <f>'Analisa Barrier'!B14</f>
        <v>SP-03 Sumur Pantau</v>
      </c>
      <c r="X15" s="313" t="str">
        <f>'Analisa Barrier'!B19</f>
        <v>IP-02 Grounding System</v>
      </c>
      <c r="Z15" s="308">
        <f>'Analisa Barrier'!H19</f>
        <v>0.9555555555555556</v>
      </c>
      <c r="AE15" s="320" t="str">
        <f>'Analisa Barrier'!B28</f>
        <v>FP-01/02/03/05 Fixed Fire Figthing Equipment</v>
      </c>
      <c r="AG15" s="308">
        <f>'Analisa Barrier'!H28</f>
        <v>1</v>
      </c>
      <c r="AI15" s="297"/>
    </row>
    <row r="16" spans="2:37" ht="7.5" customHeight="1">
      <c r="B16" s="296"/>
      <c r="E16" s="314"/>
      <c r="AE16" s="320"/>
      <c r="AI16" s="297"/>
    </row>
    <row r="17" spans="1:35" ht="24.75" customHeight="1">
      <c r="B17" s="296"/>
      <c r="C17" s="308"/>
      <c r="E17" s="309"/>
      <c r="K17" s="308"/>
      <c r="M17" s="311"/>
      <c r="X17" s="313" t="str">
        <f>'Analisa Barrier'!B20</f>
        <v>IP-03 Lightning System</v>
      </c>
      <c r="Z17" s="308">
        <f>'Analisa Barrier'!H20</f>
        <v>1</v>
      </c>
      <c r="AE17" s="320" t="str">
        <f>'Analisa Barrier'!B29</f>
        <v>FP-06 Mobile Fire Fighting Equipment</v>
      </c>
      <c r="AG17" s="308" t="e">
        <f>'Analisa Barrier'!H29</f>
        <v>#DIV/0!</v>
      </c>
      <c r="AI17" s="297"/>
    </row>
    <row r="18" spans="1:35" ht="5.45" customHeight="1">
      <c r="B18" s="315"/>
      <c r="C18" s="268"/>
      <c r="D18" s="268"/>
      <c r="E18" s="268"/>
      <c r="F18" s="268"/>
      <c r="G18" s="268"/>
      <c r="H18" s="268"/>
      <c r="I18" s="268"/>
      <c r="J18" s="268"/>
      <c r="K18" s="268"/>
      <c r="L18" s="268"/>
      <c r="M18" s="268"/>
      <c r="N18" s="268"/>
      <c r="O18" s="268"/>
      <c r="P18" s="268"/>
      <c r="Q18" s="268"/>
      <c r="R18" s="268"/>
      <c r="S18" s="268"/>
      <c r="T18" s="268"/>
      <c r="U18" s="268"/>
      <c r="AA18" s="268"/>
      <c r="AB18" s="268"/>
      <c r="AC18" s="268"/>
      <c r="AD18" s="268"/>
      <c r="AE18" s="268"/>
      <c r="AF18" s="268"/>
      <c r="AG18" s="268"/>
      <c r="AH18" s="268"/>
      <c r="AI18" s="316"/>
    </row>
    <row r="19" spans="1:35" ht="5.25" customHeight="1">
      <c r="B19" s="296"/>
      <c r="AI19" s="297"/>
    </row>
    <row r="20" spans="1:35" ht="24.75" customHeight="1">
      <c r="A20" s="295" t="s">
        <v>722</v>
      </c>
      <c r="B20" s="296"/>
      <c r="C20" s="308"/>
      <c r="E20" s="309"/>
      <c r="K20" s="308"/>
      <c r="M20" s="311"/>
      <c r="X20" s="313" t="str">
        <f>'Analisa Barrier'!B21</f>
        <v>SP-01 Bundwall System</v>
      </c>
      <c r="Z20" s="308">
        <f>'Analisa Barrier'!H21</f>
        <v>1</v>
      </c>
      <c r="AE20" s="295" t="str">
        <f>'Analisa Barrier'!B30</f>
        <v>FP-10 Genset</v>
      </c>
      <c r="AG20" s="308">
        <f>'Analisa Barrier'!H30</f>
        <v>1</v>
      </c>
      <c r="AI20" s="297"/>
    </row>
    <row r="21" spans="1:35" ht="5.25" customHeight="1">
      <c r="B21" s="296"/>
      <c r="AI21" s="297"/>
    </row>
    <row r="22" spans="1:35" ht="24.75" customHeight="1">
      <c r="A22" s="295" t="s">
        <v>722</v>
      </c>
      <c r="B22" s="296"/>
      <c r="C22" s="308"/>
      <c r="E22" s="309"/>
      <c r="K22" s="308"/>
      <c r="M22" s="311"/>
      <c r="X22" s="313" t="str">
        <f>'Analisa Barrier'!B22</f>
        <v>SP-02 Oil Catcher System</v>
      </c>
      <c r="Z22" s="308">
        <f>'Analisa Barrier'!H22</f>
        <v>1</v>
      </c>
      <c r="AI22" s="297"/>
    </row>
    <row r="23" spans="1:35" ht="7.5" customHeight="1">
      <c r="B23" s="296"/>
      <c r="E23" s="314"/>
      <c r="AI23" s="297"/>
    </row>
    <row r="24" spans="1:35" ht="24.75" customHeight="1">
      <c r="B24" s="296"/>
      <c r="C24" s="308"/>
      <c r="E24" s="309"/>
      <c r="K24" s="308"/>
      <c r="M24" s="311"/>
      <c r="X24" s="313" t="str">
        <f>'Analisa Barrier'!B23</f>
        <v>FP-07 Cooling System</v>
      </c>
      <c r="Z24" s="308">
        <f>'Analisa Barrier'!H23</f>
        <v>1</v>
      </c>
      <c r="AI24" s="297"/>
    </row>
    <row r="25" spans="1:35" ht="5.25" customHeight="1">
      <c r="B25" s="296"/>
      <c r="AI25" s="297"/>
    </row>
    <row r="26" spans="1:35" ht="24.75" customHeight="1">
      <c r="A26" s="295" t="s">
        <v>722</v>
      </c>
      <c r="B26" s="296"/>
      <c r="C26" s="308"/>
      <c r="E26" s="309"/>
      <c r="K26" s="308"/>
      <c r="M26" s="311"/>
      <c r="X26" s="313"/>
      <c r="Z26" s="308"/>
      <c r="AI26" s="297"/>
    </row>
    <row r="27" spans="1:35" ht="5.25" customHeight="1">
      <c r="B27" s="296"/>
      <c r="AI27" s="297"/>
    </row>
    <row r="28" spans="1:35" ht="24.75" customHeight="1">
      <c r="A28" s="295" t="s">
        <v>722</v>
      </c>
      <c r="B28" s="296"/>
      <c r="C28" s="308"/>
      <c r="E28" s="309"/>
      <c r="K28" s="308"/>
      <c r="M28" s="311"/>
      <c r="X28" s="313"/>
      <c r="Z28" s="308"/>
      <c r="AI28" s="297"/>
    </row>
    <row r="29" spans="1:35" ht="7.5" customHeight="1">
      <c r="B29" s="296"/>
      <c r="E29" s="314"/>
      <c r="AI29" s="297"/>
    </row>
    <row r="30" spans="1:35" ht="24.75" customHeight="1">
      <c r="B30" s="296"/>
      <c r="C30" s="308"/>
      <c r="E30" s="309"/>
      <c r="K30" s="308"/>
      <c r="M30" s="311"/>
      <c r="X30" s="313"/>
      <c r="Z30" s="308"/>
      <c r="AI30" s="297"/>
    </row>
    <row r="31" spans="1:35" ht="18" customHeight="1" thickBot="1">
      <c r="B31" s="317"/>
      <c r="C31" s="318"/>
      <c r="D31" s="318"/>
      <c r="E31" s="318"/>
      <c r="F31" s="318"/>
      <c r="G31" s="318"/>
      <c r="H31" s="318"/>
      <c r="I31" s="318"/>
      <c r="J31" s="318"/>
      <c r="K31" s="318"/>
      <c r="L31" s="318"/>
      <c r="M31" s="318"/>
      <c r="N31" s="318"/>
      <c r="O31" s="318"/>
      <c r="P31" s="318"/>
      <c r="Q31" s="318"/>
      <c r="R31" s="318"/>
      <c r="S31" s="318"/>
      <c r="T31" s="318"/>
      <c r="U31" s="318"/>
      <c r="V31" s="318"/>
      <c r="W31" s="318"/>
      <c r="X31" s="318"/>
      <c r="Y31" s="318"/>
      <c r="Z31" s="318"/>
      <c r="AA31" s="318"/>
      <c r="AB31" s="318"/>
      <c r="AC31" s="318"/>
      <c r="AD31" s="318"/>
      <c r="AE31" s="318"/>
      <c r="AF31" s="318"/>
      <c r="AG31" s="318"/>
      <c r="AH31" s="318"/>
      <c r="AI31" s="319"/>
    </row>
    <row r="32" spans="1:35" ht="21.75" customHeight="1"/>
    <row r="33" spans="2:37" ht="13.5" thickBot="1"/>
    <row r="34" spans="2:37" ht="28.5" customHeight="1" thickBot="1">
      <c r="B34" s="664" t="s">
        <v>723</v>
      </c>
      <c r="C34" s="665"/>
      <c r="D34" s="665"/>
      <c r="E34" s="665"/>
      <c r="F34" s="665"/>
      <c r="G34" s="665"/>
      <c r="H34" s="665"/>
      <c r="I34" s="665"/>
      <c r="J34" s="665"/>
      <c r="K34" s="665"/>
      <c r="L34" s="665"/>
      <c r="M34" s="665"/>
      <c r="N34" s="665"/>
      <c r="O34" s="665"/>
      <c r="P34" s="665"/>
      <c r="Q34" s="665"/>
      <c r="R34" s="665"/>
      <c r="S34" s="665"/>
      <c r="T34" s="665"/>
      <c r="U34" s="665"/>
      <c r="V34" s="665"/>
      <c r="W34" s="665"/>
      <c r="X34" s="665"/>
      <c r="Y34" s="665"/>
      <c r="Z34" s="665"/>
      <c r="AA34" s="665"/>
      <c r="AB34" s="665"/>
      <c r="AC34" s="665"/>
      <c r="AD34" s="665"/>
      <c r="AE34" s="665"/>
      <c r="AF34" s="665"/>
      <c r="AG34" s="665"/>
      <c r="AH34" s="665"/>
      <c r="AI34" s="666"/>
    </row>
    <row r="35" spans="2:37" ht="5.25" customHeight="1" thickBot="1">
      <c r="B35" s="296"/>
      <c r="AI35" s="297"/>
    </row>
    <row r="36" spans="2:37" ht="29.25" customHeight="1">
      <c r="B36" s="667" t="s">
        <v>717</v>
      </c>
      <c r="C36" s="668"/>
      <c r="D36" s="668"/>
      <c r="E36" s="668"/>
      <c r="F36" s="668"/>
      <c r="G36" s="668"/>
      <c r="H36" s="668"/>
      <c r="I36" s="668"/>
      <c r="J36" s="668"/>
      <c r="K36" s="668"/>
      <c r="L36" s="668"/>
      <c r="M36" s="668"/>
      <c r="N36" s="668"/>
      <c r="O36" s="668"/>
      <c r="P36" s="668"/>
      <c r="Q36" s="668"/>
      <c r="R36" s="668"/>
      <c r="S36" s="668"/>
      <c r="T36" s="668"/>
      <c r="U36" s="668"/>
      <c r="V36" s="668"/>
      <c r="W36" s="668"/>
      <c r="X36" s="668"/>
      <c r="Y36" s="668"/>
      <c r="Z36" s="668"/>
      <c r="AA36" s="668"/>
      <c r="AB36" s="668"/>
      <c r="AC36" s="668"/>
      <c r="AD36" s="668"/>
      <c r="AE36" s="668"/>
      <c r="AF36" s="668"/>
      <c r="AG36" s="668"/>
      <c r="AH36" s="668"/>
      <c r="AI36" s="669"/>
    </row>
    <row r="37" spans="2:37" ht="9.75" customHeight="1">
      <c r="B37" s="305"/>
      <c r="C37" s="306"/>
      <c r="D37" s="306"/>
      <c r="E37" s="306"/>
      <c r="F37" s="306"/>
      <c r="G37" s="306"/>
      <c r="H37" s="306"/>
      <c r="I37" s="306"/>
      <c r="J37" s="306"/>
      <c r="K37" s="306"/>
      <c r="L37" s="306"/>
      <c r="M37" s="306"/>
      <c r="N37" s="306"/>
      <c r="O37" s="306"/>
      <c r="P37" s="306"/>
      <c r="Q37" s="306"/>
      <c r="R37" s="306"/>
      <c r="S37" s="306"/>
      <c r="T37" s="306"/>
      <c r="U37" s="306"/>
      <c r="V37" s="306"/>
      <c r="W37" s="306"/>
      <c r="X37" s="306"/>
      <c r="Y37" s="306"/>
      <c r="Z37" s="306"/>
      <c r="AA37" s="306"/>
      <c r="AB37" s="306"/>
      <c r="AC37" s="306"/>
      <c r="AD37" s="306"/>
      <c r="AE37" s="306"/>
      <c r="AF37" s="306"/>
      <c r="AG37" s="306"/>
      <c r="AH37" s="306"/>
      <c r="AI37" s="307"/>
    </row>
    <row r="38" spans="2:37" s="303" customFormat="1" ht="31.5" customHeight="1">
      <c r="B38" s="301"/>
      <c r="C38" s="670" t="s">
        <v>718</v>
      </c>
      <c r="D38" s="670"/>
      <c r="E38" s="670"/>
      <c r="F38" s="670"/>
      <c r="G38" s="670"/>
      <c r="H38" s="670"/>
      <c r="I38" s="670"/>
      <c r="J38" s="302"/>
      <c r="K38" s="670" t="s">
        <v>719</v>
      </c>
      <c r="L38" s="670"/>
      <c r="M38" s="670"/>
      <c r="N38" s="670"/>
      <c r="O38" s="670"/>
      <c r="P38" s="302"/>
      <c r="Q38" s="302"/>
      <c r="R38" s="302"/>
      <c r="S38" s="670" t="s">
        <v>720</v>
      </c>
      <c r="T38" s="670"/>
      <c r="U38" s="670"/>
      <c r="V38" s="670"/>
      <c r="W38" s="670"/>
      <c r="X38" s="670"/>
      <c r="Y38" s="670"/>
      <c r="Z38" s="670"/>
      <c r="AB38" s="670" t="s">
        <v>721</v>
      </c>
      <c r="AC38" s="670"/>
      <c r="AD38" s="670"/>
      <c r="AE38" s="670"/>
      <c r="AF38" s="670"/>
      <c r="AG38" s="670"/>
      <c r="AH38" s="302"/>
      <c r="AI38" s="304"/>
      <c r="AJ38" s="302"/>
      <c r="AK38" s="302"/>
    </row>
    <row r="39" spans="2:37" ht="8.25" customHeight="1">
      <c r="B39" s="305"/>
      <c r="C39" s="306"/>
      <c r="D39" s="306"/>
      <c r="E39" s="306"/>
      <c r="F39" s="306"/>
      <c r="G39" s="306"/>
      <c r="H39" s="306"/>
      <c r="I39" s="306"/>
      <c r="J39" s="306"/>
      <c r="K39" s="306"/>
      <c r="L39" s="306"/>
      <c r="M39" s="306"/>
      <c r="N39" s="306"/>
      <c r="O39" s="306"/>
      <c r="P39" s="306"/>
      <c r="Q39" s="306"/>
      <c r="R39" s="306"/>
      <c r="S39" s="306"/>
      <c r="T39" s="306"/>
      <c r="U39" s="306"/>
      <c r="V39" s="306"/>
      <c r="W39" s="306"/>
      <c r="X39" s="306"/>
      <c r="Y39" s="306"/>
      <c r="Z39" s="306"/>
      <c r="AA39" s="306"/>
      <c r="AB39" s="306"/>
      <c r="AC39" s="306"/>
      <c r="AD39" s="306"/>
      <c r="AE39" s="306"/>
      <c r="AF39" s="306"/>
      <c r="AG39" s="306"/>
      <c r="AH39" s="306"/>
      <c r="AI39" s="307"/>
    </row>
    <row r="40" spans="2:37" ht="24.75" customHeight="1">
      <c r="B40" s="305"/>
      <c r="C40" s="308">
        <f>'Analisa Barrier'!C37</f>
        <v>0.95</v>
      </c>
      <c r="D40" s="306"/>
      <c r="E40" s="309" t="str">
        <f>'Analisa Barrier'!B37</f>
        <v xml:space="preserve">Program Periodically Inspection </v>
      </c>
      <c r="F40" s="310"/>
      <c r="G40" s="310"/>
      <c r="H40" s="310"/>
      <c r="I40" s="310"/>
      <c r="J40" s="310"/>
      <c r="K40" s="308">
        <f>'Analisa Barrier'!C62</f>
        <v>0.33333333333333331</v>
      </c>
      <c r="L40" s="306"/>
      <c r="M40" s="311" t="str">
        <f>'Analisa Barrier'!B62</f>
        <v>Pipeline Leak Detection</v>
      </c>
      <c r="N40" s="306"/>
      <c r="O40" s="306"/>
      <c r="P40" s="306"/>
      <c r="Q40" s="306"/>
      <c r="R40" s="306"/>
      <c r="S40" s="306"/>
      <c r="T40" s="306"/>
      <c r="U40" s="306"/>
      <c r="V40" s="306"/>
      <c r="W40" s="306"/>
      <c r="X40" s="320" t="str">
        <f>'Analisa Barrier'!B65</f>
        <v>Electrical  Hazardous Area Classification (EHAC)</v>
      </c>
      <c r="Z40" s="308">
        <f>'Analisa Barrier'!C65</f>
        <v>0.44047619047619047</v>
      </c>
      <c r="AA40" s="306"/>
      <c r="AB40" s="306"/>
      <c r="AC40" s="306"/>
      <c r="AD40" s="306"/>
      <c r="AE40" s="313" t="str">
        <f>'Analisa Barrier'!B73</f>
        <v>Organisasi &amp; Personel Pengendalian Tanggap Darurat yang Kompeten</v>
      </c>
      <c r="AF40" s="306"/>
      <c r="AG40" s="308">
        <f>'Analisa Barrier'!C73</f>
        <v>1</v>
      </c>
      <c r="AH40" s="306"/>
      <c r="AI40" s="307"/>
    </row>
    <row r="41" spans="2:37" ht="7.5" customHeight="1">
      <c r="B41" s="296"/>
      <c r="E41" s="314"/>
      <c r="AI41" s="297"/>
    </row>
    <row r="42" spans="2:37" ht="24.75" customHeight="1">
      <c r="B42" s="296"/>
      <c r="C42" s="308">
        <f>'Analisa Barrier'!C38</f>
        <v>0.90625</v>
      </c>
      <c r="E42" s="309" t="str">
        <f>'Analisa Barrier'!B38</f>
        <v>Program Integrity Management / RBI</v>
      </c>
      <c r="K42" s="308">
        <f>'Analisa Barrier'!C63</f>
        <v>0.5</v>
      </c>
      <c r="M42" s="311" t="str">
        <f>'Analisa Barrier'!B63</f>
        <v>Program analysis fugitive realease menggunakan fugitive imaging camera</v>
      </c>
      <c r="X42" s="313" t="str">
        <f>'Analisa Barrier'!B66</f>
        <v>Security Guard</v>
      </c>
      <c r="Y42" s="306"/>
      <c r="Z42" s="308">
        <f>'Analisa Barrier'!C66</f>
        <v>0.98913043478260865</v>
      </c>
      <c r="AE42" s="313" t="str">
        <f>'Analisa Barrier'!B74</f>
        <v>Pedoman Pengendalian Keadaan Darurat</v>
      </c>
      <c r="AG42" s="308">
        <f>'Analisa Barrier'!C74</f>
        <v>1</v>
      </c>
      <c r="AI42" s="297"/>
    </row>
    <row r="43" spans="2:37" ht="7.5" customHeight="1">
      <c r="B43" s="296"/>
      <c r="E43" s="314"/>
      <c r="AI43" s="297"/>
    </row>
    <row r="44" spans="2:37" ht="24.75" customHeight="1">
      <c r="B44" s="296"/>
      <c r="C44" s="308">
        <f>'Analisa Barrier'!C39</f>
        <v>0</v>
      </c>
      <c r="E44" s="309" t="str">
        <f>'Analisa Barrier'!B39</f>
        <v>Pipeline Pigging Programme</v>
      </c>
      <c r="K44" s="308">
        <f>'Analisa Barrier'!C64</f>
        <v>0.95652173913043481</v>
      </c>
      <c r="M44" s="311" t="str">
        <f>'Analisa Barrier'!B64</f>
        <v>Plant / Pipeline Patrol</v>
      </c>
      <c r="X44" s="313" t="str">
        <f>'Analisa Barrier'!B67</f>
        <v xml:space="preserve">Pipeline ROW (Cleareance &amp; maintenance). </v>
      </c>
      <c r="Z44" s="308">
        <f>'Analisa Barrier'!C67</f>
        <v>0.25</v>
      </c>
      <c r="AE44" s="313" t="str">
        <f>'Analisa Barrier'!B75</f>
        <v>Bussiness Continuity Plan/Management</v>
      </c>
      <c r="AG44" s="308">
        <f>'Analisa Barrier'!C75</f>
        <v>0.90625</v>
      </c>
      <c r="AI44" s="297"/>
    </row>
    <row r="45" spans="2:37" ht="7.5" customHeight="1">
      <c r="B45" s="296"/>
      <c r="E45" s="314"/>
      <c r="AI45" s="297"/>
    </row>
    <row r="46" spans="2:37" ht="24.75" customHeight="1">
      <c r="B46" s="296"/>
      <c r="C46" s="308">
        <f>'Analisa Barrier'!C40</f>
        <v>0</v>
      </c>
      <c r="E46" s="309" t="str">
        <f>'Analisa Barrier'!B40</f>
        <v>Programme Condition Monitoring (for rotating Equipment) / LTSA</v>
      </c>
      <c r="K46" s="308"/>
      <c r="M46" s="311"/>
      <c r="X46" s="313" t="str">
        <f>'Analisa Barrier'!B68</f>
        <v>Prosedur Pengukuran Grounding Secara Periodik</v>
      </c>
      <c r="Z46" s="308">
        <f>'Analisa Barrier'!C68</f>
        <v>0.90625</v>
      </c>
      <c r="AE46" s="313"/>
      <c r="AG46" s="308"/>
      <c r="AI46" s="297"/>
    </row>
    <row r="47" spans="2:37" ht="7.5" customHeight="1">
      <c r="B47" s="296"/>
      <c r="E47" s="314"/>
      <c r="AI47" s="297"/>
    </row>
    <row r="48" spans="2:37" ht="24.75" customHeight="1">
      <c r="B48" s="296"/>
      <c r="C48" s="308">
        <f>'Analisa Barrier'!C41</f>
        <v>1</v>
      </c>
      <c r="E48" s="309" t="str">
        <f>'Analisa Barrier'!B41</f>
        <v>Housekeeping Programme</v>
      </c>
      <c r="K48" s="308"/>
      <c r="M48" s="311"/>
      <c r="X48" s="313" t="str">
        <f>'Analisa Barrier'!B69</f>
        <v>Aturan jarak aman tangki (Tank Spacing)</v>
      </c>
      <c r="Z48" s="308">
        <f>'Analisa Barrier'!C69</f>
        <v>1</v>
      </c>
      <c r="AI48" s="297"/>
    </row>
    <row r="49" spans="1:35" ht="7.5" customHeight="1">
      <c r="B49" s="296"/>
      <c r="E49" s="314"/>
      <c r="AI49" s="297"/>
    </row>
    <row r="50" spans="1:35" ht="24.75" customHeight="1">
      <c r="B50" s="296"/>
      <c r="C50" s="308">
        <f>'Analisa Barrier'!C42</f>
        <v>0.66666666666666663</v>
      </c>
      <c r="E50" s="309" t="str">
        <f>'Analisa Barrier'!B42</f>
        <v>Pemeliharaan &amp; Pergantian Valve/Flange/Gasket secara periodikal</v>
      </c>
      <c r="K50" s="308"/>
      <c r="M50" s="311"/>
      <c r="X50" s="313" t="str">
        <f>'Analisa Barrier'!B70</f>
        <v>Aturan Safety Distance</v>
      </c>
      <c r="Z50" s="308">
        <f>'Analisa Barrier'!C70</f>
        <v>1</v>
      </c>
      <c r="AI50" s="297"/>
    </row>
    <row r="51" spans="1:35" ht="5.45" customHeight="1">
      <c r="B51" s="315"/>
      <c r="C51" s="268"/>
      <c r="D51" s="268"/>
      <c r="E51" s="268"/>
      <c r="F51" s="268"/>
      <c r="G51" s="268"/>
      <c r="H51" s="268"/>
      <c r="I51" s="268"/>
      <c r="J51" s="268"/>
      <c r="K51" s="268"/>
      <c r="L51" s="268"/>
      <c r="M51" s="268"/>
      <c r="N51" s="268"/>
      <c r="O51" s="268"/>
      <c r="P51" s="268"/>
      <c r="Q51" s="268"/>
      <c r="R51" s="268"/>
      <c r="S51" s="268"/>
      <c r="T51" s="268"/>
      <c r="U51" s="268"/>
      <c r="V51" s="268"/>
      <c r="W51" s="268"/>
      <c r="X51" s="268"/>
      <c r="Y51" s="268"/>
      <c r="Z51" s="268"/>
      <c r="AA51" s="268"/>
      <c r="AB51" s="268"/>
      <c r="AC51" s="268"/>
      <c r="AD51" s="268"/>
      <c r="AE51" s="268"/>
      <c r="AF51" s="268"/>
      <c r="AG51" s="268"/>
      <c r="AH51" s="268"/>
      <c r="AI51" s="316"/>
    </row>
    <row r="52" spans="1:35" ht="24.75" customHeight="1">
      <c r="A52" s="295" t="s">
        <v>722</v>
      </c>
      <c r="B52" s="296"/>
      <c r="C52" s="308">
        <f>'Analisa Barrier'!C43</f>
        <v>1</v>
      </c>
      <c r="E52" s="309" t="str">
        <f>'Analisa Barrier'!B43</f>
        <v>Prosedur Penerimaan Produk</v>
      </c>
      <c r="K52" s="308"/>
      <c r="M52" s="311"/>
      <c r="X52" s="313" t="str">
        <f>'Analisa Barrier'!B71</f>
        <v>Prosedur Isolation dan Pengendalian Produk (Manual Operasi Intertank)</v>
      </c>
      <c r="Z52" s="308">
        <f>'Analisa Barrier'!C71</f>
        <v>0.6428571428571429</v>
      </c>
      <c r="AI52" s="297"/>
    </row>
    <row r="53" spans="1:35" ht="5.45" customHeight="1">
      <c r="B53" s="296"/>
      <c r="E53" s="314"/>
      <c r="AI53" s="297"/>
    </row>
    <row r="54" spans="1:35" ht="24.75" customHeight="1">
      <c r="B54" s="296"/>
      <c r="C54" s="308">
        <f>'Analisa Barrier'!C44</f>
        <v>1</v>
      </c>
      <c r="E54" s="309" t="str">
        <f>'Analisa Barrier'!B44</f>
        <v>Prosedur Perbaikan / Pemeliharaan Peralatan</v>
      </c>
      <c r="K54" s="308"/>
      <c r="M54" s="311"/>
      <c r="X54" s="313" t="str">
        <f>'Analisa Barrier'!B72</f>
        <v>Prosedur Pengosongan Tanki</v>
      </c>
      <c r="Z54" s="308">
        <f>'Analisa Barrier'!C72</f>
        <v>1</v>
      </c>
      <c r="AI54" s="297"/>
    </row>
    <row r="55" spans="1:35" ht="7.5" customHeight="1">
      <c r="B55" s="296"/>
      <c r="E55" s="314"/>
      <c r="AI55" s="297"/>
    </row>
    <row r="56" spans="1:35" ht="24.75" customHeight="1">
      <c r="B56" s="296"/>
      <c r="C56" s="308">
        <f>'Analisa Barrier'!C45</f>
        <v>1</v>
      </c>
      <c r="E56" s="309" t="str">
        <f>'Analisa Barrier'!B45</f>
        <v>Prosedur Sistem Ijin Kerja Aman (SIKA)</v>
      </c>
      <c r="K56" s="308"/>
      <c r="M56" s="311"/>
      <c r="X56" s="313"/>
      <c r="Z56" s="308"/>
      <c r="AI56" s="297"/>
    </row>
    <row r="57" spans="1:35" ht="5.45" customHeight="1">
      <c r="B57" s="315"/>
      <c r="C57" s="268"/>
      <c r="D57" s="268"/>
      <c r="E57" s="268"/>
      <c r="F57" s="268"/>
      <c r="G57" s="268"/>
      <c r="H57" s="268"/>
      <c r="I57" s="268"/>
      <c r="J57" s="268"/>
      <c r="K57" s="268"/>
      <c r="L57" s="268"/>
      <c r="M57" s="268"/>
      <c r="N57" s="268"/>
      <c r="O57" s="268"/>
      <c r="P57" s="268"/>
      <c r="Q57" s="268"/>
      <c r="R57" s="268"/>
      <c r="S57" s="268"/>
      <c r="T57" s="268"/>
      <c r="U57" s="268"/>
      <c r="V57" s="268"/>
      <c r="W57" s="268"/>
      <c r="X57" s="268"/>
      <c r="Y57" s="268"/>
      <c r="Z57" s="268"/>
      <c r="AA57" s="268"/>
      <c r="AB57" s="268"/>
      <c r="AC57" s="268"/>
      <c r="AD57" s="268"/>
      <c r="AE57" s="268"/>
      <c r="AF57" s="268"/>
      <c r="AG57" s="268"/>
      <c r="AH57" s="268"/>
      <c r="AI57" s="316"/>
    </row>
    <row r="58" spans="1:35" ht="24.75" customHeight="1">
      <c r="A58" s="295" t="s">
        <v>722</v>
      </c>
      <c r="B58" s="296"/>
      <c r="C58" s="308">
        <f>'Analisa Barrier'!C46</f>
        <v>1</v>
      </c>
      <c r="E58" s="309" t="str">
        <f>'Analisa Barrier'!B46</f>
        <v>Prosedur Management of Change (MOC)</v>
      </c>
      <c r="K58" s="308"/>
      <c r="M58" s="311"/>
      <c r="X58" s="313"/>
      <c r="Z58" s="308"/>
      <c r="AI58" s="297"/>
    </row>
    <row r="59" spans="1:35" ht="5.45" customHeight="1">
      <c r="B59" s="296"/>
      <c r="E59" s="314"/>
      <c r="AI59" s="297"/>
    </row>
    <row r="60" spans="1:35" ht="24.75" customHeight="1">
      <c r="B60" s="296"/>
      <c r="C60" s="308">
        <f>'Analisa Barrier'!C47</f>
        <v>1</v>
      </c>
      <c r="E60" s="309" t="str">
        <f>'Analisa Barrier'!B47</f>
        <v>Prosedur Isolation Energi (LOTO)</v>
      </c>
      <c r="K60" s="308"/>
      <c r="M60" s="311"/>
      <c r="X60" s="313"/>
      <c r="Z60" s="308"/>
      <c r="AI60" s="297"/>
    </row>
    <row r="61" spans="1:35" ht="7.5" customHeight="1">
      <c r="B61" s="296"/>
      <c r="E61" s="314"/>
      <c r="AI61" s="297"/>
    </row>
    <row r="62" spans="1:35" ht="24.75" customHeight="1">
      <c r="B62" s="296"/>
      <c r="C62" s="308">
        <f>'Analisa Barrier'!C48</f>
        <v>0.5</v>
      </c>
      <c r="E62" s="309" t="str">
        <f>'Analisa Barrier'!B48</f>
        <v>Authorized Personel (GSI/SI/AT)</v>
      </c>
      <c r="K62" s="308"/>
      <c r="M62" s="311"/>
      <c r="X62" s="313"/>
      <c r="Z62" s="308"/>
      <c r="AI62" s="297"/>
    </row>
    <row r="63" spans="1:35" ht="5.45" customHeight="1">
      <c r="B63" s="315"/>
      <c r="C63" s="268"/>
      <c r="D63" s="268"/>
      <c r="E63" s="268"/>
      <c r="F63" s="268"/>
      <c r="G63" s="268"/>
      <c r="H63" s="268"/>
      <c r="I63" s="268"/>
      <c r="J63" s="268"/>
      <c r="K63" s="268"/>
      <c r="L63" s="268"/>
      <c r="M63" s="268"/>
      <c r="N63" s="268"/>
      <c r="O63" s="268"/>
      <c r="P63" s="268"/>
      <c r="Q63" s="268"/>
      <c r="R63" s="268"/>
      <c r="S63" s="268"/>
      <c r="T63" s="268"/>
      <c r="U63" s="268"/>
      <c r="V63" s="268"/>
      <c r="W63" s="268"/>
      <c r="X63" s="268"/>
      <c r="Y63" s="268"/>
      <c r="Z63" s="268"/>
      <c r="AA63" s="268"/>
      <c r="AB63" s="268"/>
      <c r="AC63" s="268"/>
      <c r="AD63" s="268"/>
      <c r="AE63" s="268"/>
      <c r="AF63" s="268"/>
      <c r="AG63" s="268"/>
      <c r="AH63" s="268"/>
      <c r="AI63" s="316"/>
    </row>
    <row r="64" spans="1:35" ht="24.75" customHeight="1">
      <c r="A64" s="295" t="s">
        <v>722</v>
      </c>
      <c r="B64" s="296"/>
      <c r="C64" s="308">
        <f>'Analisa Barrier'!C49</f>
        <v>0.5</v>
      </c>
      <c r="E64" s="309" t="str">
        <f>'Analisa Barrier'!B49</f>
        <v>Prosedur Ship Approching</v>
      </c>
      <c r="K64" s="308"/>
      <c r="M64" s="311"/>
      <c r="X64" s="313"/>
      <c r="Z64" s="308"/>
      <c r="AI64" s="297"/>
    </row>
    <row r="65" spans="1:35" ht="5.45" customHeight="1">
      <c r="B65" s="296"/>
      <c r="E65" s="314"/>
      <c r="AI65" s="297"/>
    </row>
    <row r="66" spans="1:35" ht="24.75" customHeight="1">
      <c r="B66" s="296"/>
      <c r="C66" s="308">
        <f>'Analisa Barrier'!C50</f>
        <v>0</v>
      </c>
      <c r="E66" s="309" t="str">
        <f>'Analisa Barrier'!B50</f>
        <v>Prosedur Ship Transfer</v>
      </c>
      <c r="K66" s="308"/>
      <c r="M66" s="311"/>
      <c r="X66" s="313"/>
      <c r="Z66" s="308"/>
      <c r="AI66" s="297"/>
    </row>
    <row r="67" spans="1:35" ht="7.5" customHeight="1">
      <c r="B67" s="296"/>
      <c r="E67" s="314"/>
      <c r="AI67" s="297"/>
    </row>
    <row r="68" spans="1:35" ht="24.75" customHeight="1">
      <c r="B68" s="296"/>
      <c r="C68" s="308">
        <f>'Analisa Barrier'!C51</f>
        <v>0.25</v>
      </c>
      <c r="E68" s="309" t="str">
        <f>'Analisa Barrier'!B51</f>
        <v>Pipeline ROW (Marking &amp; signage)</v>
      </c>
      <c r="K68" s="308"/>
      <c r="M68" s="311"/>
      <c r="X68" s="313"/>
      <c r="Z68" s="308"/>
      <c r="AI68" s="297"/>
    </row>
    <row r="69" spans="1:35" ht="5.45" customHeight="1">
      <c r="B69" s="315"/>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316"/>
    </row>
    <row r="70" spans="1:35" ht="24.75" customHeight="1">
      <c r="A70" s="295" t="s">
        <v>722</v>
      </c>
      <c r="B70" s="296"/>
      <c r="C70" s="308">
        <f>'Analisa Barrier'!C52</f>
        <v>0.375</v>
      </c>
      <c r="E70" s="309" t="str">
        <f>'Analisa Barrier'!B52</f>
        <v>Community Engagement di area Facility &amp; ROW pipeline.</v>
      </c>
      <c r="K70" s="308"/>
      <c r="M70" s="311"/>
      <c r="X70" s="313"/>
      <c r="Z70" s="308"/>
      <c r="AI70" s="297"/>
    </row>
    <row r="71" spans="1:35" ht="5.45" customHeight="1">
      <c r="B71" s="296"/>
      <c r="E71" s="314"/>
      <c r="AI71" s="297"/>
    </row>
    <row r="72" spans="1:35" ht="24.75" customHeight="1">
      <c r="B72" s="296"/>
      <c r="C72" s="308">
        <f>'Analisa Barrier'!C53</f>
        <v>1</v>
      </c>
      <c r="E72" s="309" t="str">
        <f>'Analisa Barrier'!B53</f>
        <v>Penentuan Daerah Terbatas &amp; Terlarang (restricted area declaration)</v>
      </c>
      <c r="K72" s="308"/>
      <c r="M72" s="311"/>
      <c r="X72" s="313"/>
      <c r="Z72" s="308"/>
      <c r="AI72" s="297"/>
    </row>
    <row r="73" spans="1:35" ht="7.5" customHeight="1">
      <c r="B73" s="296"/>
      <c r="E73" s="314"/>
      <c r="AI73" s="297"/>
    </row>
    <row r="74" spans="1:35" ht="24.75" customHeight="1">
      <c r="B74" s="296"/>
      <c r="C74" s="308">
        <f>'Analisa Barrier'!C54</f>
        <v>0.91666666666666663</v>
      </c>
      <c r="E74" s="309" t="str">
        <f>'Analisa Barrier'!B54</f>
        <v>Prosedur Sampling</v>
      </c>
      <c r="K74" s="308"/>
      <c r="M74" s="311"/>
      <c r="X74" s="313"/>
      <c r="Z74" s="308"/>
      <c r="AI74" s="297"/>
    </row>
    <row r="75" spans="1:35" ht="5.45" customHeight="1">
      <c r="B75" s="315"/>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316"/>
    </row>
    <row r="76" spans="1:35" ht="24.75" customHeight="1">
      <c r="A76" s="295" t="s">
        <v>722</v>
      </c>
      <c r="B76" s="296"/>
      <c r="C76" s="308">
        <f>'Analisa Barrier'!C55</f>
        <v>0</v>
      </c>
      <c r="E76" s="309" t="str">
        <f>'Analisa Barrier'!B55</f>
        <v>Program pembersihan marine organism secara periodik.</v>
      </c>
      <c r="K76" s="308"/>
      <c r="M76" s="311"/>
      <c r="X76" s="313"/>
      <c r="Z76" s="308"/>
      <c r="AI76" s="297"/>
    </row>
    <row r="77" spans="1:35" ht="5.45" customHeight="1">
      <c r="B77" s="296"/>
      <c r="E77" s="314"/>
      <c r="AI77" s="297"/>
    </row>
    <row r="78" spans="1:35" ht="24.75" customHeight="1">
      <c r="B78" s="296"/>
      <c r="C78" s="308">
        <f>'Analisa Barrier'!C56</f>
        <v>0.5</v>
      </c>
      <c r="E78" s="309" t="str">
        <f>'Analisa Barrier'!B56</f>
        <v>Maintenance Structural Support Programe.</v>
      </c>
      <c r="K78" s="308"/>
      <c r="M78" s="311"/>
      <c r="X78" s="313"/>
      <c r="Z78" s="308"/>
      <c r="AI78" s="297"/>
    </row>
    <row r="79" spans="1:35" ht="7.5" customHeight="1">
      <c r="B79" s="296"/>
      <c r="E79" s="314"/>
      <c r="AI79" s="297"/>
    </row>
    <row r="80" spans="1:35" ht="24.75" customHeight="1">
      <c r="B80" s="296"/>
      <c r="C80" s="308">
        <f>'Analisa Barrier'!C57</f>
        <v>1</v>
      </c>
      <c r="E80" s="309" t="str">
        <f>'Analisa Barrier'!B57</f>
        <v>Prosedur Pengisian Tangki Timbun</v>
      </c>
      <c r="K80" s="308"/>
      <c r="M80" s="311"/>
      <c r="X80" s="313"/>
      <c r="Z80" s="308"/>
      <c r="AI80" s="297"/>
    </row>
    <row r="81" spans="1:35" ht="5.45" customHeight="1">
      <c r="B81" s="315"/>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c r="AI81" s="316"/>
    </row>
    <row r="82" spans="1:35" ht="24.75" customHeight="1">
      <c r="A82" s="295" t="s">
        <v>722</v>
      </c>
      <c r="B82" s="296"/>
      <c r="C82" s="308">
        <f>'Analisa Barrier'!C58</f>
        <v>1</v>
      </c>
      <c r="E82" s="309" t="str">
        <f>'Analisa Barrier'!B58</f>
        <v>Program Tank Cleaning</v>
      </c>
      <c r="K82" s="308"/>
      <c r="M82" s="311"/>
      <c r="X82" s="313"/>
      <c r="Z82" s="308"/>
      <c r="AI82" s="297"/>
    </row>
    <row r="83" spans="1:35" ht="5.45" customHeight="1">
      <c r="B83" s="296"/>
      <c r="E83" s="314"/>
      <c r="AI83" s="297"/>
    </row>
    <row r="84" spans="1:35" ht="24.75" customHeight="1">
      <c r="B84" s="296"/>
      <c r="C84" s="308">
        <f>'Analisa Barrier'!C59</f>
        <v>0.5</v>
      </c>
      <c r="E84" s="309" t="str">
        <f>'Analisa Barrier'!B59</f>
        <v>Periodically Inspection Lightning Protection</v>
      </c>
      <c r="K84" s="308"/>
      <c r="M84" s="311"/>
      <c r="X84" s="313"/>
      <c r="Z84" s="308"/>
      <c r="AI84" s="297"/>
    </row>
    <row r="85" spans="1:35" ht="5.45" customHeight="1">
      <c r="B85" s="315"/>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68"/>
      <c r="AH85" s="268"/>
      <c r="AI85" s="316"/>
    </row>
    <row r="86" spans="1:35" ht="24.75" customHeight="1">
      <c r="A86" s="295" t="s">
        <v>722</v>
      </c>
      <c r="B86" s="296"/>
      <c r="C86" s="308">
        <f>'Analisa Barrier'!C60</f>
        <v>0.75</v>
      </c>
      <c r="E86" s="309" t="str">
        <f>'Analisa Barrier'!B60</f>
        <v>Prosedur / Klausul Pengoperasian Tangki timbun Saat Cuaca Buruk</v>
      </c>
      <c r="K86" s="308"/>
      <c r="M86" s="311"/>
      <c r="X86" s="313"/>
      <c r="Z86" s="308"/>
      <c r="AI86" s="297"/>
    </row>
    <row r="87" spans="1:35" ht="5.45" customHeight="1">
      <c r="B87" s="296"/>
      <c r="E87" s="314"/>
      <c r="AI87" s="297"/>
    </row>
    <row r="88" spans="1:35" ht="24.75" customHeight="1">
      <c r="B88" s="296"/>
      <c r="C88" s="308">
        <f>'Analisa Barrier'!C61</f>
        <v>1</v>
      </c>
      <c r="E88" s="309" t="str">
        <f>'Analisa Barrier'!B61</f>
        <v>Prosedur pendistribusian / penyaluran Produk</v>
      </c>
      <c r="K88" s="308"/>
      <c r="M88" s="311"/>
      <c r="X88" s="313"/>
      <c r="Z88" s="308"/>
      <c r="AI88" s="297"/>
    </row>
    <row r="89" spans="1:35" ht="7.5" customHeight="1">
      <c r="B89" s="296"/>
      <c r="E89" s="314"/>
      <c r="AI89" s="297"/>
    </row>
  </sheetData>
  <mergeCells count="12">
    <mergeCell ref="B1:AI1"/>
    <mergeCell ref="B3:AI3"/>
    <mergeCell ref="C5:I5"/>
    <mergeCell ref="K5:O5"/>
    <mergeCell ref="S5:Z5"/>
    <mergeCell ref="AB5:AG5"/>
    <mergeCell ref="B34:AI34"/>
    <mergeCell ref="B36:AI36"/>
    <mergeCell ref="C38:I38"/>
    <mergeCell ref="K38:O38"/>
    <mergeCell ref="S38:Z38"/>
    <mergeCell ref="AB38:AG38"/>
  </mergeCells>
  <conditionalFormatting sqref="C7 K7 Z7 AG7 C9 K9 Z9 AG9 C11 K11 Z11 AG11 K13 Z13 AG13 K15 Z15 AG15 Z17 AG17 Z20 AG20 Z22 Z24">
    <cfRule type="cellIs" dxfId="38" priority="1" operator="between">
      <formula>0.7599999</formula>
      <formula>1</formula>
    </cfRule>
    <cfRule type="cellIs" dxfId="37" priority="2" operator="between">
      <formula>0.50999999999</formula>
      <formula>0.75</formula>
    </cfRule>
    <cfRule type="cellIs" dxfId="36" priority="3" operator="between">
      <formula>0.259999999</formula>
      <formula>0.5</formula>
    </cfRule>
    <cfRule type="cellIs" dxfId="35" priority="4" operator="between">
      <formula>0.001</formula>
      <formula>0.25</formula>
    </cfRule>
    <cfRule type="cellIs" dxfId="34" priority="5" operator="equal">
      <formula>0</formula>
    </cfRule>
    <cfRule type="cellIs" dxfId="33" priority="6" operator="equal">
      <formula>"NA"</formula>
    </cfRule>
  </conditionalFormatting>
  <conditionalFormatting sqref="C40 K40 Z40 C42 K42 Z42 AG42 C44 K44 Z44 AG44 C46 Z46 C48 Z48 C50 Z50 C52 Z52 C54 C56 C58 C60 C62 C64 C66 C68 C70 C72 C74 C76 C78 C80 C82 C84 C86 C88">
    <cfRule type="cellIs" dxfId="32" priority="19" operator="between">
      <formula>0.7599999</formula>
      <formula>1</formula>
    </cfRule>
    <cfRule type="cellIs" dxfId="31" priority="20" operator="between">
      <formula>0.50999999999</formula>
      <formula>0.75</formula>
    </cfRule>
    <cfRule type="cellIs" dxfId="30" priority="21" operator="between">
      <formula>0.259999999</formula>
      <formula>0.5</formula>
    </cfRule>
    <cfRule type="cellIs" dxfId="29" priority="22" operator="between">
      <formula>0.001</formula>
      <formula>0.25</formula>
    </cfRule>
    <cfRule type="cellIs" dxfId="28" priority="23" operator="equal">
      <formula>0</formula>
    </cfRule>
    <cfRule type="cellIs" dxfId="27" priority="24" operator="equal">
      <formula>"NA"</formula>
    </cfRule>
  </conditionalFormatting>
  <conditionalFormatting sqref="Z54">
    <cfRule type="cellIs" dxfId="26" priority="7" operator="between">
      <formula>0.7599999</formula>
      <formula>1</formula>
    </cfRule>
    <cfRule type="cellIs" dxfId="25" priority="8" operator="between">
      <formula>0.50999999999</formula>
      <formula>0.75</formula>
    </cfRule>
    <cfRule type="cellIs" dxfId="24" priority="9" operator="between">
      <formula>0.259999999</formula>
      <formula>0.5</formula>
    </cfRule>
    <cfRule type="cellIs" dxfId="23" priority="10" operator="between">
      <formula>0.001</formula>
      <formula>0.25</formula>
    </cfRule>
    <cfRule type="cellIs" dxfId="22" priority="11" operator="equal">
      <formula>0</formula>
    </cfRule>
    <cfRule type="cellIs" dxfId="21" priority="12" operator="equal">
      <formula>"NA"</formula>
    </cfRule>
  </conditionalFormatting>
  <conditionalFormatting sqref="AG40">
    <cfRule type="cellIs" dxfId="20" priority="25" operator="between">
      <formula>0.7599999</formula>
      <formula>1</formula>
    </cfRule>
    <cfRule type="cellIs" dxfId="19" priority="26" operator="between">
      <formula>0.50999999999</formula>
      <formula>0.75</formula>
    </cfRule>
    <cfRule type="cellIs" dxfId="18" priority="27" operator="between">
      <formula>0.259999999</formula>
      <formula>0.5</formula>
    </cfRule>
    <cfRule type="cellIs" dxfId="17" priority="30" operator="between">
      <formula>0.001</formula>
      <formula>0.25</formula>
    </cfRule>
    <cfRule type="cellIs" dxfId="16" priority="31" operator="equal">
      <formula>0</formula>
    </cfRule>
    <cfRule type="cellIs" dxfId="15" priority="32" operator="equal">
      <formula>"NA"</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65" operator="equal" id="{F723C2C5-16F4-48BF-B592-47B6D3F2AC89}">
            <xm:f>'C:\B. SUBHOLDING C&amp;T\1. 2021\1. Process safety &amp; Assest Integrity Management System\E. Worksheet MAH SECE Revisi\A. Templete MAH+SECE Revisi_Final\Final Version\[1. Worksheet MAH &amp; SECE - Fuel Terminal_Final Rev 1.xlsx]Analisa Barrier'!#REF!</xm:f>
            <x14:dxf/>
          </x14:cfRule>
          <x14:cfRule type="cellIs" priority="66" operator="equal" id="{B117B109-7E0C-4C9A-B62B-E6852E9B52DB}">
            <xm:f>'C:\B. SUBHOLDING C&amp;T\1. 2021\1. Process safety &amp; Assest Integrity Management System\E. Worksheet MAH SECE Revisi\A. Templete MAH+SECE Revisi_Final\Final Version\[1. Worksheet MAH &amp; SECE - Fuel Terminal_Final Rev 1.xlsx]Analisa Barrier'!#REF!</xm:f>
            <x14:dxf>
              <fill>
                <patternFill>
                  <bgColor rgb="FF92D050"/>
                </patternFill>
              </fill>
            </x14:dxf>
          </x14:cfRule>
          <x14:cfRule type="cellIs" priority="67" operator="equal" id="{C26C7124-A901-427A-8C7C-AD3335150524}">
            <xm:f>'C:\B. SUBHOLDING C&amp;T\1. 2021\1. Process safety &amp; Assest Integrity Management System\E. Worksheet MAH SECE Revisi\A. Templete MAH+SECE Revisi_Final\Final Version\[1. Worksheet MAH &amp; SECE - Fuel Terminal_Final Rev 1.xlsx]Analisa Barrier'!#REF!</xm:f>
            <x14:dxf>
              <fill>
                <patternFill>
                  <bgColor rgb="FFFFFF00"/>
                </patternFill>
              </fill>
            </x14:dxf>
          </x14:cfRule>
          <x14:cfRule type="cellIs" priority="68" operator="equal" id="{A445C49A-6426-4096-B636-E3EB28C73CB6}">
            <xm:f>'C:\B. SUBHOLDING C&amp;T\1. 2021\1. Process safety &amp; Assest Integrity Management System\E. Worksheet MAH SECE Revisi\A. Templete MAH+SECE Revisi_Final\Final Version\[1. Worksheet MAH &amp; SECE - Fuel Terminal_Final Rev 1.xlsx]Analisa Barrier'!#REF!</xm:f>
            <x14:dxf>
              <fill>
                <patternFill>
                  <bgColor rgb="FFFFC000"/>
                </patternFill>
              </fill>
            </x14:dxf>
          </x14:cfRule>
          <x14:cfRule type="cellIs" priority="69" operator="equal" id="{5275CE15-5FEB-4BA7-9110-291F24129199}">
            <xm:f>'C:\B. SUBHOLDING C&amp;T\1. 2021\1. Process safety &amp; Assest Integrity Management System\E. Worksheet MAH SECE Revisi\A. Templete MAH+SECE Revisi_Final\Final Version\[1. Worksheet MAH &amp; SECE - Fuel Terminal_Final Rev 1.xlsx]Analisa Barrier'!#REF!</xm:f>
            <x14:dxf>
              <fill>
                <patternFill>
                  <bgColor rgb="FFFF0000"/>
                </patternFill>
              </fill>
            </x14:dxf>
          </x14:cfRule>
          <x14:cfRule type="cellIs" priority="70" operator="equal" id="{C8693D9F-5D3B-4F02-AF02-A3E5A4D496D9}">
            <xm:f>'C:\B. SUBHOLDING C&amp;T\1. 2021\1. Process safety &amp; Assest Integrity Management System\E. Worksheet MAH SECE Revisi\A. Templete MAH+SECE Revisi_Final\Final Version\[1. Worksheet MAH &amp; SECE - Fuel Terminal_Final Rev 1.xlsx]Analisa Barrier'!#REF!</xm:f>
            <x14:dxf>
              <font>
                <color theme="0"/>
              </font>
              <fill>
                <patternFill>
                  <bgColor theme="1"/>
                </patternFill>
              </fill>
            </x14:dxf>
          </x14:cfRule>
          <xm:sqref>AG46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D323-78D7-406D-8BF8-A03F8F4AE3C5}">
  <sheetPr codeName="Sheet31">
    <tabColor theme="0" tint="-0.14999847407452621"/>
  </sheetPr>
  <dimension ref="A1:N30"/>
  <sheetViews>
    <sheetView showGridLines="0" topLeftCell="A9" zoomScale="70" zoomScaleNormal="70" workbookViewId="0">
      <selection activeCell="N8" sqref="N8"/>
    </sheetView>
  </sheetViews>
  <sheetFormatPr defaultRowHeight="15"/>
  <cols>
    <col min="1" max="1" width="5.5703125" style="7" customWidth="1"/>
    <col min="2" max="2" width="28.140625" style="2" bestFit="1" customWidth="1"/>
    <col min="3" max="3" width="34.5703125" style="257" customWidth="1"/>
    <col min="4" max="4" width="30.140625" style="2" customWidth="1"/>
    <col min="5" max="5" width="34.85546875" style="257" customWidth="1"/>
    <col min="6" max="6" width="35.85546875" style="257" customWidth="1"/>
    <col min="7" max="7" width="29.5703125" style="257" customWidth="1"/>
    <col min="8" max="9" width="7.5703125" style="258" customWidth="1"/>
    <col min="10" max="10" width="7.5703125" style="7" customWidth="1"/>
    <col min="11" max="12" width="7.5703125" style="258" customWidth="1"/>
    <col min="13" max="13" width="7.5703125" style="7" customWidth="1"/>
    <col min="14" max="14" width="91" style="2" customWidth="1"/>
  </cols>
  <sheetData>
    <row r="1" spans="1:14" s="247" customFormat="1" ht="25.7" customHeight="1">
      <c r="A1" s="675" t="s">
        <v>724</v>
      </c>
      <c r="B1" s="675"/>
      <c r="C1" s="675"/>
      <c r="D1" s="675"/>
      <c r="E1" s="675"/>
      <c r="F1" s="675"/>
      <c r="G1" s="675"/>
      <c r="H1" s="675"/>
      <c r="I1" s="675"/>
      <c r="J1" s="675"/>
      <c r="K1" s="675"/>
      <c r="L1" s="675"/>
      <c r="M1" s="675"/>
      <c r="N1" s="675"/>
    </row>
    <row r="2" spans="1:14">
      <c r="A2" s="5"/>
      <c r="B2" s="5"/>
      <c r="C2" s="5"/>
      <c r="D2" s="5"/>
      <c r="E2" s="259"/>
      <c r="F2" s="5"/>
      <c r="G2" s="5"/>
      <c r="H2" s="5"/>
      <c r="I2" s="5"/>
      <c r="J2" s="5"/>
      <c r="K2" s="5"/>
      <c r="L2" s="5"/>
      <c r="M2" s="5"/>
      <c r="N2" s="5"/>
    </row>
    <row r="3" spans="1:14" ht="23.25">
      <c r="A3" s="676" t="s">
        <v>725</v>
      </c>
      <c r="B3" s="676"/>
      <c r="C3" s="676"/>
      <c r="D3" s="676"/>
      <c r="E3" s="676"/>
      <c r="F3" s="676"/>
      <c r="G3" s="676"/>
      <c r="H3" s="340" t="s">
        <v>726</v>
      </c>
      <c r="I3" s="341"/>
      <c r="J3" s="677">
        <f ca="1">TODAY()</f>
        <v>45989</v>
      </c>
      <c r="K3" s="677"/>
      <c r="L3" s="677"/>
      <c r="M3" s="677"/>
      <c r="N3" s="342"/>
    </row>
    <row r="4" spans="1:14" ht="38.25" customHeight="1">
      <c r="A4" s="678" t="s">
        <v>727</v>
      </c>
      <c r="B4" s="679"/>
      <c r="C4" s="679"/>
      <c r="D4" s="679"/>
      <c r="E4" s="679"/>
      <c r="F4" s="679"/>
      <c r="G4" s="679"/>
      <c r="H4" s="679"/>
      <c r="I4" s="679"/>
      <c r="J4" s="679"/>
      <c r="K4" s="679"/>
      <c r="L4" s="679"/>
      <c r="M4" s="679"/>
      <c r="N4" s="679"/>
    </row>
    <row r="6" spans="1:14" ht="24.75" customHeight="1">
      <c r="A6" s="674" t="s">
        <v>728</v>
      </c>
      <c r="B6" s="674" t="s">
        <v>729</v>
      </c>
      <c r="C6" s="674" t="s">
        <v>730</v>
      </c>
      <c r="D6" s="674" t="s">
        <v>252</v>
      </c>
      <c r="E6" s="674" t="s">
        <v>731</v>
      </c>
      <c r="F6" s="674"/>
      <c r="G6" s="674" t="s">
        <v>732</v>
      </c>
      <c r="H6" s="674" t="s">
        <v>312</v>
      </c>
      <c r="I6" s="674"/>
      <c r="J6" s="674"/>
      <c r="K6" s="674" t="s">
        <v>733</v>
      </c>
      <c r="L6" s="674"/>
      <c r="M6" s="674"/>
      <c r="N6" s="674" t="s">
        <v>734</v>
      </c>
    </row>
    <row r="7" spans="1:14" s="249" customFormat="1" ht="60" customHeight="1">
      <c r="A7" s="674"/>
      <c r="B7" s="674"/>
      <c r="C7" s="674"/>
      <c r="D7" s="674"/>
      <c r="E7" s="248" t="s">
        <v>262</v>
      </c>
      <c r="F7" s="248" t="s">
        <v>279</v>
      </c>
      <c r="G7" s="674"/>
      <c r="H7" s="248" t="s">
        <v>735</v>
      </c>
      <c r="I7" s="248" t="s">
        <v>736</v>
      </c>
      <c r="J7" s="248" t="s">
        <v>737</v>
      </c>
      <c r="K7" s="248" t="s">
        <v>735</v>
      </c>
      <c r="L7" s="248" t="s">
        <v>736</v>
      </c>
      <c r="M7" s="248" t="s">
        <v>737</v>
      </c>
      <c r="N7" s="674"/>
    </row>
    <row r="8" spans="1:14" s="255" customFormat="1" ht="63">
      <c r="A8" s="250">
        <v>1</v>
      </c>
      <c r="B8" s="251" t="str">
        <f>'RF-01'!G7</f>
        <v>MAH-RF-001-IT BIMA</v>
      </c>
      <c r="C8" s="252" t="str">
        <f>'RF-01'!C5:J5</f>
        <v>Internal / Eksternal Corrosion</v>
      </c>
      <c r="D8" s="253" t="s">
        <v>738</v>
      </c>
      <c r="E8" s="252" t="s">
        <v>307</v>
      </c>
      <c r="F8" s="252" t="s">
        <v>308</v>
      </c>
      <c r="G8" s="252" t="s">
        <v>739</v>
      </c>
      <c r="H8" s="254">
        <f>'RF-01'!F67</f>
        <v>5</v>
      </c>
      <c r="I8" s="254">
        <f>'RF-01'!G67</f>
        <v>5</v>
      </c>
      <c r="J8" s="250">
        <f>H8*I8</f>
        <v>25</v>
      </c>
      <c r="K8" s="254">
        <f>'RF-01'!F70</f>
        <v>4</v>
      </c>
      <c r="L8" s="254">
        <f>'RF-01'!G70</f>
        <v>3</v>
      </c>
      <c r="M8" s="250">
        <f>K8*L8</f>
        <v>12</v>
      </c>
      <c r="N8" s="336"/>
    </row>
    <row r="9" spans="1:14" s="255" customFormat="1" ht="63">
      <c r="A9" s="250">
        <v>2</v>
      </c>
      <c r="B9" s="256" t="str">
        <f>'RF-02'!G7</f>
        <v>MAH-RF-002-IT BIMA</v>
      </c>
      <c r="C9" s="252" t="str">
        <f>'RF-02'!C5:J5</f>
        <v>Failure at Valve, Flange, Seal &amp; Small Bore</v>
      </c>
      <c r="D9" s="253" t="str">
        <f>D8</f>
        <v>Hydrocarbon Release (LOPC)</v>
      </c>
      <c r="E9" s="252" t="str">
        <f>E8</f>
        <v>Berpotensi terjadinya Flammable Gas Dispersi dari Tumpahan Produk</v>
      </c>
      <c r="F9" s="252" t="str">
        <f>F8</f>
        <v>Berpotensi Terjadinya Kebakaran (Flash / Pool / Jet Fire)</v>
      </c>
      <c r="G9" s="252" t="str">
        <f>G8</f>
        <v>Manusia, Environment, Financial Impact, Assest+Equipment, Notifikasi Publik.</v>
      </c>
      <c r="H9" s="254">
        <f>'RF-02'!F65</f>
        <v>5</v>
      </c>
      <c r="I9" s="254">
        <f>'RF-02'!G65</f>
        <v>3</v>
      </c>
      <c r="J9" s="250">
        <f t="shared" ref="J9:J30" si="0">H9*I9</f>
        <v>15</v>
      </c>
      <c r="K9" s="254">
        <f>'RF-02'!F68</f>
        <v>4</v>
      </c>
      <c r="L9" s="254">
        <f>'RF-02'!G68</f>
        <v>2</v>
      </c>
      <c r="M9" s="250">
        <f t="shared" ref="M9:M30" si="1">K9*L9</f>
        <v>8</v>
      </c>
      <c r="N9" s="336"/>
    </row>
    <row r="10" spans="1:14" s="255" customFormat="1" ht="63">
      <c r="A10" s="250">
        <v>3</v>
      </c>
      <c r="B10" s="251" t="str">
        <f>'RF-03'!G7</f>
        <v>MAH-RF-003-IT BIMA</v>
      </c>
      <c r="C10" s="252" t="str">
        <f>'RF-03'!C5:J5</f>
        <v>Operating Outside of Designated Operational Envelope</v>
      </c>
      <c r="D10" s="253" t="str">
        <f t="shared" ref="D10:D30" si="2">D9</f>
        <v>Hydrocarbon Release (LOPC)</v>
      </c>
      <c r="E10" s="252" t="str">
        <f t="shared" ref="E10:E30" si="3">E9</f>
        <v>Berpotensi terjadinya Flammable Gas Dispersi dari Tumpahan Produk</v>
      </c>
      <c r="F10" s="252" t="str">
        <f t="shared" ref="F10:F30" si="4">F9</f>
        <v>Berpotensi Terjadinya Kebakaran (Flash / Pool / Jet Fire)</v>
      </c>
      <c r="G10" s="252" t="str">
        <f t="shared" ref="G10:G30" si="5">G9</f>
        <v>Manusia, Environment, Financial Impact, Assest+Equipment, Notifikasi Publik.</v>
      </c>
      <c r="H10" s="254">
        <f>'RF-03'!F66</f>
        <v>5</v>
      </c>
      <c r="I10" s="254">
        <f>'RF-03'!G66</f>
        <v>3</v>
      </c>
      <c r="J10" s="250">
        <f t="shared" si="0"/>
        <v>15</v>
      </c>
      <c r="K10" s="254">
        <f>'RF-03'!F69</f>
        <v>2</v>
      </c>
      <c r="L10" s="254">
        <f>'RF-03'!G69</f>
        <v>1</v>
      </c>
      <c r="M10" s="250">
        <f t="shared" si="1"/>
        <v>2</v>
      </c>
      <c r="N10" s="337"/>
    </row>
    <row r="11" spans="1:14" s="255" customFormat="1" ht="63">
      <c r="A11" s="250">
        <v>4</v>
      </c>
      <c r="B11" s="251" t="str">
        <f>'RF-04'!G7</f>
        <v>MAH-RF-004-IT BIMA</v>
      </c>
      <c r="C11" s="252" t="str">
        <f>'RF-04'!C5:J5</f>
        <v>Maintenance Activity</v>
      </c>
      <c r="D11" s="253" t="str">
        <f t="shared" si="2"/>
        <v>Hydrocarbon Release (LOPC)</v>
      </c>
      <c r="E11" s="252" t="str">
        <f t="shared" si="3"/>
        <v>Berpotensi terjadinya Flammable Gas Dispersi dari Tumpahan Produk</v>
      </c>
      <c r="F11" s="252" t="str">
        <f t="shared" si="4"/>
        <v>Berpotensi Terjadinya Kebakaran (Flash / Pool / Jet Fire)</v>
      </c>
      <c r="G11" s="252" t="str">
        <f t="shared" si="5"/>
        <v>Manusia, Environment, Financial Impact, Assest+Equipment, Notifikasi Publik.</v>
      </c>
      <c r="H11" s="254">
        <f>'RF-04'!F64</f>
        <v>5</v>
      </c>
      <c r="I11" s="254">
        <f>'RF-04'!G64</f>
        <v>3</v>
      </c>
      <c r="J11" s="250">
        <f t="shared" si="0"/>
        <v>15</v>
      </c>
      <c r="K11" s="254">
        <f>'RF-04'!F67</f>
        <v>4</v>
      </c>
      <c r="L11" s="254">
        <f>'RF-04'!G67</f>
        <v>2</v>
      </c>
      <c r="M11" s="250">
        <f t="shared" si="1"/>
        <v>8</v>
      </c>
      <c r="N11" s="338"/>
    </row>
    <row r="12" spans="1:14" s="255" customFormat="1" ht="63">
      <c r="A12" s="250">
        <v>5</v>
      </c>
      <c r="B12" s="251" t="str">
        <f>'RF-05'!G7</f>
        <v>MAH-RF-005-IT BIMA</v>
      </c>
      <c r="C12" s="252" t="str">
        <f>'RF-05'!C5:J5</f>
        <v>Third Party (Personel and/or Vehicle) Activities</v>
      </c>
      <c r="D12" s="253" t="str">
        <f t="shared" si="2"/>
        <v>Hydrocarbon Release (LOPC)</v>
      </c>
      <c r="E12" s="252" t="str">
        <f t="shared" si="3"/>
        <v>Berpotensi terjadinya Flammable Gas Dispersi dari Tumpahan Produk</v>
      </c>
      <c r="F12" s="252" t="str">
        <f t="shared" si="4"/>
        <v>Berpotensi Terjadinya Kebakaran (Flash / Pool / Jet Fire)</v>
      </c>
      <c r="G12" s="252" t="str">
        <f t="shared" si="5"/>
        <v>Manusia, Environment, Financial Impact, Assest+Equipment, Notifikasi Publik.</v>
      </c>
      <c r="H12" s="254">
        <f>'RF-05'!F70</f>
        <v>5</v>
      </c>
      <c r="I12" s="254">
        <f>'RF-05'!G70</f>
        <v>3</v>
      </c>
      <c r="J12" s="250">
        <f t="shared" si="0"/>
        <v>15</v>
      </c>
      <c r="K12" s="254">
        <f>'RF-05'!F73</f>
        <v>2</v>
      </c>
      <c r="L12" s="254">
        <f>'RF-05'!G73</f>
        <v>3</v>
      </c>
      <c r="M12" s="250">
        <f t="shared" si="1"/>
        <v>6</v>
      </c>
      <c r="N12" s="337"/>
    </row>
    <row r="13" spans="1:14" s="255" customFormat="1" ht="63">
      <c r="A13" s="250">
        <v>6</v>
      </c>
      <c r="B13" s="251" t="str">
        <f>'RF-06'!G7</f>
        <v>MAH-RF-006-IT BIMA</v>
      </c>
      <c r="C13" s="252" t="str">
        <f>'RF-06'!C5:J5</f>
        <v>Normal Operation Activity (Inc. Sampling Activity)</v>
      </c>
      <c r="D13" s="253" t="str">
        <f t="shared" si="2"/>
        <v>Hydrocarbon Release (LOPC)</v>
      </c>
      <c r="E13" s="252" t="str">
        <f t="shared" si="3"/>
        <v>Berpotensi terjadinya Flammable Gas Dispersi dari Tumpahan Produk</v>
      </c>
      <c r="F13" s="252" t="str">
        <f t="shared" si="4"/>
        <v>Berpotensi Terjadinya Kebakaran (Flash / Pool / Jet Fire)</v>
      </c>
      <c r="G13" s="252" t="str">
        <f t="shared" si="5"/>
        <v>Manusia, Environment, Financial Impact, Assest+Equipment, Notifikasi Publik.</v>
      </c>
      <c r="H13" s="254">
        <f>'RF-06'!F64</f>
        <v>5</v>
      </c>
      <c r="I13" s="254">
        <f>'RF-06'!G64</f>
        <v>2</v>
      </c>
      <c r="J13" s="250">
        <f t="shared" si="0"/>
        <v>10</v>
      </c>
      <c r="K13" s="254">
        <f>'RF-06'!F67</f>
        <v>4</v>
      </c>
      <c r="L13" s="254">
        <f>'RF-06'!G67</f>
        <v>1</v>
      </c>
      <c r="M13" s="250">
        <f t="shared" si="1"/>
        <v>4</v>
      </c>
      <c r="N13" s="337"/>
    </row>
    <row r="14" spans="1:14" s="255" customFormat="1" ht="63">
      <c r="A14" s="250">
        <v>7</v>
      </c>
      <c r="B14" s="251" t="str">
        <f>'RF-07'!G7</f>
        <v>MAH-RF-007-IT BIMA</v>
      </c>
      <c r="C14" s="252" t="str">
        <f>'RF-07'!C5:J5</f>
        <v>Supporting Structure Failure</v>
      </c>
      <c r="D14" s="253" t="str">
        <f t="shared" si="2"/>
        <v>Hydrocarbon Release (LOPC)</v>
      </c>
      <c r="E14" s="252" t="str">
        <f t="shared" si="3"/>
        <v>Berpotensi terjadinya Flammable Gas Dispersi dari Tumpahan Produk</v>
      </c>
      <c r="F14" s="252" t="str">
        <f t="shared" si="4"/>
        <v>Berpotensi Terjadinya Kebakaran (Flash / Pool / Jet Fire)</v>
      </c>
      <c r="G14" s="252" t="str">
        <f t="shared" si="5"/>
        <v>Manusia, Environment, Financial Impact, Assest+Equipment, Notifikasi Publik.</v>
      </c>
      <c r="H14" s="254">
        <f>'RF-07'!F64</f>
        <v>5</v>
      </c>
      <c r="I14" s="254">
        <f>'RF-07'!G64</f>
        <v>5</v>
      </c>
      <c r="J14" s="250">
        <f t="shared" si="0"/>
        <v>25</v>
      </c>
      <c r="K14" s="254">
        <f>'RF-07'!F67</f>
        <v>3</v>
      </c>
      <c r="L14" s="254">
        <f>'RF-07'!G67</f>
        <v>3</v>
      </c>
      <c r="M14" s="250">
        <f t="shared" si="1"/>
        <v>9</v>
      </c>
      <c r="N14" s="337"/>
    </row>
    <row r="15" spans="1:14" s="255" customFormat="1" ht="63">
      <c r="A15" s="250">
        <v>8</v>
      </c>
      <c r="B15" s="251" t="str">
        <f>'RF-08'!G7</f>
        <v>MAH-RF-008-IT BIMA</v>
      </c>
      <c r="C15" s="252" t="str">
        <f>'RF-08'!C5:J5</f>
        <v>Bad / Extreem Wheather (High waves, windstorm, earthquake)</v>
      </c>
      <c r="D15" s="253" t="str">
        <f t="shared" si="2"/>
        <v>Hydrocarbon Release (LOPC)</v>
      </c>
      <c r="E15" s="252" t="str">
        <f t="shared" si="3"/>
        <v>Berpotensi terjadinya Flammable Gas Dispersi dari Tumpahan Produk</v>
      </c>
      <c r="F15" s="252" t="str">
        <f t="shared" si="4"/>
        <v>Berpotensi Terjadinya Kebakaran (Flash / Pool / Jet Fire)</v>
      </c>
      <c r="G15" s="252" t="str">
        <f t="shared" si="5"/>
        <v>Manusia, Environment, Financial Impact, Assest+Equipment, Notifikasi Publik.</v>
      </c>
      <c r="H15" s="254">
        <f>'RF-08'!F70</f>
        <v>5</v>
      </c>
      <c r="I15" s="254">
        <f>'RF-08'!G70</f>
        <v>5</v>
      </c>
      <c r="J15" s="250">
        <f t="shared" si="0"/>
        <v>25</v>
      </c>
      <c r="K15" s="254">
        <f>'RF-08'!F73</f>
        <v>4</v>
      </c>
      <c r="L15" s="254">
        <f>'RF-08'!G73</f>
        <v>3</v>
      </c>
      <c r="M15" s="250">
        <f t="shared" si="1"/>
        <v>12</v>
      </c>
      <c r="N15" s="337"/>
    </row>
    <row r="16" spans="1:14" s="255" customFormat="1" ht="63">
      <c r="A16" s="250">
        <v>9</v>
      </c>
      <c r="B16" s="251" t="str">
        <f>'SF-01'!G7</f>
        <v>MAH-SF-001-IT BIMA</v>
      </c>
      <c r="C16" s="252" t="str">
        <f>'SF-01'!C5:J5</f>
        <v>Internal / Eksternal Corrosion</v>
      </c>
      <c r="D16" s="253" t="str">
        <f t="shared" si="2"/>
        <v>Hydrocarbon Release (LOPC)</v>
      </c>
      <c r="E16" s="252" t="str">
        <f t="shared" si="3"/>
        <v>Berpotensi terjadinya Flammable Gas Dispersi dari Tumpahan Produk</v>
      </c>
      <c r="F16" s="252" t="str">
        <f t="shared" si="4"/>
        <v>Berpotensi Terjadinya Kebakaran (Flash / Pool / Jet Fire)</v>
      </c>
      <c r="G16" s="252" t="str">
        <f t="shared" si="5"/>
        <v>Manusia, Environment, Financial Impact, Assest+Equipment, Notifikasi Publik.</v>
      </c>
      <c r="H16" s="254">
        <f>'SF-01'!F68</f>
        <v>5</v>
      </c>
      <c r="I16" s="254">
        <f>'SF-01'!G68</f>
        <v>5</v>
      </c>
      <c r="J16" s="250">
        <f t="shared" si="0"/>
        <v>25</v>
      </c>
      <c r="K16" s="254">
        <f>'SF-01'!F71</f>
        <v>2</v>
      </c>
      <c r="L16" s="254">
        <f>'SF-01'!G71</f>
        <v>1</v>
      </c>
      <c r="M16" s="250">
        <f t="shared" si="1"/>
        <v>2</v>
      </c>
      <c r="N16" s="337"/>
    </row>
    <row r="17" spans="1:14" s="255" customFormat="1" ht="63">
      <c r="A17" s="250">
        <v>10</v>
      </c>
      <c r="B17" s="251" t="str">
        <f>'SF-02'!G7</f>
        <v>MAH-SF-001-IT BIMA</v>
      </c>
      <c r="C17" s="252" t="str">
        <f>'SF-02'!C5:J5</f>
        <v>Failure at Valve, Flange, Seal &amp; Small Bore</v>
      </c>
      <c r="D17" s="253" t="str">
        <f t="shared" si="2"/>
        <v>Hydrocarbon Release (LOPC)</v>
      </c>
      <c r="E17" s="252" t="str">
        <f t="shared" si="3"/>
        <v>Berpotensi terjadinya Flammable Gas Dispersi dari Tumpahan Produk</v>
      </c>
      <c r="F17" s="252" t="str">
        <f t="shared" si="4"/>
        <v>Berpotensi Terjadinya Kebakaran (Flash / Pool / Jet Fire)</v>
      </c>
      <c r="G17" s="252" t="str">
        <f t="shared" si="5"/>
        <v>Manusia, Environment, Financial Impact, Assest+Equipment, Notifikasi Publik.</v>
      </c>
      <c r="H17" s="254">
        <f>'SF-02'!F67</f>
        <v>5</v>
      </c>
      <c r="I17" s="254">
        <f>'SF-02'!G67</f>
        <v>5</v>
      </c>
      <c r="J17" s="250">
        <f t="shared" si="0"/>
        <v>25</v>
      </c>
      <c r="K17" s="254">
        <f>'SF-02'!F70</f>
        <v>2</v>
      </c>
      <c r="L17" s="254">
        <f>'SF-02'!G70</f>
        <v>2</v>
      </c>
      <c r="M17" s="250">
        <f t="shared" si="1"/>
        <v>4</v>
      </c>
      <c r="N17" s="338"/>
    </row>
    <row r="18" spans="1:14" ht="63">
      <c r="A18" s="250">
        <v>11</v>
      </c>
      <c r="B18" s="3" t="str">
        <f>'SF-03'!G7</f>
        <v>MAH-SF-001-IT BIMA</v>
      </c>
      <c r="C18" s="4" t="str">
        <f>'SF-03'!C5:J5</f>
        <v>Operating Outside of Design Operational Envelope</v>
      </c>
      <c r="D18" s="253" t="str">
        <f t="shared" si="2"/>
        <v>Hydrocarbon Release (LOPC)</v>
      </c>
      <c r="E18" s="252" t="str">
        <f t="shared" si="3"/>
        <v>Berpotensi terjadinya Flammable Gas Dispersi dari Tumpahan Produk</v>
      </c>
      <c r="F18" s="252" t="str">
        <f t="shared" si="4"/>
        <v>Berpotensi Terjadinya Kebakaran (Flash / Pool / Jet Fire)</v>
      </c>
      <c r="G18" s="252" t="str">
        <f t="shared" si="5"/>
        <v>Manusia, Environment, Financial Impact, Assest+Equipment, Notifikasi Publik.</v>
      </c>
      <c r="H18" s="104">
        <f>'SF-03'!F67</f>
        <v>5</v>
      </c>
      <c r="I18" s="104">
        <f>'SF-03'!G67</f>
        <v>5</v>
      </c>
      <c r="J18" s="250">
        <f t="shared" si="0"/>
        <v>25</v>
      </c>
      <c r="K18" s="104">
        <f>'SF-03'!F70</f>
        <v>3</v>
      </c>
      <c r="L18" s="104">
        <f>'SF-03'!G70</f>
        <v>3</v>
      </c>
      <c r="M18" s="250">
        <f t="shared" si="1"/>
        <v>9</v>
      </c>
      <c r="N18" s="339"/>
    </row>
    <row r="19" spans="1:14" ht="63">
      <c r="A19" s="250">
        <v>12</v>
      </c>
      <c r="B19" s="3" t="str">
        <f>'SF-04'!G7</f>
        <v>MAH-SF-001-IT BIMA</v>
      </c>
      <c r="C19" s="4" t="str">
        <f>'SF-04'!C5:J5</f>
        <v>Maintenance Activity</v>
      </c>
      <c r="D19" s="253" t="str">
        <f t="shared" si="2"/>
        <v>Hydrocarbon Release (LOPC)</v>
      </c>
      <c r="E19" s="252" t="str">
        <f t="shared" si="3"/>
        <v>Berpotensi terjadinya Flammable Gas Dispersi dari Tumpahan Produk</v>
      </c>
      <c r="F19" s="252" t="str">
        <f t="shared" si="4"/>
        <v>Berpotensi Terjadinya Kebakaran (Flash / Pool / Jet Fire)</v>
      </c>
      <c r="G19" s="252" t="str">
        <f t="shared" si="5"/>
        <v>Manusia, Environment, Financial Impact, Assest+Equipment, Notifikasi Publik.</v>
      </c>
      <c r="H19" s="104">
        <f>'SF-04'!F67</f>
        <v>5</v>
      </c>
      <c r="I19" s="104">
        <f>'SF-04'!G67</f>
        <v>5</v>
      </c>
      <c r="J19" s="250">
        <f t="shared" si="0"/>
        <v>25</v>
      </c>
      <c r="K19" s="104">
        <f>'SF-04'!F70</f>
        <v>3</v>
      </c>
      <c r="L19" s="104">
        <f>'SF-04'!G70</f>
        <v>3</v>
      </c>
      <c r="M19" s="250">
        <f t="shared" si="1"/>
        <v>9</v>
      </c>
      <c r="N19" s="339"/>
    </row>
    <row r="20" spans="1:14" ht="63">
      <c r="A20" s="250">
        <v>13</v>
      </c>
      <c r="B20" s="3" t="str">
        <f>'SF-05'!G7</f>
        <v>MAH-SF-001-IT BIMA</v>
      </c>
      <c r="C20" s="4" t="str">
        <f>'SF-05'!C5:J5</f>
        <v>Normal Tank Storage Activity (Inc. Sampling Activity)</v>
      </c>
      <c r="D20" s="253" t="str">
        <f t="shared" si="2"/>
        <v>Hydrocarbon Release (LOPC)</v>
      </c>
      <c r="E20" s="252" t="str">
        <f t="shared" si="3"/>
        <v>Berpotensi terjadinya Flammable Gas Dispersi dari Tumpahan Produk</v>
      </c>
      <c r="F20" s="252" t="str">
        <f t="shared" si="4"/>
        <v>Berpotensi Terjadinya Kebakaran (Flash / Pool / Jet Fire)</v>
      </c>
      <c r="G20" s="252" t="str">
        <f t="shared" si="5"/>
        <v>Manusia, Environment, Financial Impact, Assest+Equipment, Notifikasi Publik.</v>
      </c>
      <c r="H20" s="104">
        <f>'SF-05'!F69</f>
        <v>5</v>
      </c>
      <c r="I20" s="104">
        <f>'SF-05'!G69</f>
        <v>4</v>
      </c>
      <c r="J20" s="250">
        <f t="shared" si="0"/>
        <v>20</v>
      </c>
      <c r="K20" s="104">
        <f>'SF-05'!F72</f>
        <v>2</v>
      </c>
      <c r="L20" s="104">
        <f>'SF-05'!G72</f>
        <v>3</v>
      </c>
      <c r="M20" s="250">
        <f t="shared" si="1"/>
        <v>6</v>
      </c>
      <c r="N20" s="339"/>
    </row>
    <row r="21" spans="1:14" ht="63">
      <c r="A21" s="250">
        <v>14</v>
      </c>
      <c r="B21" s="3" t="str">
        <f>'SF-06'!G7</f>
        <v>MAH-SF-001-IT BIMA</v>
      </c>
      <c r="C21" s="4" t="str">
        <f>'SF-06'!C5:J5</f>
        <v>Failure at Tank Bottom / Base Plate Metal &amp; Support Structure (Spherical Tank)</v>
      </c>
      <c r="D21" s="253" t="str">
        <f t="shared" si="2"/>
        <v>Hydrocarbon Release (LOPC)</v>
      </c>
      <c r="E21" s="252" t="str">
        <f t="shared" si="3"/>
        <v>Berpotensi terjadinya Flammable Gas Dispersi dari Tumpahan Produk</v>
      </c>
      <c r="F21" s="252" t="str">
        <f t="shared" si="4"/>
        <v>Berpotensi Terjadinya Kebakaran (Flash / Pool / Jet Fire)</v>
      </c>
      <c r="G21" s="252" t="str">
        <f t="shared" si="5"/>
        <v>Manusia, Environment, Financial Impact, Assest+Equipment, Notifikasi Publik.</v>
      </c>
      <c r="H21" s="104">
        <f>'SF-06'!F67</f>
        <v>5</v>
      </c>
      <c r="I21" s="104">
        <f>'SF-06'!G67</f>
        <v>3</v>
      </c>
      <c r="J21" s="250">
        <f t="shared" si="0"/>
        <v>15</v>
      </c>
      <c r="K21" s="104">
        <f>'SF-06'!F70</f>
        <v>2</v>
      </c>
      <c r="L21" s="104">
        <f>'SF-06'!G70</f>
        <v>2</v>
      </c>
      <c r="M21" s="250">
        <f t="shared" si="1"/>
        <v>4</v>
      </c>
      <c r="N21" s="339"/>
    </row>
    <row r="22" spans="1:14" ht="63">
      <c r="A22" s="250">
        <v>15</v>
      </c>
      <c r="B22" s="3" t="str">
        <f>'SF-07'!G7</f>
        <v>MAH-SF-001-IT BIMA</v>
      </c>
      <c r="C22" s="4" t="str">
        <f>'SF-07'!C5:J5</f>
        <v>Extreem Weather and/Or Natural Disaster</v>
      </c>
      <c r="D22" s="253" t="str">
        <f t="shared" si="2"/>
        <v>Hydrocarbon Release (LOPC)</v>
      </c>
      <c r="E22" s="252" t="str">
        <f t="shared" si="3"/>
        <v>Berpotensi terjadinya Flammable Gas Dispersi dari Tumpahan Produk</v>
      </c>
      <c r="F22" s="252" t="str">
        <f t="shared" si="4"/>
        <v>Berpotensi Terjadinya Kebakaran (Flash / Pool / Jet Fire)</v>
      </c>
      <c r="G22" s="252" t="str">
        <f t="shared" si="5"/>
        <v>Manusia, Environment, Financial Impact, Assest+Equipment, Notifikasi Publik.</v>
      </c>
      <c r="H22" s="104">
        <f>'SF-07'!F67</f>
        <v>5</v>
      </c>
      <c r="I22" s="104">
        <f>'SF-07'!G67</f>
        <v>3</v>
      </c>
      <c r="J22" s="250">
        <f t="shared" si="0"/>
        <v>15</v>
      </c>
      <c r="K22" s="104">
        <f>'SF-07'!F70</f>
        <v>4</v>
      </c>
      <c r="L22" s="104">
        <f>'SF-07'!G70</f>
        <v>2</v>
      </c>
      <c r="M22" s="250">
        <f t="shared" si="1"/>
        <v>8</v>
      </c>
      <c r="N22" s="339"/>
    </row>
    <row r="23" spans="1:14" ht="63">
      <c r="A23" s="250">
        <v>16</v>
      </c>
      <c r="B23" s="3" t="str">
        <f>'DF-01'!G7</f>
        <v>MAH-DF-001-IT BIMA</v>
      </c>
      <c r="C23" s="4" t="str">
        <f>'DF-01'!C5:J5</f>
        <v>Internal / Eksternal Corrosion</v>
      </c>
      <c r="D23" s="253" t="str">
        <f t="shared" si="2"/>
        <v>Hydrocarbon Release (LOPC)</v>
      </c>
      <c r="E23" s="252" t="str">
        <f t="shared" si="3"/>
        <v>Berpotensi terjadinya Flammable Gas Dispersi dari Tumpahan Produk</v>
      </c>
      <c r="F23" s="252" t="str">
        <f t="shared" si="4"/>
        <v>Berpotensi Terjadinya Kebakaran (Flash / Pool / Jet Fire)</v>
      </c>
      <c r="G23" s="252" t="str">
        <f t="shared" si="5"/>
        <v>Manusia, Environment, Financial Impact, Assest+Equipment, Notifikasi Publik.</v>
      </c>
      <c r="H23" s="104">
        <f>'DF-01'!F67</f>
        <v>5</v>
      </c>
      <c r="I23" s="104">
        <f>'DF-01'!G67</f>
        <v>5</v>
      </c>
      <c r="J23" s="250">
        <f t="shared" si="0"/>
        <v>25</v>
      </c>
      <c r="K23" s="104">
        <f>'DF-01'!F70</f>
        <v>4</v>
      </c>
      <c r="L23" s="104">
        <f>'DF-01'!G70</f>
        <v>1</v>
      </c>
      <c r="M23" s="250">
        <f t="shared" si="1"/>
        <v>4</v>
      </c>
      <c r="N23" s="339"/>
    </row>
    <row r="24" spans="1:14" ht="63">
      <c r="A24" s="250">
        <v>17</v>
      </c>
      <c r="B24" s="3" t="str">
        <f>'DF-02'!G7</f>
        <v>MAH-DF-001-IT BIMA</v>
      </c>
      <c r="C24" s="4" t="str">
        <f>'DF-02'!C5:J5</f>
        <v>Failure at Valve, Flange, Seal &amp; Small Bore</v>
      </c>
      <c r="D24" s="253" t="str">
        <f t="shared" si="2"/>
        <v>Hydrocarbon Release (LOPC)</v>
      </c>
      <c r="E24" s="252" t="str">
        <f t="shared" si="3"/>
        <v>Berpotensi terjadinya Flammable Gas Dispersi dari Tumpahan Produk</v>
      </c>
      <c r="F24" s="252" t="str">
        <f t="shared" si="4"/>
        <v>Berpotensi Terjadinya Kebakaran (Flash / Pool / Jet Fire)</v>
      </c>
      <c r="G24" s="252" t="str">
        <f t="shared" si="5"/>
        <v>Manusia, Environment, Financial Impact, Assest+Equipment, Notifikasi Publik.</v>
      </c>
      <c r="H24" s="104">
        <f>'DF-02'!F65</f>
        <v>5</v>
      </c>
      <c r="I24" s="104">
        <f>'DF-02'!G65</f>
        <v>5</v>
      </c>
      <c r="J24" s="250">
        <f t="shared" si="0"/>
        <v>25</v>
      </c>
      <c r="K24" s="104">
        <f>'DF-02'!F68</f>
        <v>4</v>
      </c>
      <c r="L24" s="104">
        <f>'DF-02'!G68</f>
        <v>2</v>
      </c>
      <c r="M24" s="250">
        <f t="shared" si="1"/>
        <v>8</v>
      </c>
      <c r="N24" s="339"/>
    </row>
    <row r="25" spans="1:14" ht="63">
      <c r="A25" s="250">
        <v>18</v>
      </c>
      <c r="B25" s="3" t="str">
        <f>'DF-03'!G7</f>
        <v>MAH-DF-003-IT BIMA</v>
      </c>
      <c r="C25" s="4" t="str">
        <f>'DF-03'!C5:J5</f>
        <v>Operating Outside of Designated Operational Envelope</v>
      </c>
      <c r="D25" s="253" t="str">
        <f t="shared" si="2"/>
        <v>Hydrocarbon Release (LOPC)</v>
      </c>
      <c r="E25" s="252" t="str">
        <f t="shared" si="3"/>
        <v>Berpotensi terjadinya Flammable Gas Dispersi dari Tumpahan Produk</v>
      </c>
      <c r="F25" s="252" t="str">
        <f t="shared" si="4"/>
        <v>Berpotensi Terjadinya Kebakaran (Flash / Pool / Jet Fire)</v>
      </c>
      <c r="G25" s="252" t="str">
        <f t="shared" si="5"/>
        <v>Manusia, Environment, Financial Impact, Assest+Equipment, Notifikasi Publik.</v>
      </c>
      <c r="H25" s="104">
        <f>'DF-03'!F66</f>
        <v>5</v>
      </c>
      <c r="I25" s="104">
        <f>'DF-03'!G66</f>
        <v>4</v>
      </c>
      <c r="J25" s="250">
        <f t="shared" si="0"/>
        <v>20</v>
      </c>
      <c r="K25" s="104">
        <f>'DF-03'!F69</f>
        <v>3</v>
      </c>
      <c r="L25" s="104">
        <f>'DF-03'!G69</f>
        <v>3</v>
      </c>
      <c r="M25" s="250">
        <f t="shared" si="1"/>
        <v>9</v>
      </c>
      <c r="N25" s="339"/>
    </row>
    <row r="26" spans="1:14" ht="63">
      <c r="A26" s="250">
        <v>19</v>
      </c>
      <c r="B26" s="3" t="str">
        <f>'DF-04'!G7</f>
        <v>MAH-DF-004-IT BIMA</v>
      </c>
      <c r="C26" s="4" t="str">
        <f>'DF-04'!C5:J5</f>
        <v>Maintenance Activity</v>
      </c>
      <c r="D26" s="253" t="str">
        <f t="shared" si="2"/>
        <v>Hydrocarbon Release (LOPC)</v>
      </c>
      <c r="E26" s="252" t="str">
        <f t="shared" si="3"/>
        <v>Berpotensi terjadinya Flammable Gas Dispersi dari Tumpahan Produk</v>
      </c>
      <c r="F26" s="252" t="str">
        <f t="shared" si="4"/>
        <v>Berpotensi Terjadinya Kebakaran (Flash / Pool / Jet Fire)</v>
      </c>
      <c r="G26" s="252" t="str">
        <f t="shared" si="5"/>
        <v>Manusia, Environment, Financial Impact, Assest+Equipment, Notifikasi Publik.</v>
      </c>
      <c r="H26" s="104">
        <f>'DF-04'!F64</f>
        <v>5</v>
      </c>
      <c r="I26" s="104">
        <f>'DF-04'!G64</f>
        <v>5</v>
      </c>
      <c r="J26" s="250">
        <f t="shared" si="0"/>
        <v>25</v>
      </c>
      <c r="K26" s="104">
        <f>'DF-04'!F67</f>
        <v>4</v>
      </c>
      <c r="L26" s="104">
        <f>'DF-04'!G67</f>
        <v>2</v>
      </c>
      <c r="M26" s="250">
        <f t="shared" si="1"/>
        <v>8</v>
      </c>
      <c r="N26" s="339"/>
    </row>
    <row r="27" spans="1:14" ht="63">
      <c r="A27" s="250">
        <v>20</v>
      </c>
      <c r="B27" s="3" t="str">
        <f>'DF-05'!G7</f>
        <v>MAH-DF-005-IT BIMA</v>
      </c>
      <c r="C27" s="4" t="str">
        <f>'DF-05'!C5:J5</f>
        <v>Third Party (Personel and/or Vehicle) Activities</v>
      </c>
      <c r="D27" s="253" t="str">
        <f t="shared" si="2"/>
        <v>Hydrocarbon Release (LOPC)</v>
      </c>
      <c r="E27" s="252" t="str">
        <f t="shared" si="3"/>
        <v>Berpotensi terjadinya Flammable Gas Dispersi dari Tumpahan Produk</v>
      </c>
      <c r="F27" s="252" t="str">
        <f t="shared" si="4"/>
        <v>Berpotensi Terjadinya Kebakaran (Flash / Pool / Jet Fire)</v>
      </c>
      <c r="G27" s="252" t="str">
        <f t="shared" si="5"/>
        <v>Manusia, Environment, Financial Impact, Assest+Equipment, Notifikasi Publik.</v>
      </c>
      <c r="H27" s="104">
        <f>'DF-05'!F70</f>
        <v>5</v>
      </c>
      <c r="I27" s="104">
        <f>'DF-05'!G70</f>
        <v>5</v>
      </c>
      <c r="J27" s="250">
        <f t="shared" si="0"/>
        <v>25</v>
      </c>
      <c r="K27" s="104">
        <f>'DF-05'!F73</f>
        <v>3</v>
      </c>
      <c r="L27" s="104">
        <f>'DF-05'!G73</f>
        <v>1</v>
      </c>
      <c r="M27" s="250">
        <f t="shared" si="1"/>
        <v>3</v>
      </c>
      <c r="N27" s="339"/>
    </row>
    <row r="28" spans="1:14" ht="63">
      <c r="A28" s="250">
        <v>21</v>
      </c>
      <c r="B28" s="3" t="str">
        <f>'DF-06'!G7</f>
        <v>MAH-DF-006-IT BIMA</v>
      </c>
      <c r="C28" s="4" t="str">
        <f>'DF-06'!C5:J5</f>
        <v>Normal Operation Activity (Inc. Sampling Activity)</v>
      </c>
      <c r="D28" s="253" t="str">
        <f t="shared" si="2"/>
        <v>Hydrocarbon Release (LOPC)</v>
      </c>
      <c r="E28" s="252" t="str">
        <f t="shared" si="3"/>
        <v>Berpotensi terjadinya Flammable Gas Dispersi dari Tumpahan Produk</v>
      </c>
      <c r="F28" s="252" t="str">
        <f t="shared" si="4"/>
        <v>Berpotensi Terjadinya Kebakaran (Flash / Pool / Jet Fire)</v>
      </c>
      <c r="G28" s="252" t="str">
        <f t="shared" si="5"/>
        <v>Manusia, Environment, Financial Impact, Assest+Equipment, Notifikasi Publik.</v>
      </c>
      <c r="H28" s="104">
        <f>'DF-06'!F64</f>
        <v>5</v>
      </c>
      <c r="I28" s="104">
        <f>'DF-06'!G64</f>
        <v>4</v>
      </c>
      <c r="J28" s="250">
        <f t="shared" si="0"/>
        <v>20</v>
      </c>
      <c r="K28" s="104">
        <f>'DF-06'!F67</f>
        <v>2</v>
      </c>
      <c r="L28" s="104">
        <f>'DF-06'!G67</f>
        <v>3</v>
      </c>
      <c r="M28" s="250">
        <f t="shared" si="1"/>
        <v>6</v>
      </c>
      <c r="N28" s="339"/>
    </row>
    <row r="29" spans="1:14" ht="63">
      <c r="A29" s="250">
        <v>22</v>
      </c>
      <c r="B29" s="3" t="str">
        <f>'DF-07'!G7</f>
        <v>MAH-DF-007-IT BIMA</v>
      </c>
      <c r="C29" s="4" t="str">
        <f>'DF-07'!C5:J5</f>
        <v>Supporting Structure Failure</v>
      </c>
      <c r="D29" s="253" t="str">
        <f t="shared" si="2"/>
        <v>Hydrocarbon Release (LOPC)</v>
      </c>
      <c r="E29" s="252" t="str">
        <f t="shared" si="3"/>
        <v>Berpotensi terjadinya Flammable Gas Dispersi dari Tumpahan Produk</v>
      </c>
      <c r="F29" s="252" t="str">
        <f t="shared" si="4"/>
        <v>Berpotensi Terjadinya Kebakaran (Flash / Pool / Jet Fire)</v>
      </c>
      <c r="G29" s="252" t="str">
        <f t="shared" si="5"/>
        <v>Manusia, Environment, Financial Impact, Assest+Equipment, Notifikasi Publik.</v>
      </c>
      <c r="H29" s="104">
        <f>'DF-07'!F64</f>
        <v>5</v>
      </c>
      <c r="I29" s="104">
        <f>'DF-07'!G64</f>
        <v>2</v>
      </c>
      <c r="J29" s="250">
        <f t="shared" si="0"/>
        <v>10</v>
      </c>
      <c r="K29" s="104">
        <f>'DF-07'!F67</f>
        <v>2</v>
      </c>
      <c r="L29" s="104">
        <f>'DF-07'!G67</f>
        <v>3</v>
      </c>
      <c r="M29" s="250">
        <f t="shared" si="1"/>
        <v>6</v>
      </c>
      <c r="N29" s="339"/>
    </row>
    <row r="30" spans="1:14" ht="44.25" customHeight="1">
      <c r="A30" s="250">
        <v>23</v>
      </c>
      <c r="B30" s="3" t="str">
        <f>'DF-08'!G7</f>
        <v>MAH-DF-008-IT BIMA</v>
      </c>
      <c r="C30" s="4" t="str">
        <f>'DF-08'!C5:J5</f>
        <v>Bad / Extreem Wheather (High waves, windstorm, earthquake)</v>
      </c>
      <c r="D30" s="253" t="str">
        <f t="shared" si="2"/>
        <v>Hydrocarbon Release (LOPC)</v>
      </c>
      <c r="E30" s="252" t="str">
        <f t="shared" si="3"/>
        <v>Berpotensi terjadinya Flammable Gas Dispersi dari Tumpahan Produk</v>
      </c>
      <c r="F30" s="252" t="str">
        <f t="shared" si="4"/>
        <v>Berpotensi Terjadinya Kebakaran (Flash / Pool / Jet Fire)</v>
      </c>
      <c r="G30" s="252" t="str">
        <f t="shared" si="5"/>
        <v>Manusia, Environment, Financial Impact, Assest+Equipment, Notifikasi Publik.</v>
      </c>
      <c r="H30" s="104">
        <f>'DF-08'!F70</f>
        <v>5</v>
      </c>
      <c r="I30" s="104">
        <f>'DF-08'!G70</f>
        <v>3</v>
      </c>
      <c r="J30" s="250">
        <f t="shared" si="0"/>
        <v>15</v>
      </c>
      <c r="K30" s="104">
        <f>'DF-08'!F73</f>
        <v>4</v>
      </c>
      <c r="L30" s="104">
        <f>'DF-08'!G73</f>
        <v>2</v>
      </c>
      <c r="M30" s="250">
        <f t="shared" si="1"/>
        <v>8</v>
      </c>
      <c r="N30" s="339"/>
    </row>
  </sheetData>
  <mergeCells count="13">
    <mergeCell ref="H6:J6"/>
    <mergeCell ref="K6:M6"/>
    <mergeCell ref="N6:N7"/>
    <mergeCell ref="A1:N1"/>
    <mergeCell ref="A3:G3"/>
    <mergeCell ref="J3:M3"/>
    <mergeCell ref="A4:N4"/>
    <mergeCell ref="A6:A7"/>
    <mergeCell ref="B6:B7"/>
    <mergeCell ref="C6:C7"/>
    <mergeCell ref="D6:D7"/>
    <mergeCell ref="E6:F6"/>
    <mergeCell ref="G6:G7"/>
  </mergeCells>
  <conditionalFormatting sqref="J8:J30">
    <cfRule type="cellIs" dxfId="9" priority="6" operator="between">
      <formula>1</formula>
      <formula>3</formula>
    </cfRule>
    <cfRule type="cellIs" dxfId="8" priority="7" operator="equal">
      <formula>4</formula>
    </cfRule>
    <cfRule type="cellIs" dxfId="7" priority="8" operator="between">
      <formula>5</formula>
      <formula>9</formula>
    </cfRule>
    <cfRule type="cellIs" dxfId="6" priority="9" operator="between">
      <formula>10</formula>
      <formula>12</formula>
    </cfRule>
    <cfRule type="cellIs" dxfId="5" priority="10" operator="between">
      <formula>15</formula>
      <formula>25</formula>
    </cfRule>
  </conditionalFormatting>
  <conditionalFormatting sqref="M8:M30">
    <cfRule type="cellIs" dxfId="4" priority="1" operator="between">
      <formula>1</formula>
      <formula>3</formula>
    </cfRule>
    <cfRule type="cellIs" dxfId="3" priority="2" operator="equal">
      <formula>4</formula>
    </cfRule>
    <cfRule type="cellIs" dxfId="2" priority="3" operator="between">
      <formula>5</formula>
      <formula>9</formula>
    </cfRule>
    <cfRule type="cellIs" dxfId="1" priority="4" operator="between">
      <formula>10</formula>
      <formula>12</formula>
    </cfRule>
    <cfRule type="cellIs" dxfId="0" priority="5" operator="between">
      <formula>15</formula>
      <formula>25</formula>
    </cfRule>
  </conditionalFormatting>
  <pageMargins left="0.7" right="0.7" top="0.75" bottom="0.75" header="0.3" footer="0.3"/>
  <pageSetup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60E8-DB83-4D99-8EBA-6A6765D5EAF1}">
  <sheetPr codeName="Sheet32"/>
  <dimension ref="A1:AH104"/>
  <sheetViews>
    <sheetView zoomScale="70" zoomScaleNormal="70" workbookViewId="0">
      <selection activeCell="I6" sqref="I6"/>
    </sheetView>
  </sheetViews>
  <sheetFormatPr defaultColWidth="8.85546875" defaultRowHeight="15"/>
  <cols>
    <col min="1" max="1" width="27" customWidth="1"/>
    <col min="2" max="2" width="13.5703125" customWidth="1"/>
    <col min="3" max="3" width="37.85546875" style="257" bestFit="1" customWidth="1"/>
    <col min="4" max="4" width="13.5703125" style="7" bestFit="1" customWidth="1"/>
    <col min="5" max="5" width="30.28515625" style="7" customWidth="1"/>
    <col min="6" max="10" width="32.140625" style="112" customWidth="1"/>
  </cols>
  <sheetData>
    <row r="1" spans="1:34" ht="21">
      <c r="A1" s="680" t="s">
        <v>740</v>
      </c>
      <c r="B1" s="680"/>
      <c r="C1" s="680"/>
      <c r="D1" s="680"/>
      <c r="E1" s="680"/>
      <c r="F1" s="680"/>
      <c r="G1" s="680"/>
      <c r="H1" s="680"/>
      <c r="I1" s="680"/>
      <c r="J1" s="680"/>
    </row>
    <row r="3" spans="1:34" s="2" customFormat="1" ht="32.65" customHeight="1">
      <c r="A3" s="102" t="s">
        <v>741</v>
      </c>
      <c r="B3" s="102" t="s">
        <v>742</v>
      </c>
      <c r="C3" s="102" t="s">
        <v>450</v>
      </c>
      <c r="D3" s="102" t="s">
        <v>451</v>
      </c>
      <c r="E3" s="102" t="s">
        <v>743</v>
      </c>
      <c r="F3" s="369">
        <v>0</v>
      </c>
      <c r="G3" s="370">
        <v>25</v>
      </c>
      <c r="H3" s="371">
        <v>50</v>
      </c>
      <c r="I3" s="372">
        <v>75</v>
      </c>
      <c r="J3" s="373">
        <v>100</v>
      </c>
    </row>
    <row r="4" spans="1:34" ht="42" customHeight="1">
      <c r="A4" s="103" t="s">
        <v>744</v>
      </c>
      <c r="B4" s="103" t="s">
        <v>673</v>
      </c>
      <c r="C4" s="374" t="s">
        <v>452</v>
      </c>
      <c r="D4" s="103" t="s">
        <v>745</v>
      </c>
      <c r="E4" s="103" t="s">
        <v>746</v>
      </c>
      <c r="F4" s="104" t="s">
        <v>747</v>
      </c>
      <c r="G4" s="1"/>
      <c r="H4" s="1"/>
      <c r="I4" s="1"/>
      <c r="J4" s="1" t="s">
        <v>748</v>
      </c>
    </row>
    <row r="5" spans="1:34" s="7" customFormat="1" ht="59.45" customHeight="1">
      <c r="A5" s="103" t="s">
        <v>744</v>
      </c>
      <c r="B5" s="103" t="s">
        <v>673</v>
      </c>
      <c r="C5" s="375" t="s">
        <v>749</v>
      </c>
      <c r="D5" s="105" t="s">
        <v>745</v>
      </c>
      <c r="E5" s="103" t="s">
        <v>746</v>
      </c>
      <c r="F5" s="104" t="s">
        <v>750</v>
      </c>
      <c r="G5" s="104" t="s">
        <v>751</v>
      </c>
      <c r="H5" s="104" t="s">
        <v>752</v>
      </c>
      <c r="I5" s="104" t="s">
        <v>753</v>
      </c>
      <c r="J5" s="104" t="s">
        <v>754</v>
      </c>
    </row>
    <row r="6" spans="1:34" ht="54.4" customHeight="1">
      <c r="A6" s="103" t="s">
        <v>744</v>
      </c>
      <c r="B6" s="103" t="s">
        <v>673</v>
      </c>
      <c r="C6" s="375" t="s">
        <v>465</v>
      </c>
      <c r="D6" s="105" t="s">
        <v>745</v>
      </c>
      <c r="E6" s="103" t="s">
        <v>746</v>
      </c>
      <c r="F6" s="104" t="s">
        <v>750</v>
      </c>
      <c r="G6" s="104" t="s">
        <v>751</v>
      </c>
      <c r="H6" s="104" t="s">
        <v>752</v>
      </c>
      <c r="I6" s="104" t="s">
        <v>753</v>
      </c>
      <c r="J6" s="104" t="s">
        <v>754</v>
      </c>
    </row>
    <row r="7" spans="1:34" ht="51.95" customHeight="1">
      <c r="A7" s="103" t="s">
        <v>755</v>
      </c>
      <c r="B7" s="103" t="s">
        <v>673</v>
      </c>
      <c r="C7" s="375" t="s">
        <v>429</v>
      </c>
      <c r="D7" s="105" t="s">
        <v>745</v>
      </c>
      <c r="E7" s="103" t="s">
        <v>746</v>
      </c>
      <c r="F7" s="104" t="s">
        <v>750</v>
      </c>
      <c r="G7" s="104" t="s">
        <v>751</v>
      </c>
      <c r="H7" s="104" t="s">
        <v>752</v>
      </c>
      <c r="I7" s="104" t="s">
        <v>753</v>
      </c>
      <c r="J7" s="104" t="s">
        <v>754</v>
      </c>
    </row>
    <row r="8" spans="1:34" ht="96.4" customHeight="1">
      <c r="A8" s="103" t="s">
        <v>756</v>
      </c>
      <c r="B8" s="103" t="s">
        <v>673</v>
      </c>
      <c r="C8" s="376" t="s">
        <v>527</v>
      </c>
      <c r="D8" s="106" t="s">
        <v>757</v>
      </c>
      <c r="E8" s="106" t="s">
        <v>758</v>
      </c>
      <c r="F8" s="104" t="s">
        <v>750</v>
      </c>
      <c r="G8" s="104" t="s">
        <v>751</v>
      </c>
      <c r="H8" s="104" t="s">
        <v>759</v>
      </c>
      <c r="I8" s="104" t="s">
        <v>760</v>
      </c>
      <c r="J8" s="104" t="s">
        <v>761</v>
      </c>
    </row>
    <row r="9" spans="1:34" ht="68.45" customHeight="1">
      <c r="A9" s="103" t="s">
        <v>756</v>
      </c>
      <c r="B9" s="103" t="s">
        <v>673</v>
      </c>
      <c r="C9" s="251" t="s">
        <v>762</v>
      </c>
      <c r="D9" s="104" t="s">
        <v>757</v>
      </c>
      <c r="E9" s="106" t="s">
        <v>758</v>
      </c>
      <c r="F9" s="104" t="s">
        <v>763</v>
      </c>
      <c r="G9" s="104"/>
      <c r="H9" s="104"/>
      <c r="I9" s="104" t="s">
        <v>764</v>
      </c>
      <c r="J9" s="104" t="s">
        <v>559</v>
      </c>
    </row>
    <row r="10" spans="1:34" ht="71.45" customHeight="1">
      <c r="A10" s="103" t="s">
        <v>765</v>
      </c>
      <c r="B10" s="103" t="s">
        <v>673</v>
      </c>
      <c r="C10" s="251" t="s">
        <v>766</v>
      </c>
      <c r="D10" s="104" t="s">
        <v>757</v>
      </c>
      <c r="E10" s="106" t="s">
        <v>758</v>
      </c>
      <c r="F10" s="104" t="s">
        <v>767</v>
      </c>
      <c r="G10" s="104"/>
      <c r="H10" s="104"/>
      <c r="I10" s="104" t="s">
        <v>768</v>
      </c>
      <c r="J10" s="104" t="s">
        <v>769</v>
      </c>
    </row>
    <row r="11" spans="1:34" ht="115.15" customHeight="1">
      <c r="A11" s="103" t="s">
        <v>770</v>
      </c>
      <c r="B11" s="103" t="s">
        <v>771</v>
      </c>
      <c r="C11" s="251" t="s">
        <v>772</v>
      </c>
      <c r="D11" s="104" t="s">
        <v>757</v>
      </c>
      <c r="E11" s="106" t="s">
        <v>758</v>
      </c>
      <c r="F11" s="104" t="s">
        <v>773</v>
      </c>
      <c r="G11" s="104"/>
      <c r="H11" s="104" t="s">
        <v>774</v>
      </c>
      <c r="I11" s="104" t="s">
        <v>775</v>
      </c>
      <c r="J11" s="104" t="s">
        <v>776</v>
      </c>
    </row>
    <row r="12" spans="1:34" ht="69" customHeight="1">
      <c r="A12" s="103" t="s">
        <v>770</v>
      </c>
      <c r="B12" s="103" t="s">
        <v>686</v>
      </c>
      <c r="C12" s="377" t="s">
        <v>777</v>
      </c>
      <c r="D12" s="104" t="s">
        <v>745</v>
      </c>
      <c r="E12" s="103" t="s">
        <v>746</v>
      </c>
      <c r="F12" s="104" t="s">
        <v>778</v>
      </c>
      <c r="G12" s="104"/>
      <c r="H12" s="104"/>
      <c r="I12" s="104"/>
      <c r="J12" s="104" t="s">
        <v>779</v>
      </c>
    </row>
    <row r="13" spans="1:34" ht="73.150000000000006" customHeight="1">
      <c r="A13" s="103" t="s">
        <v>770</v>
      </c>
      <c r="B13" s="103" t="s">
        <v>686</v>
      </c>
      <c r="C13" s="251" t="s">
        <v>780</v>
      </c>
      <c r="D13" s="104" t="s">
        <v>757</v>
      </c>
      <c r="E13" s="106" t="s">
        <v>758</v>
      </c>
      <c r="F13" s="104" t="s">
        <v>781</v>
      </c>
      <c r="G13" s="104"/>
      <c r="H13" s="104"/>
      <c r="I13" s="104" t="s">
        <v>782</v>
      </c>
      <c r="J13" s="104" t="s">
        <v>783</v>
      </c>
    </row>
    <row r="14" spans="1:34" ht="71.45" customHeight="1">
      <c r="A14" s="103" t="s">
        <v>770</v>
      </c>
      <c r="B14" s="103" t="s">
        <v>686</v>
      </c>
      <c r="C14" s="377" t="s">
        <v>784</v>
      </c>
      <c r="D14" s="104" t="s">
        <v>745</v>
      </c>
      <c r="E14" s="104" t="s">
        <v>785</v>
      </c>
      <c r="F14" s="104" t="s">
        <v>750</v>
      </c>
      <c r="G14" s="104" t="s">
        <v>751</v>
      </c>
      <c r="H14" s="104" t="s">
        <v>752</v>
      </c>
      <c r="I14" s="104" t="s">
        <v>753</v>
      </c>
      <c r="J14" s="104" t="s">
        <v>754</v>
      </c>
      <c r="AH14" s="107"/>
    </row>
    <row r="15" spans="1:34" ht="60">
      <c r="A15" s="103" t="s">
        <v>770</v>
      </c>
      <c r="B15" s="103" t="s">
        <v>786</v>
      </c>
      <c r="C15" s="377" t="s">
        <v>787</v>
      </c>
      <c r="D15" s="104" t="s">
        <v>745</v>
      </c>
      <c r="E15" s="104" t="s">
        <v>746</v>
      </c>
      <c r="F15" s="104" t="s">
        <v>750</v>
      </c>
      <c r="G15" s="104"/>
      <c r="H15" s="104" t="s">
        <v>788</v>
      </c>
      <c r="I15" s="104"/>
      <c r="J15" s="104" t="s">
        <v>789</v>
      </c>
    </row>
    <row r="16" spans="1:34" ht="60">
      <c r="A16" s="103" t="s">
        <v>755</v>
      </c>
      <c r="B16" s="103" t="s">
        <v>686</v>
      </c>
      <c r="C16" s="377" t="s">
        <v>790</v>
      </c>
      <c r="D16" s="104" t="s">
        <v>745</v>
      </c>
      <c r="E16" s="104" t="s">
        <v>785</v>
      </c>
      <c r="F16" s="104" t="s">
        <v>750</v>
      </c>
      <c r="G16" s="104"/>
      <c r="H16" s="104" t="s">
        <v>788</v>
      </c>
      <c r="I16" s="104"/>
      <c r="J16" s="104" t="s">
        <v>789</v>
      </c>
    </row>
    <row r="17" spans="1:10" ht="59.65" customHeight="1">
      <c r="A17" s="103" t="s">
        <v>791</v>
      </c>
      <c r="B17" s="103" t="s">
        <v>792</v>
      </c>
      <c r="C17" s="251" t="s">
        <v>793</v>
      </c>
      <c r="D17" s="104" t="s">
        <v>757</v>
      </c>
      <c r="E17" s="106" t="s">
        <v>758</v>
      </c>
      <c r="F17" s="104" t="s">
        <v>794</v>
      </c>
      <c r="G17" s="104" t="s">
        <v>795</v>
      </c>
      <c r="H17" s="104"/>
      <c r="I17" s="104" t="s">
        <v>796</v>
      </c>
      <c r="J17" s="104" t="s">
        <v>754</v>
      </c>
    </row>
    <row r="18" spans="1:10" ht="78.400000000000006" customHeight="1">
      <c r="A18" s="103" t="s">
        <v>755</v>
      </c>
      <c r="B18" s="103" t="s">
        <v>792</v>
      </c>
      <c r="C18" s="377" t="s">
        <v>264</v>
      </c>
      <c r="D18" s="104" t="s">
        <v>745</v>
      </c>
      <c r="E18" s="104" t="s">
        <v>746</v>
      </c>
      <c r="F18" s="104" t="s">
        <v>750</v>
      </c>
      <c r="G18" s="104" t="s">
        <v>751</v>
      </c>
      <c r="H18" s="104" t="s">
        <v>752</v>
      </c>
      <c r="I18" s="104" t="s">
        <v>753</v>
      </c>
      <c r="J18" s="104" t="s">
        <v>754</v>
      </c>
    </row>
    <row r="19" spans="1:10" ht="59.65" customHeight="1">
      <c r="A19" s="103" t="s">
        <v>755</v>
      </c>
      <c r="B19" s="103" t="s">
        <v>792</v>
      </c>
      <c r="C19" s="377" t="s">
        <v>259</v>
      </c>
      <c r="D19" s="104" t="s">
        <v>745</v>
      </c>
      <c r="E19" s="104" t="s">
        <v>785</v>
      </c>
      <c r="F19" s="104" t="s">
        <v>750</v>
      </c>
      <c r="G19" s="104" t="s">
        <v>751</v>
      </c>
      <c r="H19" s="104" t="s">
        <v>752</v>
      </c>
      <c r="I19" s="104" t="s">
        <v>753</v>
      </c>
      <c r="J19" s="104" t="s">
        <v>754</v>
      </c>
    </row>
    <row r="20" spans="1:10" ht="60">
      <c r="A20" s="103" t="s">
        <v>797</v>
      </c>
      <c r="B20" s="103" t="s">
        <v>792</v>
      </c>
      <c r="C20" s="377" t="s">
        <v>268</v>
      </c>
      <c r="D20" s="104" t="s">
        <v>745</v>
      </c>
      <c r="E20" s="104" t="s">
        <v>785</v>
      </c>
      <c r="F20" s="104" t="s">
        <v>798</v>
      </c>
      <c r="G20" s="104" t="s">
        <v>799</v>
      </c>
      <c r="H20" s="104" t="s">
        <v>800</v>
      </c>
      <c r="I20" s="104" t="s">
        <v>801</v>
      </c>
      <c r="J20" s="104" t="s">
        <v>802</v>
      </c>
    </row>
    <row r="21" spans="1:10" ht="45">
      <c r="A21" s="103" t="s">
        <v>770</v>
      </c>
      <c r="B21" s="103" t="s">
        <v>792</v>
      </c>
      <c r="C21" s="377" t="s">
        <v>803</v>
      </c>
      <c r="D21" s="104" t="s">
        <v>745</v>
      </c>
      <c r="E21" s="104" t="s">
        <v>746</v>
      </c>
      <c r="F21" s="104" t="s">
        <v>804</v>
      </c>
      <c r="G21" s="104"/>
      <c r="H21" s="104" t="s">
        <v>805</v>
      </c>
      <c r="I21" s="104" t="s">
        <v>26</v>
      </c>
      <c r="J21" s="104" t="s">
        <v>806</v>
      </c>
    </row>
    <row r="22" spans="1:10" ht="99.95" customHeight="1">
      <c r="A22" s="103" t="s">
        <v>756</v>
      </c>
      <c r="B22" s="103" t="s">
        <v>673</v>
      </c>
      <c r="C22" s="377" t="s">
        <v>807</v>
      </c>
      <c r="D22" s="104" t="s">
        <v>745</v>
      </c>
      <c r="E22" s="104" t="s">
        <v>746</v>
      </c>
      <c r="F22" s="104" t="s">
        <v>750</v>
      </c>
      <c r="G22" s="104" t="s">
        <v>751</v>
      </c>
      <c r="H22" s="104" t="s">
        <v>759</v>
      </c>
      <c r="I22" s="104" t="s">
        <v>760</v>
      </c>
      <c r="J22" s="104" t="s">
        <v>761</v>
      </c>
    </row>
    <row r="23" spans="1:10" ht="149.1" customHeight="1">
      <c r="A23" s="103" t="s">
        <v>770</v>
      </c>
      <c r="B23" s="103" t="s">
        <v>686</v>
      </c>
      <c r="C23" s="377" t="s">
        <v>808</v>
      </c>
      <c r="D23" s="104" t="s">
        <v>745</v>
      </c>
      <c r="E23" s="104" t="s">
        <v>785</v>
      </c>
      <c r="F23" s="104" t="s">
        <v>809</v>
      </c>
      <c r="G23" s="104" t="s">
        <v>810</v>
      </c>
      <c r="H23" s="104" t="s">
        <v>811</v>
      </c>
      <c r="I23" s="104" t="s">
        <v>812</v>
      </c>
      <c r="J23" s="104" t="s">
        <v>813</v>
      </c>
    </row>
    <row r="24" spans="1:10" ht="54.6" customHeight="1">
      <c r="A24" s="103" t="s">
        <v>770</v>
      </c>
      <c r="B24" s="103" t="s">
        <v>686</v>
      </c>
      <c r="C24" s="377" t="s">
        <v>814</v>
      </c>
      <c r="D24" s="104" t="s">
        <v>745</v>
      </c>
      <c r="E24" s="104" t="s">
        <v>785</v>
      </c>
      <c r="F24" s="104" t="s">
        <v>815</v>
      </c>
      <c r="G24" s="104" t="s">
        <v>816</v>
      </c>
      <c r="H24" s="104" t="s">
        <v>817</v>
      </c>
      <c r="I24" s="104" t="s">
        <v>818</v>
      </c>
      <c r="J24" s="104" t="s">
        <v>754</v>
      </c>
    </row>
    <row r="25" spans="1:10" ht="105.95" customHeight="1">
      <c r="A25" s="103" t="s">
        <v>819</v>
      </c>
      <c r="B25" s="103" t="s">
        <v>686</v>
      </c>
      <c r="C25" s="378" t="s">
        <v>820</v>
      </c>
      <c r="D25" s="379" t="s">
        <v>745</v>
      </c>
      <c r="E25" s="379" t="s">
        <v>785</v>
      </c>
      <c r="F25" s="104" t="s">
        <v>821</v>
      </c>
      <c r="G25" s="104" t="s">
        <v>751</v>
      </c>
      <c r="H25" s="104" t="s">
        <v>752</v>
      </c>
      <c r="I25" s="104" t="s">
        <v>753</v>
      </c>
      <c r="J25" s="104" t="s">
        <v>754</v>
      </c>
    </row>
    <row r="26" spans="1:10" ht="126.4" customHeight="1">
      <c r="A26" s="103" t="s">
        <v>822</v>
      </c>
      <c r="B26" s="103" t="s">
        <v>686</v>
      </c>
      <c r="C26" s="378" t="s">
        <v>226</v>
      </c>
      <c r="D26" s="379" t="s">
        <v>745</v>
      </c>
      <c r="E26" s="379" t="s">
        <v>746</v>
      </c>
      <c r="F26" s="104" t="s">
        <v>823</v>
      </c>
      <c r="G26" s="104" t="s">
        <v>824</v>
      </c>
      <c r="H26" s="104" t="s">
        <v>825</v>
      </c>
      <c r="I26" s="104" t="s">
        <v>826</v>
      </c>
      <c r="J26" s="104" t="s">
        <v>827</v>
      </c>
    </row>
    <row r="27" spans="1:10" ht="114.4" customHeight="1">
      <c r="A27" s="103" t="s">
        <v>770</v>
      </c>
      <c r="B27" s="103" t="s">
        <v>686</v>
      </c>
      <c r="C27" s="377" t="s">
        <v>828</v>
      </c>
      <c r="D27" s="104" t="s">
        <v>745</v>
      </c>
      <c r="E27" s="104" t="s">
        <v>785</v>
      </c>
      <c r="F27" s="104" t="s">
        <v>821</v>
      </c>
      <c r="G27" s="104" t="s">
        <v>751</v>
      </c>
      <c r="H27" s="104" t="s">
        <v>752</v>
      </c>
      <c r="I27" s="104" t="s">
        <v>753</v>
      </c>
      <c r="J27" s="104" t="s">
        <v>754</v>
      </c>
    </row>
    <row r="28" spans="1:10" ht="108.95" customHeight="1">
      <c r="A28" s="103" t="s">
        <v>770</v>
      </c>
      <c r="B28" s="103" t="s">
        <v>686</v>
      </c>
      <c r="C28" s="377" t="s">
        <v>829</v>
      </c>
      <c r="D28" s="104" t="s">
        <v>745</v>
      </c>
      <c r="E28" s="104" t="s">
        <v>785</v>
      </c>
      <c r="F28" s="104" t="s">
        <v>830</v>
      </c>
      <c r="G28" s="104" t="s">
        <v>831</v>
      </c>
      <c r="H28" s="104" t="s">
        <v>832</v>
      </c>
      <c r="I28" s="104" t="s">
        <v>833</v>
      </c>
      <c r="J28" s="104" t="s">
        <v>834</v>
      </c>
    </row>
    <row r="29" spans="1:10" ht="86.65" customHeight="1">
      <c r="A29" s="103" t="s">
        <v>770</v>
      </c>
      <c r="B29" s="103" t="s">
        <v>686</v>
      </c>
      <c r="C29" s="377" t="s">
        <v>835</v>
      </c>
      <c r="D29" s="104" t="s">
        <v>745</v>
      </c>
      <c r="E29" s="104" t="s">
        <v>746</v>
      </c>
      <c r="F29" s="104" t="s">
        <v>830</v>
      </c>
      <c r="G29" s="104" t="s">
        <v>751</v>
      </c>
      <c r="H29" s="104" t="s">
        <v>752</v>
      </c>
      <c r="I29" s="104" t="s">
        <v>753</v>
      </c>
      <c r="J29" s="104" t="s">
        <v>754</v>
      </c>
    </row>
    <row r="30" spans="1:10" ht="115.15" customHeight="1">
      <c r="A30" s="103" t="s">
        <v>770</v>
      </c>
      <c r="B30" s="103" t="s">
        <v>686</v>
      </c>
      <c r="C30" s="251" t="s">
        <v>836</v>
      </c>
      <c r="D30" s="104" t="s">
        <v>757</v>
      </c>
      <c r="E30" s="106" t="s">
        <v>758</v>
      </c>
      <c r="F30" s="104" t="s">
        <v>837</v>
      </c>
      <c r="G30" s="104"/>
      <c r="H30" s="104" t="s">
        <v>838</v>
      </c>
      <c r="I30" s="104" t="s">
        <v>839</v>
      </c>
      <c r="J30" s="104" t="s">
        <v>840</v>
      </c>
    </row>
    <row r="31" spans="1:10" ht="88.5" customHeight="1">
      <c r="A31" s="103" t="s">
        <v>770</v>
      </c>
      <c r="B31" s="103" t="s">
        <v>686</v>
      </c>
      <c r="C31" s="377" t="s">
        <v>841</v>
      </c>
      <c r="D31" s="104" t="s">
        <v>745</v>
      </c>
      <c r="E31" s="104" t="s">
        <v>746</v>
      </c>
      <c r="F31" s="104" t="s">
        <v>842</v>
      </c>
      <c r="G31" s="104"/>
      <c r="H31" s="104"/>
      <c r="I31" s="104"/>
      <c r="J31" s="104" t="s">
        <v>843</v>
      </c>
    </row>
    <row r="32" spans="1:10" ht="105.95" customHeight="1">
      <c r="A32" s="103" t="s">
        <v>755</v>
      </c>
      <c r="B32" s="103" t="s">
        <v>686</v>
      </c>
      <c r="C32" s="377" t="s">
        <v>844</v>
      </c>
      <c r="D32" s="104" t="s">
        <v>745</v>
      </c>
      <c r="E32" s="104" t="s">
        <v>785</v>
      </c>
      <c r="F32" s="104" t="s">
        <v>821</v>
      </c>
      <c r="G32" s="104" t="s">
        <v>751</v>
      </c>
      <c r="H32" s="104" t="s">
        <v>752</v>
      </c>
      <c r="I32" s="104" t="s">
        <v>753</v>
      </c>
      <c r="J32" s="104" t="s">
        <v>754</v>
      </c>
    </row>
    <row r="33" spans="1:10" ht="57.6" customHeight="1">
      <c r="A33" s="6" t="s">
        <v>770</v>
      </c>
      <c r="B33" s="6" t="s">
        <v>673</v>
      </c>
      <c r="C33" s="375" t="s">
        <v>845</v>
      </c>
      <c r="D33" s="104" t="s">
        <v>757</v>
      </c>
      <c r="E33" s="106" t="s">
        <v>758</v>
      </c>
      <c r="F33" s="104" t="s">
        <v>846</v>
      </c>
      <c r="G33" s="104" t="s">
        <v>847</v>
      </c>
      <c r="H33" s="104" t="s">
        <v>848</v>
      </c>
      <c r="I33" s="1"/>
      <c r="J33" s="104" t="s">
        <v>849</v>
      </c>
    </row>
    <row r="34" spans="1:10" ht="76.349999999999994" customHeight="1">
      <c r="A34" s="6" t="s">
        <v>770</v>
      </c>
      <c r="B34" s="6" t="s">
        <v>673</v>
      </c>
      <c r="C34" s="380" t="s">
        <v>850</v>
      </c>
      <c r="D34" s="104" t="s">
        <v>745</v>
      </c>
      <c r="E34" s="104" t="s">
        <v>746</v>
      </c>
      <c r="F34" s="104" t="s">
        <v>851</v>
      </c>
      <c r="G34" s="104" t="s">
        <v>852</v>
      </c>
      <c r="H34" s="1"/>
      <c r="I34" s="104" t="s">
        <v>853</v>
      </c>
      <c r="J34" s="104" t="s">
        <v>854</v>
      </c>
    </row>
    <row r="35" spans="1:10" ht="91.15" customHeight="1">
      <c r="A35" s="6" t="s">
        <v>770</v>
      </c>
      <c r="B35" s="6" t="s">
        <v>673</v>
      </c>
      <c r="C35" s="381" t="s">
        <v>855</v>
      </c>
      <c r="D35" s="104" t="s">
        <v>745</v>
      </c>
      <c r="E35" s="104" t="s">
        <v>746</v>
      </c>
      <c r="F35" s="104" t="s">
        <v>856</v>
      </c>
      <c r="G35" s="104" t="s">
        <v>857</v>
      </c>
      <c r="H35" s="104" t="s">
        <v>858</v>
      </c>
      <c r="I35" s="104" t="s">
        <v>859</v>
      </c>
      <c r="J35" s="104" t="s">
        <v>860</v>
      </c>
    </row>
    <row r="36" spans="1:10" ht="39.6" customHeight="1">
      <c r="A36" s="6" t="s">
        <v>770</v>
      </c>
      <c r="B36" s="6" t="s">
        <v>792</v>
      </c>
      <c r="C36" s="251" t="s">
        <v>861</v>
      </c>
      <c r="D36" s="104" t="s">
        <v>757</v>
      </c>
      <c r="E36" s="106" t="s">
        <v>758</v>
      </c>
      <c r="F36" s="104" t="s">
        <v>862</v>
      </c>
      <c r="G36" s="104"/>
      <c r="H36" s="104" t="s">
        <v>863</v>
      </c>
      <c r="I36" s="104" t="s">
        <v>864</v>
      </c>
      <c r="J36" s="104" t="s">
        <v>865</v>
      </c>
    </row>
    <row r="37" spans="1:10" s="2" customFormat="1" ht="117.6" customHeight="1">
      <c r="A37" s="103" t="s">
        <v>770</v>
      </c>
      <c r="B37" s="103" t="s">
        <v>673</v>
      </c>
      <c r="C37" s="382" t="s">
        <v>866</v>
      </c>
      <c r="D37" s="104" t="s">
        <v>757</v>
      </c>
      <c r="E37" s="106" t="s">
        <v>758</v>
      </c>
      <c r="F37" s="104" t="s">
        <v>750</v>
      </c>
      <c r="G37" s="104" t="s">
        <v>751</v>
      </c>
      <c r="H37" s="104" t="s">
        <v>759</v>
      </c>
      <c r="I37" s="104" t="s">
        <v>760</v>
      </c>
      <c r="J37" s="104" t="s">
        <v>761</v>
      </c>
    </row>
    <row r="38" spans="1:10" s="2" customFormat="1" ht="81" customHeight="1" thickBot="1">
      <c r="A38" s="103" t="s">
        <v>770</v>
      </c>
      <c r="B38" s="103" t="s">
        <v>686</v>
      </c>
      <c r="C38" s="383" t="s">
        <v>501</v>
      </c>
      <c r="D38" s="108" t="s">
        <v>757</v>
      </c>
      <c r="E38" s="106" t="s">
        <v>758</v>
      </c>
      <c r="F38" s="104" t="s">
        <v>862</v>
      </c>
      <c r="G38" s="104"/>
      <c r="H38" s="104" t="s">
        <v>867</v>
      </c>
      <c r="I38" s="104" t="s">
        <v>868</v>
      </c>
      <c r="J38" s="104" t="s">
        <v>869</v>
      </c>
    </row>
    <row r="39" spans="1:10" ht="117" customHeight="1">
      <c r="A39" s="103" t="s">
        <v>755</v>
      </c>
      <c r="B39" s="103" t="s">
        <v>673</v>
      </c>
      <c r="C39" s="384" t="s">
        <v>870</v>
      </c>
      <c r="D39" s="104" t="s">
        <v>757</v>
      </c>
      <c r="E39" s="106" t="s">
        <v>758</v>
      </c>
      <c r="F39" s="104" t="s">
        <v>871</v>
      </c>
      <c r="G39" s="104"/>
      <c r="H39" s="104"/>
      <c r="I39" s="104" t="s">
        <v>872</v>
      </c>
      <c r="J39" s="104" t="s">
        <v>873</v>
      </c>
    </row>
    <row r="40" spans="1:10" s="2" customFormat="1" ht="142.5" customHeight="1">
      <c r="A40" s="103" t="s">
        <v>755</v>
      </c>
      <c r="B40" s="103" t="s">
        <v>771</v>
      </c>
      <c r="C40" s="380" t="s">
        <v>874</v>
      </c>
      <c r="D40" s="104" t="s">
        <v>745</v>
      </c>
      <c r="E40" s="104" t="s">
        <v>785</v>
      </c>
      <c r="F40" s="104" t="s">
        <v>750</v>
      </c>
      <c r="G40" s="104" t="s">
        <v>751</v>
      </c>
      <c r="H40" s="104" t="s">
        <v>875</v>
      </c>
      <c r="I40" s="104" t="s">
        <v>760</v>
      </c>
      <c r="J40" s="104" t="s">
        <v>761</v>
      </c>
    </row>
    <row r="41" spans="1:10" s="2" customFormat="1" ht="168" customHeight="1">
      <c r="A41" s="103" t="s">
        <v>755</v>
      </c>
      <c r="B41" s="103" t="s">
        <v>771</v>
      </c>
      <c r="C41" s="381" t="s">
        <v>876</v>
      </c>
      <c r="D41" s="104" t="s">
        <v>745</v>
      </c>
      <c r="E41" s="104" t="s">
        <v>785</v>
      </c>
      <c r="F41" s="104" t="s">
        <v>750</v>
      </c>
      <c r="G41" s="104" t="s">
        <v>751</v>
      </c>
      <c r="H41" s="104" t="s">
        <v>759</v>
      </c>
      <c r="I41" s="104" t="s">
        <v>760</v>
      </c>
      <c r="J41" s="104" t="s">
        <v>761</v>
      </c>
    </row>
    <row r="42" spans="1:10" s="2" customFormat="1" ht="142.9" customHeight="1">
      <c r="A42" s="103" t="s">
        <v>770</v>
      </c>
      <c r="B42" s="103" t="s">
        <v>673</v>
      </c>
      <c r="C42" s="385" t="s">
        <v>419</v>
      </c>
      <c r="D42" s="104" t="s">
        <v>757</v>
      </c>
      <c r="E42" s="106" t="s">
        <v>758</v>
      </c>
      <c r="F42" s="104" t="s">
        <v>862</v>
      </c>
      <c r="G42" s="104"/>
      <c r="H42" s="104" t="s">
        <v>877</v>
      </c>
      <c r="I42" s="104" t="s">
        <v>878</v>
      </c>
      <c r="J42" s="104" t="s">
        <v>879</v>
      </c>
    </row>
    <row r="43" spans="1:10" s="2" customFormat="1" ht="130.9" customHeight="1">
      <c r="A43" s="103" t="s">
        <v>770</v>
      </c>
      <c r="B43" s="103" t="s">
        <v>673</v>
      </c>
      <c r="C43" s="380" t="s">
        <v>880</v>
      </c>
      <c r="D43" s="104" t="s">
        <v>745</v>
      </c>
      <c r="E43" s="104" t="s">
        <v>746</v>
      </c>
      <c r="F43" s="104" t="s">
        <v>881</v>
      </c>
      <c r="G43" s="104"/>
      <c r="H43" s="104" t="s">
        <v>882</v>
      </c>
      <c r="I43" s="104"/>
      <c r="J43" s="104" t="s">
        <v>883</v>
      </c>
    </row>
    <row r="44" spans="1:10" s="2" customFormat="1" ht="133.9" customHeight="1">
      <c r="A44" s="103" t="s">
        <v>770</v>
      </c>
      <c r="B44" s="103" t="s">
        <v>673</v>
      </c>
      <c r="C44" s="382" t="s">
        <v>884</v>
      </c>
      <c r="D44" s="104" t="s">
        <v>745</v>
      </c>
      <c r="E44" s="104" t="s">
        <v>746</v>
      </c>
      <c r="F44" s="104" t="s">
        <v>885</v>
      </c>
      <c r="G44" s="104"/>
      <c r="H44" s="104" t="s">
        <v>886</v>
      </c>
      <c r="I44" s="104"/>
      <c r="J44" s="104" t="s">
        <v>887</v>
      </c>
    </row>
    <row r="45" spans="1:10" ht="164.45" customHeight="1">
      <c r="A45" s="103" t="s">
        <v>770</v>
      </c>
      <c r="B45" s="103" t="s">
        <v>673</v>
      </c>
      <c r="C45" s="382" t="s">
        <v>888</v>
      </c>
      <c r="D45" s="104" t="s">
        <v>757</v>
      </c>
      <c r="E45" s="106" t="s">
        <v>758</v>
      </c>
      <c r="F45" s="104" t="s">
        <v>862</v>
      </c>
      <c r="G45" s="104"/>
      <c r="H45" s="104" t="s">
        <v>877</v>
      </c>
      <c r="I45" s="104" t="s">
        <v>878</v>
      </c>
      <c r="J45" s="104" t="s">
        <v>879</v>
      </c>
    </row>
    <row r="46" spans="1:10" ht="196.5" customHeight="1">
      <c r="A46" s="103" t="s">
        <v>770</v>
      </c>
      <c r="B46" s="103" t="s">
        <v>673</v>
      </c>
      <c r="C46" s="380" t="s">
        <v>889</v>
      </c>
      <c r="D46" s="104" t="s">
        <v>745</v>
      </c>
      <c r="E46" s="104" t="s">
        <v>746</v>
      </c>
      <c r="F46" s="104" t="s">
        <v>851</v>
      </c>
      <c r="G46" s="104" t="s">
        <v>852</v>
      </c>
      <c r="H46" s="1"/>
      <c r="I46" s="104" t="s">
        <v>853</v>
      </c>
      <c r="J46" s="104" t="s">
        <v>854</v>
      </c>
    </row>
    <row r="47" spans="1:10" ht="135.6" customHeight="1">
      <c r="A47" s="103" t="s">
        <v>819</v>
      </c>
      <c r="B47" s="103" t="s">
        <v>686</v>
      </c>
      <c r="C47" s="380" t="s">
        <v>890</v>
      </c>
      <c r="D47" s="104" t="s">
        <v>745</v>
      </c>
      <c r="E47" s="104" t="s">
        <v>785</v>
      </c>
      <c r="F47" s="104" t="s">
        <v>891</v>
      </c>
      <c r="G47" s="104" t="s">
        <v>892</v>
      </c>
      <c r="H47" s="104" t="s">
        <v>893</v>
      </c>
      <c r="I47" s="104" t="s">
        <v>894</v>
      </c>
      <c r="J47" s="104" t="s">
        <v>895</v>
      </c>
    </row>
    <row r="48" spans="1:10" ht="162.6" customHeight="1">
      <c r="A48" s="103" t="s">
        <v>770</v>
      </c>
      <c r="B48" s="103" t="s">
        <v>686</v>
      </c>
      <c r="C48" s="377" t="s">
        <v>896</v>
      </c>
      <c r="D48" s="104" t="s">
        <v>745</v>
      </c>
      <c r="E48" s="104" t="s">
        <v>785</v>
      </c>
      <c r="F48" s="104" t="s">
        <v>750</v>
      </c>
      <c r="G48" s="104" t="s">
        <v>751</v>
      </c>
      <c r="H48" s="104" t="s">
        <v>759</v>
      </c>
      <c r="I48" s="104" t="s">
        <v>760</v>
      </c>
      <c r="J48" s="104" t="s">
        <v>761</v>
      </c>
    </row>
    <row r="49" spans="1:10" ht="76.349999999999994" customHeight="1">
      <c r="A49" s="106" t="s">
        <v>770</v>
      </c>
      <c r="B49" s="106" t="s">
        <v>686</v>
      </c>
      <c r="C49" s="4" t="s">
        <v>897</v>
      </c>
      <c r="D49" s="104" t="s">
        <v>745</v>
      </c>
      <c r="E49" s="104" t="s">
        <v>785</v>
      </c>
      <c r="F49" s="104" t="s">
        <v>898</v>
      </c>
      <c r="G49" s="104" t="s">
        <v>899</v>
      </c>
      <c r="H49" s="104" t="s">
        <v>900</v>
      </c>
      <c r="I49" s="104" t="s">
        <v>901</v>
      </c>
      <c r="J49" s="104" t="s">
        <v>902</v>
      </c>
    </row>
    <row r="50" spans="1:10" ht="47.1" customHeight="1">
      <c r="A50" s="6" t="s">
        <v>819</v>
      </c>
      <c r="B50" s="6" t="s">
        <v>686</v>
      </c>
      <c r="C50" s="377" t="s">
        <v>903</v>
      </c>
      <c r="D50" s="104" t="s">
        <v>745</v>
      </c>
      <c r="E50" s="104" t="s">
        <v>785</v>
      </c>
      <c r="F50" s="104" t="s">
        <v>904</v>
      </c>
      <c r="G50" s="1"/>
      <c r="H50" s="104" t="s">
        <v>905</v>
      </c>
      <c r="I50" s="104"/>
      <c r="J50" s="104" t="s">
        <v>906</v>
      </c>
    </row>
    <row r="51" spans="1:10" ht="60">
      <c r="A51" s="6" t="s">
        <v>770</v>
      </c>
      <c r="B51" s="6" t="s">
        <v>673</v>
      </c>
      <c r="C51" s="3" t="s">
        <v>907</v>
      </c>
      <c r="D51" s="104" t="s">
        <v>757</v>
      </c>
      <c r="E51" s="106" t="s">
        <v>758</v>
      </c>
      <c r="F51" s="104" t="s">
        <v>908</v>
      </c>
      <c r="G51" s="1"/>
      <c r="H51" s="104" t="s">
        <v>909</v>
      </c>
      <c r="I51" s="1"/>
      <c r="J51" s="104" t="s">
        <v>910</v>
      </c>
    </row>
    <row r="52" spans="1:10" ht="30">
      <c r="A52" s="386" t="s">
        <v>770</v>
      </c>
      <c r="B52" s="386" t="s">
        <v>673</v>
      </c>
      <c r="C52" s="387" t="s">
        <v>911</v>
      </c>
      <c r="D52" s="379" t="s">
        <v>757</v>
      </c>
      <c r="E52" s="106" t="s">
        <v>758</v>
      </c>
      <c r="F52" s="388" t="s">
        <v>912</v>
      </c>
      <c r="G52" s="388"/>
      <c r="H52" s="388"/>
      <c r="I52" s="388"/>
      <c r="J52" s="389" t="s">
        <v>913</v>
      </c>
    </row>
    <row r="53" spans="1:10" ht="45">
      <c r="A53" s="6" t="s">
        <v>770</v>
      </c>
      <c r="B53" s="6" t="s">
        <v>673</v>
      </c>
      <c r="C53" s="3" t="s">
        <v>914</v>
      </c>
      <c r="D53" s="104" t="s">
        <v>757</v>
      </c>
      <c r="E53" s="106" t="s">
        <v>758</v>
      </c>
      <c r="F53" s="104" t="s">
        <v>862</v>
      </c>
      <c r="G53" s="104"/>
      <c r="H53" s="104" t="s">
        <v>877</v>
      </c>
      <c r="I53" s="104" t="s">
        <v>878</v>
      </c>
      <c r="J53" s="104" t="s">
        <v>879</v>
      </c>
    </row>
    <row r="54" spans="1:10" ht="75">
      <c r="A54" s="104" t="s">
        <v>915</v>
      </c>
      <c r="B54" s="6" t="s">
        <v>673</v>
      </c>
      <c r="C54" s="3" t="s">
        <v>916</v>
      </c>
      <c r="D54" s="104" t="s">
        <v>757</v>
      </c>
      <c r="E54" s="106" t="s">
        <v>758</v>
      </c>
      <c r="F54" s="104" t="s">
        <v>862</v>
      </c>
      <c r="G54" s="104" t="s">
        <v>877</v>
      </c>
      <c r="H54" s="104" t="s">
        <v>878</v>
      </c>
      <c r="I54" s="104" t="s">
        <v>917</v>
      </c>
      <c r="J54" s="104" t="s">
        <v>918</v>
      </c>
    </row>
    <row r="55" spans="1:10" ht="60">
      <c r="A55" s="6" t="s">
        <v>770</v>
      </c>
      <c r="B55" s="6" t="s">
        <v>673</v>
      </c>
      <c r="C55" s="4" t="s">
        <v>919</v>
      </c>
      <c r="D55" s="104" t="s">
        <v>757</v>
      </c>
      <c r="E55" s="106" t="s">
        <v>758</v>
      </c>
      <c r="F55" s="104" t="s">
        <v>862</v>
      </c>
      <c r="G55" s="104" t="s">
        <v>920</v>
      </c>
      <c r="H55" s="104" t="s">
        <v>921</v>
      </c>
      <c r="I55" s="104" t="s">
        <v>894</v>
      </c>
      <c r="J55" s="104" t="s">
        <v>922</v>
      </c>
    </row>
    <row r="56" spans="1:10" ht="90">
      <c r="A56" s="103" t="s">
        <v>923</v>
      </c>
      <c r="B56" s="103" t="s">
        <v>673</v>
      </c>
      <c r="C56" s="376" t="s">
        <v>924</v>
      </c>
      <c r="D56" s="106" t="s">
        <v>745</v>
      </c>
      <c r="E56" s="106" t="s">
        <v>746</v>
      </c>
      <c r="F56" s="104" t="s">
        <v>750</v>
      </c>
      <c r="G56" s="104" t="s">
        <v>751</v>
      </c>
      <c r="H56" s="104" t="s">
        <v>752</v>
      </c>
      <c r="I56" s="104" t="s">
        <v>925</v>
      </c>
      <c r="J56" s="104" t="s">
        <v>926</v>
      </c>
    </row>
    <row r="57" spans="1:10" ht="105">
      <c r="A57" s="103" t="s">
        <v>923</v>
      </c>
      <c r="B57" s="103" t="s">
        <v>673</v>
      </c>
      <c r="C57" s="377" t="s">
        <v>927</v>
      </c>
      <c r="D57" s="104" t="s">
        <v>757</v>
      </c>
      <c r="E57" s="104" t="s">
        <v>758</v>
      </c>
      <c r="F57" s="104" t="s">
        <v>750</v>
      </c>
      <c r="G57" s="104" t="s">
        <v>751</v>
      </c>
      <c r="H57" s="104" t="s">
        <v>759</v>
      </c>
      <c r="I57" s="104" t="s">
        <v>760</v>
      </c>
      <c r="J57" s="104" t="s">
        <v>761</v>
      </c>
    </row>
    <row r="58" spans="1:10" ht="30">
      <c r="A58" s="103" t="s">
        <v>928</v>
      </c>
      <c r="B58" s="103" t="s">
        <v>673</v>
      </c>
      <c r="C58" s="377" t="s">
        <v>929</v>
      </c>
      <c r="D58" s="104" t="s">
        <v>745</v>
      </c>
      <c r="E58" s="104" t="s">
        <v>746</v>
      </c>
      <c r="F58" s="104" t="s">
        <v>747</v>
      </c>
      <c r="G58" s="1"/>
      <c r="H58" s="1"/>
      <c r="I58" s="1"/>
      <c r="J58" s="1" t="s">
        <v>748</v>
      </c>
    </row>
    <row r="59" spans="1:10" ht="60">
      <c r="A59" s="103" t="s">
        <v>923</v>
      </c>
      <c r="B59" s="103" t="s">
        <v>673</v>
      </c>
      <c r="C59" s="377" t="s">
        <v>930</v>
      </c>
      <c r="D59" s="104" t="s">
        <v>757</v>
      </c>
      <c r="E59" s="104" t="s">
        <v>758</v>
      </c>
      <c r="F59" s="104" t="s">
        <v>931</v>
      </c>
      <c r="G59" s="104"/>
      <c r="H59" s="104"/>
      <c r="I59" s="104" t="s">
        <v>932</v>
      </c>
      <c r="J59" s="104" t="s">
        <v>933</v>
      </c>
    </row>
    <row r="60" spans="1:10" ht="90">
      <c r="A60" s="103" t="s">
        <v>923</v>
      </c>
      <c r="B60" s="103" t="s">
        <v>673</v>
      </c>
      <c r="C60" s="377" t="s">
        <v>934</v>
      </c>
      <c r="D60" s="104" t="s">
        <v>745</v>
      </c>
      <c r="E60" s="104" t="s">
        <v>746</v>
      </c>
      <c r="F60" s="104" t="s">
        <v>935</v>
      </c>
      <c r="G60" s="104" t="s">
        <v>936</v>
      </c>
      <c r="H60" s="104" t="s">
        <v>937</v>
      </c>
      <c r="I60" s="104" t="s">
        <v>938</v>
      </c>
      <c r="J60" s="104" t="s">
        <v>939</v>
      </c>
    </row>
    <row r="61" spans="1:10" ht="60">
      <c r="A61" s="103" t="s">
        <v>923</v>
      </c>
      <c r="B61" s="103" t="s">
        <v>673</v>
      </c>
      <c r="C61" s="377" t="s">
        <v>940</v>
      </c>
      <c r="D61" s="104" t="s">
        <v>745</v>
      </c>
      <c r="E61" s="104" t="s">
        <v>746</v>
      </c>
      <c r="F61" s="104" t="s">
        <v>941</v>
      </c>
      <c r="G61" s="104"/>
      <c r="H61" s="104" t="s">
        <v>942</v>
      </c>
      <c r="I61" s="104"/>
      <c r="J61" s="104" t="s">
        <v>943</v>
      </c>
    </row>
    <row r="62" spans="1:10" ht="60">
      <c r="A62" s="103" t="s">
        <v>923</v>
      </c>
      <c r="B62" s="103" t="s">
        <v>673</v>
      </c>
      <c r="C62" s="377" t="s">
        <v>944</v>
      </c>
      <c r="D62" s="104" t="s">
        <v>745</v>
      </c>
      <c r="E62" s="104" t="s">
        <v>746</v>
      </c>
      <c r="F62" s="104" t="s">
        <v>750</v>
      </c>
      <c r="G62" s="104"/>
      <c r="H62" s="104" t="s">
        <v>945</v>
      </c>
      <c r="I62" s="104"/>
      <c r="J62" s="104" t="s">
        <v>789</v>
      </c>
    </row>
    <row r="63" spans="1:10" ht="45">
      <c r="A63" s="103" t="s">
        <v>923</v>
      </c>
      <c r="B63" s="103" t="s">
        <v>673</v>
      </c>
      <c r="C63" s="377" t="s">
        <v>946</v>
      </c>
      <c r="D63" s="104" t="s">
        <v>757</v>
      </c>
      <c r="E63" s="104" t="s">
        <v>758</v>
      </c>
      <c r="F63" s="104" t="s">
        <v>862</v>
      </c>
      <c r="G63" s="104"/>
      <c r="H63" s="104" t="s">
        <v>947</v>
      </c>
      <c r="I63" s="104"/>
      <c r="J63" s="104" t="s">
        <v>948</v>
      </c>
    </row>
    <row r="64" spans="1:10" ht="75">
      <c r="A64" s="103" t="s">
        <v>923</v>
      </c>
      <c r="B64" s="103" t="s">
        <v>673</v>
      </c>
      <c r="C64" s="377" t="s">
        <v>949</v>
      </c>
      <c r="D64" s="104" t="s">
        <v>757</v>
      </c>
      <c r="E64" s="104" t="s">
        <v>758</v>
      </c>
      <c r="F64" s="104" t="s">
        <v>750</v>
      </c>
      <c r="G64" s="104"/>
      <c r="H64" s="104"/>
      <c r="I64" s="104" t="s">
        <v>950</v>
      </c>
      <c r="J64" s="104" t="s">
        <v>951</v>
      </c>
    </row>
    <row r="65" spans="1:34" ht="105">
      <c r="A65" s="103" t="s">
        <v>755</v>
      </c>
      <c r="B65" s="103" t="s">
        <v>771</v>
      </c>
      <c r="C65" s="377" t="s">
        <v>952</v>
      </c>
      <c r="D65" s="104" t="s">
        <v>745</v>
      </c>
      <c r="E65" s="104" t="s">
        <v>785</v>
      </c>
      <c r="F65" s="104" t="s">
        <v>750</v>
      </c>
      <c r="G65" s="104" t="s">
        <v>751</v>
      </c>
      <c r="H65" s="104" t="s">
        <v>759</v>
      </c>
      <c r="I65" s="104" t="s">
        <v>760</v>
      </c>
      <c r="J65" s="104" t="s">
        <v>761</v>
      </c>
    </row>
    <row r="66" spans="1:34" ht="105">
      <c r="A66" s="103" t="s">
        <v>923</v>
      </c>
      <c r="B66" s="103" t="s">
        <v>686</v>
      </c>
      <c r="C66" s="377" t="s">
        <v>953</v>
      </c>
      <c r="D66" s="104" t="s">
        <v>745</v>
      </c>
      <c r="E66" s="104" t="s">
        <v>785</v>
      </c>
      <c r="F66" s="104" t="s">
        <v>750</v>
      </c>
      <c r="G66" s="104" t="s">
        <v>751</v>
      </c>
      <c r="H66" s="104" t="s">
        <v>875</v>
      </c>
      <c r="I66" s="104" t="s">
        <v>760</v>
      </c>
      <c r="J66" s="104" t="s">
        <v>761</v>
      </c>
    </row>
    <row r="67" spans="1:34" ht="105">
      <c r="A67" s="103" t="s">
        <v>954</v>
      </c>
      <c r="B67" s="103" t="s">
        <v>686</v>
      </c>
      <c r="C67" s="377" t="s">
        <v>955</v>
      </c>
      <c r="D67" s="104" t="s">
        <v>745</v>
      </c>
      <c r="E67" s="104" t="s">
        <v>785</v>
      </c>
      <c r="F67" s="104" t="s">
        <v>750</v>
      </c>
      <c r="G67" s="104" t="s">
        <v>751</v>
      </c>
      <c r="H67" s="104" t="s">
        <v>759</v>
      </c>
      <c r="I67" s="104" t="s">
        <v>760</v>
      </c>
      <c r="J67" s="104" t="s">
        <v>761</v>
      </c>
    </row>
    <row r="68" spans="1:34" ht="60">
      <c r="A68" s="103" t="s">
        <v>954</v>
      </c>
      <c r="B68" s="103" t="s">
        <v>686</v>
      </c>
      <c r="C68" s="377" t="s">
        <v>956</v>
      </c>
      <c r="D68" s="104" t="s">
        <v>745</v>
      </c>
      <c r="E68" s="104" t="s">
        <v>785</v>
      </c>
      <c r="F68" s="104" t="s">
        <v>750</v>
      </c>
      <c r="G68" s="104" t="s">
        <v>751</v>
      </c>
      <c r="H68" s="104" t="s">
        <v>752</v>
      </c>
      <c r="I68" s="104" t="s">
        <v>753</v>
      </c>
      <c r="J68" s="104" t="s">
        <v>754</v>
      </c>
    </row>
    <row r="69" spans="1:34">
      <c r="A69" s="103" t="s">
        <v>954</v>
      </c>
      <c r="B69" s="103" t="s">
        <v>686</v>
      </c>
      <c r="C69" s="377" t="s">
        <v>957</v>
      </c>
      <c r="D69" s="104" t="s">
        <v>757</v>
      </c>
      <c r="E69" s="104" t="s">
        <v>758</v>
      </c>
      <c r="F69" s="104" t="s">
        <v>778</v>
      </c>
      <c r="G69" s="104"/>
      <c r="H69" s="104"/>
      <c r="I69" s="104"/>
      <c r="J69" s="104" t="s">
        <v>779</v>
      </c>
    </row>
    <row r="70" spans="1:34" ht="60">
      <c r="A70" s="103" t="s">
        <v>954</v>
      </c>
      <c r="B70" s="103" t="s">
        <v>686</v>
      </c>
      <c r="C70" s="377" t="s">
        <v>958</v>
      </c>
      <c r="D70" s="104" t="s">
        <v>757</v>
      </c>
      <c r="E70" s="104" t="s">
        <v>758</v>
      </c>
      <c r="F70" s="104" t="s">
        <v>959</v>
      </c>
      <c r="G70" s="104"/>
      <c r="H70" s="104"/>
      <c r="I70" s="104" t="s">
        <v>932</v>
      </c>
      <c r="J70" s="104" t="s">
        <v>960</v>
      </c>
    </row>
    <row r="71" spans="1:34" ht="30">
      <c r="A71" s="103" t="s">
        <v>819</v>
      </c>
      <c r="B71" s="103" t="s">
        <v>792</v>
      </c>
      <c r="C71" s="377" t="s">
        <v>961</v>
      </c>
      <c r="D71" s="104" t="s">
        <v>745</v>
      </c>
      <c r="E71" s="104" t="s">
        <v>746</v>
      </c>
      <c r="F71" s="104" t="s">
        <v>962</v>
      </c>
      <c r="G71" s="104" t="s">
        <v>963</v>
      </c>
      <c r="H71" s="104" t="s">
        <v>964</v>
      </c>
      <c r="I71" s="104" t="s">
        <v>965</v>
      </c>
      <c r="J71" s="104" t="s">
        <v>966</v>
      </c>
    </row>
    <row r="72" spans="1:34" ht="30">
      <c r="A72" s="103" t="s">
        <v>756</v>
      </c>
      <c r="B72" s="6" t="s">
        <v>673</v>
      </c>
      <c r="C72" s="375" t="s">
        <v>967</v>
      </c>
      <c r="D72" s="104" t="s">
        <v>745</v>
      </c>
      <c r="E72" s="104" t="s">
        <v>746</v>
      </c>
      <c r="F72" s="104" t="s">
        <v>968</v>
      </c>
      <c r="G72" s="1"/>
      <c r="H72" s="1"/>
      <c r="I72" s="1"/>
      <c r="J72" s="104" t="s">
        <v>969</v>
      </c>
    </row>
    <row r="73" spans="1:34" ht="45">
      <c r="A73" s="103" t="s">
        <v>970</v>
      </c>
      <c r="B73" s="6" t="s">
        <v>673</v>
      </c>
      <c r="C73" s="3" t="s">
        <v>971</v>
      </c>
      <c r="D73" s="104" t="s">
        <v>757</v>
      </c>
      <c r="E73" s="104" t="s">
        <v>758</v>
      </c>
      <c r="F73" s="104" t="s">
        <v>862</v>
      </c>
      <c r="G73" s="104"/>
      <c r="H73" s="104" t="s">
        <v>877</v>
      </c>
      <c r="I73" s="104" t="s">
        <v>878</v>
      </c>
      <c r="J73" s="104" t="s">
        <v>879</v>
      </c>
    </row>
    <row r="74" spans="1:34" ht="90">
      <c r="A74" s="103" t="s">
        <v>915</v>
      </c>
      <c r="B74" s="6" t="s">
        <v>673</v>
      </c>
      <c r="C74" s="3" t="s">
        <v>372</v>
      </c>
      <c r="D74" s="104" t="s">
        <v>757</v>
      </c>
      <c r="E74" s="104" t="s">
        <v>758</v>
      </c>
      <c r="F74" s="104" t="s">
        <v>862</v>
      </c>
      <c r="G74" s="104" t="s">
        <v>877</v>
      </c>
      <c r="H74" s="104" t="s">
        <v>878</v>
      </c>
      <c r="I74" s="104" t="s">
        <v>972</v>
      </c>
      <c r="J74" s="104" t="s">
        <v>973</v>
      </c>
    </row>
    <row r="75" spans="1:34" ht="60">
      <c r="A75" s="106" t="s">
        <v>970</v>
      </c>
      <c r="B75" s="6" t="s">
        <v>686</v>
      </c>
      <c r="C75" s="4" t="s">
        <v>974</v>
      </c>
      <c r="D75" s="6" t="s">
        <v>745</v>
      </c>
      <c r="E75" s="6" t="s">
        <v>785</v>
      </c>
      <c r="F75" s="390" t="s">
        <v>821</v>
      </c>
      <c r="G75" s="104" t="s">
        <v>751</v>
      </c>
      <c r="H75" s="104" t="s">
        <v>752</v>
      </c>
      <c r="I75" s="104" t="s">
        <v>753</v>
      </c>
      <c r="J75" s="104" t="s">
        <v>754</v>
      </c>
    </row>
    <row r="76" spans="1:34" ht="105">
      <c r="A76" s="106" t="s">
        <v>970</v>
      </c>
      <c r="B76" s="6" t="s">
        <v>792</v>
      </c>
      <c r="C76" s="4" t="s">
        <v>975</v>
      </c>
      <c r="D76" s="6" t="s">
        <v>745</v>
      </c>
      <c r="E76" s="6" t="s">
        <v>785</v>
      </c>
      <c r="F76" s="104" t="s">
        <v>750</v>
      </c>
      <c r="G76" s="104" t="s">
        <v>751</v>
      </c>
      <c r="H76" s="104" t="s">
        <v>759</v>
      </c>
      <c r="I76" s="104" t="s">
        <v>760</v>
      </c>
      <c r="J76" s="104" t="s">
        <v>761</v>
      </c>
    </row>
    <row r="77" spans="1:34" s="110" customFormat="1" ht="89.65" customHeight="1">
      <c r="A77" s="391" t="s">
        <v>976</v>
      </c>
      <c r="B77" s="391" t="s">
        <v>673</v>
      </c>
      <c r="C77" s="392" t="s">
        <v>977</v>
      </c>
      <c r="D77" s="109" t="s">
        <v>757</v>
      </c>
      <c r="E77" s="109" t="s">
        <v>758</v>
      </c>
      <c r="F77" s="109" t="s">
        <v>763</v>
      </c>
      <c r="G77" s="109"/>
      <c r="H77" s="109"/>
      <c r="I77" s="109" t="s">
        <v>764</v>
      </c>
      <c r="J77" s="109" t="s">
        <v>559</v>
      </c>
    </row>
    <row r="78" spans="1:34" s="110" customFormat="1" ht="60">
      <c r="A78" s="391" t="s">
        <v>978</v>
      </c>
      <c r="B78" s="391" t="s">
        <v>686</v>
      </c>
      <c r="C78" s="392" t="s">
        <v>979</v>
      </c>
      <c r="D78" s="109" t="s">
        <v>757</v>
      </c>
      <c r="E78" s="109" t="s">
        <v>758</v>
      </c>
      <c r="F78" s="109" t="s">
        <v>773</v>
      </c>
      <c r="G78" s="109" t="s">
        <v>26</v>
      </c>
      <c r="H78" s="109" t="s">
        <v>980</v>
      </c>
      <c r="I78" s="109" t="s">
        <v>981</v>
      </c>
      <c r="J78" s="109" t="s">
        <v>982</v>
      </c>
    </row>
    <row r="79" spans="1:34" s="110" customFormat="1" ht="60">
      <c r="A79" s="391" t="s">
        <v>976</v>
      </c>
      <c r="B79" s="391" t="s">
        <v>686</v>
      </c>
      <c r="C79" s="392" t="s">
        <v>239</v>
      </c>
      <c r="D79" s="109" t="s">
        <v>757</v>
      </c>
      <c r="E79" s="109" t="s">
        <v>758</v>
      </c>
      <c r="F79" s="109" t="s">
        <v>983</v>
      </c>
      <c r="G79" s="109" t="s">
        <v>751</v>
      </c>
      <c r="H79" s="109" t="s">
        <v>752</v>
      </c>
      <c r="I79" s="109" t="s">
        <v>753</v>
      </c>
      <c r="J79" s="109" t="s">
        <v>754</v>
      </c>
    </row>
    <row r="80" spans="1:34" s="110" customFormat="1" ht="71.650000000000006" customHeight="1">
      <c r="A80" s="391" t="s">
        <v>984</v>
      </c>
      <c r="B80" s="391" t="s">
        <v>771</v>
      </c>
      <c r="C80" s="393" t="s">
        <v>985</v>
      </c>
      <c r="D80" s="109" t="s">
        <v>745</v>
      </c>
      <c r="E80" s="109" t="s">
        <v>785</v>
      </c>
      <c r="F80" s="109" t="s">
        <v>750</v>
      </c>
      <c r="G80" s="109" t="s">
        <v>751</v>
      </c>
      <c r="H80" s="109" t="s">
        <v>752</v>
      </c>
      <c r="I80" s="109" t="s">
        <v>753</v>
      </c>
      <c r="J80" s="109" t="s">
        <v>754</v>
      </c>
      <c r="AH80" s="111"/>
    </row>
    <row r="81" spans="1:10" s="110" customFormat="1" ht="39.4" customHeight="1">
      <c r="A81" s="391" t="s">
        <v>978</v>
      </c>
      <c r="B81" s="391" t="s">
        <v>686</v>
      </c>
      <c r="C81" s="393" t="s">
        <v>986</v>
      </c>
      <c r="D81" s="109" t="s">
        <v>745</v>
      </c>
      <c r="E81" s="109" t="s">
        <v>785</v>
      </c>
      <c r="F81" s="109" t="s">
        <v>821</v>
      </c>
      <c r="G81" s="109" t="s">
        <v>751</v>
      </c>
      <c r="H81" s="109" t="s">
        <v>752</v>
      </c>
      <c r="I81" s="109" t="s">
        <v>753</v>
      </c>
      <c r="J81" s="109" t="s">
        <v>754</v>
      </c>
    </row>
    <row r="82" spans="1:10" s="110" customFormat="1" ht="60.6" customHeight="1">
      <c r="A82" s="391" t="s">
        <v>978</v>
      </c>
      <c r="B82" s="391" t="s">
        <v>771</v>
      </c>
      <c r="C82" s="394" t="s">
        <v>987</v>
      </c>
      <c r="D82" s="109" t="s">
        <v>745</v>
      </c>
      <c r="E82" s="109" t="s">
        <v>785</v>
      </c>
      <c r="F82" s="109" t="s">
        <v>750</v>
      </c>
      <c r="G82" s="109" t="s">
        <v>751</v>
      </c>
      <c r="H82" s="109" t="s">
        <v>759</v>
      </c>
      <c r="I82" s="109" t="s">
        <v>760</v>
      </c>
      <c r="J82" s="109" t="s">
        <v>761</v>
      </c>
    </row>
    <row r="83" spans="1:10" s="110" customFormat="1" ht="30">
      <c r="A83" s="391" t="s">
        <v>978</v>
      </c>
      <c r="B83" s="391" t="s">
        <v>686</v>
      </c>
      <c r="C83" s="394" t="s">
        <v>988</v>
      </c>
      <c r="D83" s="109" t="s">
        <v>745</v>
      </c>
      <c r="E83" s="109" t="s">
        <v>785</v>
      </c>
      <c r="F83" s="104" t="s">
        <v>904</v>
      </c>
      <c r="G83" s="1" t="s">
        <v>26</v>
      </c>
      <c r="H83" s="104" t="s">
        <v>905</v>
      </c>
      <c r="I83" s="104" t="s">
        <v>26</v>
      </c>
      <c r="J83" s="104" t="s">
        <v>906</v>
      </c>
    </row>
    <row r="84" spans="1:10" s="110" customFormat="1" ht="60">
      <c r="A84" s="391" t="s">
        <v>976</v>
      </c>
      <c r="B84" s="395" t="s">
        <v>792</v>
      </c>
      <c r="C84" s="384" t="s">
        <v>989</v>
      </c>
      <c r="D84" s="395" t="s">
        <v>757</v>
      </c>
      <c r="E84" s="395" t="s">
        <v>758</v>
      </c>
      <c r="F84" s="109" t="s">
        <v>990</v>
      </c>
      <c r="G84" s="109" t="s">
        <v>26</v>
      </c>
      <c r="H84" s="109" t="s">
        <v>980</v>
      </c>
      <c r="I84" s="109" t="s">
        <v>981</v>
      </c>
      <c r="J84" s="109" t="s">
        <v>982</v>
      </c>
    </row>
    <row r="85" spans="1:10" s="110" customFormat="1" ht="60">
      <c r="A85" s="391" t="s">
        <v>976</v>
      </c>
      <c r="B85" s="395" t="s">
        <v>673</v>
      </c>
      <c r="C85" s="384" t="s">
        <v>991</v>
      </c>
      <c r="D85" s="395" t="s">
        <v>745</v>
      </c>
      <c r="E85" s="395" t="s">
        <v>746</v>
      </c>
      <c r="F85" s="109" t="s">
        <v>750</v>
      </c>
      <c r="G85" s="109" t="s">
        <v>751</v>
      </c>
      <c r="H85" s="109" t="s">
        <v>752</v>
      </c>
      <c r="I85" s="109" t="s">
        <v>753</v>
      </c>
      <c r="J85" s="109" t="s">
        <v>754</v>
      </c>
    </row>
    <row r="86" spans="1:10" s="110" customFormat="1" ht="60">
      <c r="A86" s="391" t="s">
        <v>978</v>
      </c>
      <c r="B86" s="395" t="s">
        <v>673</v>
      </c>
      <c r="C86" s="384" t="s">
        <v>992</v>
      </c>
      <c r="D86" s="395" t="s">
        <v>745</v>
      </c>
      <c r="E86" s="395" t="s">
        <v>746</v>
      </c>
      <c r="F86" s="109" t="s">
        <v>750</v>
      </c>
      <c r="G86" s="109" t="s">
        <v>751</v>
      </c>
      <c r="H86" s="109" t="s">
        <v>752</v>
      </c>
      <c r="I86" s="109" t="s">
        <v>753</v>
      </c>
      <c r="J86" s="109" t="s">
        <v>754</v>
      </c>
    </row>
    <row r="87" spans="1:10" s="110" customFormat="1" ht="60">
      <c r="A87" s="391" t="s">
        <v>978</v>
      </c>
      <c r="B87" s="395" t="s">
        <v>673</v>
      </c>
      <c r="C87" s="384" t="s">
        <v>993</v>
      </c>
      <c r="D87" s="395" t="s">
        <v>757</v>
      </c>
      <c r="E87" s="395" t="s">
        <v>758</v>
      </c>
      <c r="F87" s="109" t="s">
        <v>990</v>
      </c>
      <c r="G87" s="109" t="s">
        <v>26</v>
      </c>
      <c r="H87" s="109" t="s">
        <v>980</v>
      </c>
      <c r="I87" s="109" t="s">
        <v>981</v>
      </c>
      <c r="J87" s="109" t="s">
        <v>982</v>
      </c>
    </row>
    <row r="88" spans="1:10" s="110" customFormat="1" ht="75">
      <c r="A88" s="391" t="s">
        <v>994</v>
      </c>
      <c r="B88" s="395" t="s">
        <v>673</v>
      </c>
      <c r="C88" s="384" t="s">
        <v>995</v>
      </c>
      <c r="D88" s="395" t="s">
        <v>757</v>
      </c>
      <c r="E88" s="109" t="s">
        <v>758</v>
      </c>
      <c r="F88" s="109" t="s">
        <v>996</v>
      </c>
      <c r="G88" s="109" t="s">
        <v>997</v>
      </c>
      <c r="H88" s="109" t="s">
        <v>998</v>
      </c>
      <c r="I88" s="109" t="s">
        <v>26</v>
      </c>
      <c r="J88" s="109" t="s">
        <v>999</v>
      </c>
    </row>
    <row r="89" spans="1:10" s="110" customFormat="1" ht="60">
      <c r="A89" s="391" t="s">
        <v>1000</v>
      </c>
      <c r="B89" s="391" t="s">
        <v>686</v>
      </c>
      <c r="C89" s="393" t="s">
        <v>1001</v>
      </c>
      <c r="D89" s="109" t="s">
        <v>745</v>
      </c>
      <c r="E89" s="109" t="s">
        <v>785</v>
      </c>
      <c r="F89" s="109" t="s">
        <v>750</v>
      </c>
      <c r="G89" s="109" t="s">
        <v>751</v>
      </c>
      <c r="H89" s="109" t="s">
        <v>752</v>
      </c>
      <c r="I89" s="109" t="s">
        <v>753</v>
      </c>
      <c r="J89" s="109" t="s">
        <v>754</v>
      </c>
    </row>
    <row r="90" spans="1:10" s="110" customFormat="1" ht="39.4" customHeight="1">
      <c r="A90" s="391" t="s">
        <v>1000</v>
      </c>
      <c r="B90" s="391" t="s">
        <v>686</v>
      </c>
      <c r="C90" s="393" t="s">
        <v>1002</v>
      </c>
      <c r="D90" s="109" t="s">
        <v>745</v>
      </c>
      <c r="E90" s="109" t="s">
        <v>785</v>
      </c>
      <c r="F90" s="109" t="s">
        <v>821</v>
      </c>
      <c r="G90" s="109" t="s">
        <v>751</v>
      </c>
      <c r="H90" s="109" t="s">
        <v>752</v>
      </c>
      <c r="I90" s="109" t="s">
        <v>753</v>
      </c>
      <c r="J90" s="109" t="s">
        <v>754</v>
      </c>
    </row>
    <row r="91" spans="1:10" s="110" customFormat="1" ht="75">
      <c r="A91" s="391" t="s">
        <v>1000</v>
      </c>
      <c r="B91" s="391" t="s">
        <v>792</v>
      </c>
      <c r="C91" s="394" t="s">
        <v>1003</v>
      </c>
      <c r="D91" s="109" t="s">
        <v>757</v>
      </c>
      <c r="E91" s="109" t="s">
        <v>758</v>
      </c>
      <c r="F91" s="109" t="s">
        <v>862</v>
      </c>
      <c r="G91" s="109" t="s">
        <v>877</v>
      </c>
      <c r="H91" s="109" t="s">
        <v>878</v>
      </c>
      <c r="I91" s="109" t="s">
        <v>1004</v>
      </c>
      <c r="J91" s="109" t="s">
        <v>1005</v>
      </c>
    </row>
    <row r="92" spans="1:10" s="110" customFormat="1" ht="60">
      <c r="A92" s="391" t="s">
        <v>1000</v>
      </c>
      <c r="B92" s="395" t="s">
        <v>673</v>
      </c>
      <c r="C92" s="384" t="s">
        <v>1006</v>
      </c>
      <c r="D92" s="395" t="s">
        <v>757</v>
      </c>
      <c r="E92" s="395" t="s">
        <v>758</v>
      </c>
      <c r="F92" s="109" t="s">
        <v>750</v>
      </c>
      <c r="G92" s="109" t="s">
        <v>751</v>
      </c>
      <c r="H92" s="109" t="s">
        <v>752</v>
      </c>
      <c r="I92" s="109" t="s">
        <v>753</v>
      </c>
      <c r="J92" s="109" t="s">
        <v>754</v>
      </c>
    </row>
    <row r="93" spans="1:10" ht="60">
      <c r="A93" s="391" t="s">
        <v>1000</v>
      </c>
      <c r="B93" s="6" t="s">
        <v>673</v>
      </c>
      <c r="C93" s="4" t="s">
        <v>1007</v>
      </c>
      <c r="D93" s="6" t="s">
        <v>745</v>
      </c>
      <c r="E93" s="6" t="s">
        <v>746</v>
      </c>
      <c r="F93" s="109" t="s">
        <v>750</v>
      </c>
      <c r="G93" s="109" t="s">
        <v>751</v>
      </c>
      <c r="H93" s="109" t="s">
        <v>752</v>
      </c>
      <c r="I93" s="109" t="s">
        <v>753</v>
      </c>
      <c r="J93" s="109" t="s">
        <v>754</v>
      </c>
    </row>
    <row r="94" spans="1:10" ht="30">
      <c r="A94" s="391" t="s">
        <v>1000</v>
      </c>
      <c r="B94" s="6" t="s">
        <v>673</v>
      </c>
      <c r="C94" s="4" t="s">
        <v>1008</v>
      </c>
      <c r="D94" s="6" t="s">
        <v>745</v>
      </c>
      <c r="E94" s="6" t="s">
        <v>746</v>
      </c>
      <c r="F94" s="109" t="s">
        <v>747</v>
      </c>
      <c r="G94" s="384"/>
      <c r="H94" s="384"/>
      <c r="I94" s="384"/>
      <c r="J94" s="384" t="s">
        <v>748</v>
      </c>
    </row>
    <row r="95" spans="1:10" ht="75">
      <c r="A95" s="391" t="s">
        <v>1000</v>
      </c>
      <c r="B95" s="6" t="s">
        <v>673</v>
      </c>
      <c r="C95" s="21" t="s">
        <v>1009</v>
      </c>
      <c r="D95" s="6" t="s">
        <v>757</v>
      </c>
      <c r="E95" s="6" t="s">
        <v>758</v>
      </c>
      <c r="F95" s="109" t="s">
        <v>862</v>
      </c>
      <c r="G95" s="109" t="s">
        <v>877</v>
      </c>
      <c r="H95" s="109" t="s">
        <v>878</v>
      </c>
      <c r="I95" s="109" t="s">
        <v>1010</v>
      </c>
      <c r="J95" s="109" t="s">
        <v>1011</v>
      </c>
    </row>
    <row r="96" spans="1:10" ht="30">
      <c r="A96" s="391" t="s">
        <v>1000</v>
      </c>
      <c r="B96" s="6" t="s">
        <v>673</v>
      </c>
      <c r="C96" s="4" t="s">
        <v>1012</v>
      </c>
      <c r="D96" s="6" t="s">
        <v>745</v>
      </c>
      <c r="E96" s="6" t="s">
        <v>746</v>
      </c>
      <c r="F96" s="109" t="s">
        <v>747</v>
      </c>
      <c r="G96" s="384"/>
      <c r="H96" s="384"/>
      <c r="I96" s="384"/>
      <c r="J96" s="384" t="s">
        <v>748</v>
      </c>
    </row>
    <row r="97" spans="1:10" ht="30">
      <c r="A97" s="391" t="s">
        <v>1000</v>
      </c>
      <c r="B97" s="6" t="s">
        <v>673</v>
      </c>
      <c r="C97" s="396" t="s">
        <v>1013</v>
      </c>
      <c r="D97" s="6" t="s">
        <v>745</v>
      </c>
      <c r="E97" s="6" t="s">
        <v>746</v>
      </c>
      <c r="F97" s="109" t="s">
        <v>747</v>
      </c>
      <c r="G97" s="384"/>
      <c r="H97" s="384"/>
      <c r="I97" s="384"/>
      <c r="J97" s="384" t="s">
        <v>748</v>
      </c>
    </row>
    <row r="98" spans="1:10" ht="60">
      <c r="A98" s="391" t="s">
        <v>1000</v>
      </c>
      <c r="B98" s="6" t="s">
        <v>673</v>
      </c>
      <c r="C98" s="396" t="s">
        <v>1014</v>
      </c>
      <c r="D98" s="6" t="s">
        <v>745</v>
      </c>
      <c r="E98" s="6" t="s">
        <v>746</v>
      </c>
      <c r="F98" s="109" t="s">
        <v>750</v>
      </c>
      <c r="G98" s="109" t="s">
        <v>751</v>
      </c>
      <c r="H98" s="109" t="s">
        <v>752</v>
      </c>
      <c r="I98" s="109" t="s">
        <v>753</v>
      </c>
      <c r="J98" s="109" t="s">
        <v>754</v>
      </c>
    </row>
    <row r="99" spans="1:10" ht="60">
      <c r="A99" s="391" t="s">
        <v>1000</v>
      </c>
      <c r="B99" s="6" t="s">
        <v>673</v>
      </c>
      <c r="C99" s="396" t="s">
        <v>1015</v>
      </c>
      <c r="D99" s="6" t="s">
        <v>745</v>
      </c>
      <c r="E99" s="6" t="s">
        <v>746</v>
      </c>
      <c r="F99" s="109" t="s">
        <v>750</v>
      </c>
      <c r="G99" s="109" t="s">
        <v>751</v>
      </c>
      <c r="H99" s="109" t="s">
        <v>752</v>
      </c>
      <c r="I99" s="109" t="s">
        <v>753</v>
      </c>
      <c r="J99" s="109" t="s">
        <v>754</v>
      </c>
    </row>
    <row r="100" spans="1:10" ht="60">
      <c r="A100" s="391" t="s">
        <v>1000</v>
      </c>
      <c r="B100" s="6" t="s">
        <v>673</v>
      </c>
      <c r="C100" s="397" t="s">
        <v>1016</v>
      </c>
      <c r="D100" s="6" t="s">
        <v>745</v>
      </c>
      <c r="E100" s="6" t="s">
        <v>746</v>
      </c>
      <c r="F100" s="109" t="s">
        <v>750</v>
      </c>
      <c r="G100" s="109" t="s">
        <v>751</v>
      </c>
      <c r="H100" s="109" t="s">
        <v>752</v>
      </c>
      <c r="I100" s="109" t="s">
        <v>753</v>
      </c>
      <c r="J100" s="109" t="s">
        <v>754</v>
      </c>
    </row>
    <row r="101" spans="1:10" ht="75">
      <c r="A101" s="391" t="s">
        <v>1000</v>
      </c>
      <c r="B101" s="6" t="s">
        <v>673</v>
      </c>
      <c r="C101" s="4" t="s">
        <v>1017</v>
      </c>
      <c r="D101" s="6" t="s">
        <v>757</v>
      </c>
      <c r="E101" s="6" t="s">
        <v>758</v>
      </c>
      <c r="F101" s="109" t="s">
        <v>862</v>
      </c>
      <c r="G101" s="109" t="s">
        <v>877</v>
      </c>
      <c r="H101" s="109" t="s">
        <v>878</v>
      </c>
      <c r="I101" s="109" t="s">
        <v>1010</v>
      </c>
      <c r="J101" s="109" t="s">
        <v>1011</v>
      </c>
    </row>
    <row r="102" spans="1:10" ht="60">
      <c r="A102" s="391" t="s">
        <v>1000</v>
      </c>
      <c r="B102" s="6" t="s">
        <v>673</v>
      </c>
      <c r="C102" s="4" t="s">
        <v>1018</v>
      </c>
      <c r="D102" s="6" t="s">
        <v>745</v>
      </c>
      <c r="E102" s="6" t="s">
        <v>746</v>
      </c>
      <c r="F102" s="109" t="s">
        <v>750</v>
      </c>
      <c r="G102" s="109" t="s">
        <v>751</v>
      </c>
      <c r="H102" s="109" t="s">
        <v>752</v>
      </c>
      <c r="I102" s="109" t="s">
        <v>753</v>
      </c>
      <c r="J102" s="109" t="s">
        <v>754</v>
      </c>
    </row>
    <row r="103" spans="1:10" ht="60">
      <c r="A103" s="104" t="s">
        <v>1000</v>
      </c>
      <c r="B103" s="104" t="s">
        <v>686</v>
      </c>
      <c r="C103" s="4" t="s">
        <v>1019</v>
      </c>
      <c r="D103" s="6" t="s">
        <v>745</v>
      </c>
      <c r="E103" s="6" t="s">
        <v>746</v>
      </c>
      <c r="F103" s="109" t="s">
        <v>821</v>
      </c>
      <c r="G103" s="109" t="s">
        <v>751</v>
      </c>
      <c r="H103" s="109" t="s">
        <v>752</v>
      </c>
      <c r="I103" s="109" t="s">
        <v>753</v>
      </c>
      <c r="J103" s="109" t="s">
        <v>754</v>
      </c>
    </row>
    <row r="104" spans="1:10" ht="39.6" customHeight="1">
      <c r="A104" s="104" t="s">
        <v>791</v>
      </c>
      <c r="B104" s="6" t="s">
        <v>792</v>
      </c>
      <c r="C104" s="251" t="s">
        <v>1020</v>
      </c>
      <c r="D104" s="104" t="s">
        <v>757</v>
      </c>
      <c r="E104" s="106" t="s">
        <v>758</v>
      </c>
      <c r="F104" s="104" t="s">
        <v>1021</v>
      </c>
      <c r="G104" s="104"/>
      <c r="H104" s="104" t="s">
        <v>1022</v>
      </c>
      <c r="I104" s="104" t="s">
        <v>1023</v>
      </c>
      <c r="J104" s="104" t="s">
        <v>1024</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dc:creator>
  <cp:keywords/>
  <dc:description/>
  <cp:lastModifiedBy>Sheila Fathimatuz Zahra</cp:lastModifiedBy>
  <cp:revision/>
  <dcterms:created xsi:type="dcterms:W3CDTF">2023-01-13T03:36:26Z</dcterms:created>
  <dcterms:modified xsi:type="dcterms:W3CDTF">2025-11-28T01:18:26Z</dcterms:modified>
  <cp:category/>
  <cp:contentStatus/>
</cp:coreProperties>
</file>