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imine\Documents\"/>
    </mc:Choice>
  </mc:AlternateContent>
  <bookViews>
    <workbookView xWindow="0" yWindow="0" windowWidth="20490" windowHeight="7620"/>
  </bookViews>
  <sheets>
    <sheet name="the list" sheetId="2" r:id="rId1"/>
    <sheet name="raw 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G516" i="1"/>
  <c r="G517" i="1"/>
  <c r="G429" i="1"/>
  <c r="G430" i="1" s="1"/>
  <c r="G3" i="1"/>
  <c r="G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2" i="1"/>
  <c r="H516" i="1"/>
  <c r="I516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5" i="1"/>
  <c r="I410" i="1"/>
  <c r="I415" i="1"/>
  <c r="I421" i="1"/>
  <c r="I426" i="1"/>
  <c r="I194" i="1"/>
  <c r="I218" i="1"/>
  <c r="I234" i="1"/>
  <c r="I250" i="1"/>
  <c r="I266" i="1"/>
  <c r="I274" i="1"/>
  <c r="I290" i="1"/>
  <c r="I306" i="1"/>
  <c r="I330" i="1"/>
  <c r="I338" i="1"/>
  <c r="I362" i="1"/>
  <c r="I378" i="1"/>
  <c r="I394" i="1"/>
  <c r="I407" i="1"/>
  <c r="I418" i="1"/>
  <c r="I171" i="1"/>
  <c r="I187" i="1"/>
  <c r="I203" i="1"/>
  <c r="I219" i="1"/>
  <c r="I235" i="1"/>
  <c r="I251" i="1"/>
  <c r="I267" i="1"/>
  <c r="I283" i="1"/>
  <c r="I299" i="1"/>
  <c r="I315" i="1"/>
  <c r="I331" i="1"/>
  <c r="I355" i="1"/>
  <c r="I371" i="1"/>
  <c r="I387" i="1"/>
  <c r="I403" i="1"/>
  <c r="I414" i="1"/>
  <c r="I425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6" i="1"/>
  <c r="I411" i="1"/>
  <c r="I417" i="1"/>
  <c r="I422" i="1"/>
  <c r="I427" i="1"/>
  <c r="I170" i="1"/>
  <c r="I178" i="1"/>
  <c r="I186" i="1"/>
  <c r="I202" i="1"/>
  <c r="I210" i="1"/>
  <c r="I226" i="1"/>
  <c r="I242" i="1"/>
  <c r="I258" i="1"/>
  <c r="I282" i="1"/>
  <c r="I298" i="1"/>
  <c r="I314" i="1"/>
  <c r="I322" i="1"/>
  <c r="I346" i="1"/>
  <c r="I354" i="1"/>
  <c r="I370" i="1"/>
  <c r="I386" i="1"/>
  <c r="I402" i="1"/>
  <c r="I413" i="1"/>
  <c r="I423" i="1"/>
  <c r="I179" i="1"/>
  <c r="I195" i="1"/>
  <c r="I211" i="1"/>
  <c r="I227" i="1"/>
  <c r="I243" i="1"/>
  <c r="I259" i="1"/>
  <c r="I275" i="1"/>
  <c r="I291" i="1"/>
  <c r="I307" i="1"/>
  <c r="I323" i="1"/>
  <c r="I339" i="1"/>
  <c r="I347" i="1"/>
  <c r="I363" i="1"/>
  <c r="I379" i="1"/>
  <c r="I395" i="1"/>
  <c r="I409" i="1"/>
  <c r="I419" i="1"/>
  <c r="I124" i="1"/>
  <c r="I128" i="1"/>
  <c r="I132" i="1"/>
  <c r="I136" i="1"/>
  <c r="I140" i="1"/>
  <c r="I144" i="1"/>
  <c r="I148" i="1"/>
  <c r="I152" i="1"/>
  <c r="I156" i="1"/>
  <c r="I160" i="1"/>
  <c r="I125" i="1"/>
  <c r="I129" i="1"/>
  <c r="I133" i="1"/>
  <c r="I137" i="1"/>
  <c r="I141" i="1"/>
  <c r="I145" i="1"/>
  <c r="I149" i="1"/>
  <c r="I153" i="1"/>
  <c r="I157" i="1"/>
  <c r="I161" i="1"/>
  <c r="I126" i="1"/>
  <c r="I130" i="1"/>
  <c r="I134" i="1"/>
  <c r="I138" i="1"/>
  <c r="I142" i="1"/>
  <c r="I146" i="1"/>
  <c r="I150" i="1"/>
  <c r="I154" i="1"/>
  <c r="I158" i="1"/>
  <c r="I162" i="1"/>
  <c r="I123" i="1"/>
  <c r="I127" i="1"/>
  <c r="I131" i="1"/>
  <c r="I135" i="1"/>
  <c r="I139" i="1"/>
  <c r="I143" i="1"/>
  <c r="I147" i="1"/>
  <c r="I151" i="1"/>
  <c r="I155" i="1"/>
  <c r="I159" i="1"/>
  <c r="I163" i="1"/>
  <c r="I2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" i="1"/>
  <c r="H2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3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4" i="1"/>
  <c r="H12" i="1"/>
  <c r="H20" i="1"/>
  <c r="H28" i="1"/>
  <c r="H36" i="1"/>
  <c r="H44" i="1"/>
  <c r="H52" i="1"/>
  <c r="H60" i="1"/>
  <c r="H68" i="1"/>
  <c r="H76" i="1"/>
  <c r="H83" i="1"/>
  <c r="H88" i="1"/>
  <c r="H93" i="1"/>
  <c r="H99" i="1"/>
  <c r="H104" i="1"/>
  <c r="H109" i="1"/>
  <c r="H115" i="1"/>
  <c r="H120" i="1"/>
  <c r="H125" i="1"/>
  <c r="H131" i="1"/>
  <c r="H136" i="1"/>
  <c r="H141" i="1"/>
  <c r="H147" i="1"/>
  <c r="H152" i="1"/>
  <c r="H157" i="1"/>
  <c r="H163" i="1"/>
  <c r="H168" i="1"/>
  <c r="H173" i="1"/>
  <c r="H179" i="1"/>
  <c r="H184" i="1"/>
  <c r="H189" i="1"/>
  <c r="H195" i="1"/>
  <c r="H200" i="1"/>
  <c r="H205" i="1"/>
  <c r="H211" i="1"/>
  <c r="H216" i="1"/>
  <c r="H221" i="1"/>
  <c r="H227" i="1"/>
  <c r="H232" i="1"/>
  <c r="H237" i="1"/>
  <c r="H243" i="1"/>
  <c r="H248" i="1"/>
  <c r="H253" i="1"/>
  <c r="H259" i="1"/>
  <c r="H264" i="1"/>
  <c r="H269" i="1"/>
  <c r="H275" i="1"/>
  <c r="H280" i="1"/>
  <c r="H285" i="1"/>
  <c r="H291" i="1"/>
  <c r="H296" i="1"/>
  <c r="H301" i="1"/>
  <c r="H307" i="1"/>
  <c r="H312" i="1"/>
  <c r="H317" i="1"/>
  <c r="H323" i="1"/>
  <c r="H328" i="1"/>
  <c r="H333" i="1"/>
  <c r="H339" i="1"/>
  <c r="H344" i="1"/>
  <c r="H349" i="1"/>
  <c r="H355" i="1"/>
  <c r="H360" i="1"/>
  <c r="H365" i="1"/>
  <c r="H371" i="1"/>
  <c r="H376" i="1"/>
  <c r="H381" i="1"/>
  <c r="H387" i="1"/>
  <c r="H392" i="1"/>
  <c r="H397" i="1"/>
  <c r="H403" i="1"/>
  <c r="H408" i="1"/>
  <c r="H413" i="1"/>
  <c r="H419" i="1"/>
  <c r="H424" i="1"/>
  <c r="H208" i="1"/>
  <c r="H219" i="1"/>
  <c r="H229" i="1"/>
  <c r="H240" i="1"/>
  <c r="H251" i="1"/>
  <c r="H261" i="1"/>
  <c r="H272" i="1"/>
  <c r="H283" i="1"/>
  <c r="H293" i="1"/>
  <c r="H304" i="1"/>
  <c r="H315" i="1"/>
  <c r="H325" i="1"/>
  <c r="H336" i="1"/>
  <c r="H347" i="1"/>
  <c r="H357" i="1"/>
  <c r="H368" i="1"/>
  <c r="H379" i="1"/>
  <c r="H389" i="1"/>
  <c r="H400" i="1"/>
  <c r="H411" i="1"/>
  <c r="H5" i="1"/>
  <c r="H13" i="1"/>
  <c r="H21" i="1"/>
  <c r="H29" i="1"/>
  <c r="H37" i="1"/>
  <c r="H45" i="1"/>
  <c r="H53" i="1"/>
  <c r="H61" i="1"/>
  <c r="H69" i="1"/>
  <c r="H77" i="1"/>
  <c r="H84" i="1"/>
  <c r="H89" i="1"/>
  <c r="H95" i="1"/>
  <c r="H100" i="1"/>
  <c r="H105" i="1"/>
  <c r="H111" i="1"/>
  <c r="H116" i="1"/>
  <c r="H121" i="1"/>
  <c r="H127" i="1"/>
  <c r="H132" i="1"/>
  <c r="H137" i="1"/>
  <c r="H143" i="1"/>
  <c r="H148" i="1"/>
  <c r="H153" i="1"/>
  <c r="H159" i="1"/>
  <c r="H164" i="1"/>
  <c r="H169" i="1"/>
  <c r="H175" i="1"/>
  <c r="H180" i="1"/>
  <c r="H185" i="1"/>
  <c r="H191" i="1"/>
  <c r="H196" i="1"/>
  <c r="H201" i="1"/>
  <c r="H207" i="1"/>
  <c r="H212" i="1"/>
  <c r="H217" i="1"/>
  <c r="H223" i="1"/>
  <c r="H228" i="1"/>
  <c r="H233" i="1"/>
  <c r="H239" i="1"/>
  <c r="H244" i="1"/>
  <c r="H249" i="1"/>
  <c r="H255" i="1"/>
  <c r="H260" i="1"/>
  <c r="H265" i="1"/>
  <c r="H271" i="1"/>
  <c r="H276" i="1"/>
  <c r="H281" i="1"/>
  <c r="H287" i="1"/>
  <c r="H292" i="1"/>
  <c r="H297" i="1"/>
  <c r="H303" i="1"/>
  <c r="H308" i="1"/>
  <c r="H313" i="1"/>
  <c r="H319" i="1"/>
  <c r="H324" i="1"/>
  <c r="H329" i="1"/>
  <c r="H335" i="1"/>
  <c r="H340" i="1"/>
  <c r="H345" i="1"/>
  <c r="H351" i="1"/>
  <c r="H356" i="1"/>
  <c r="H361" i="1"/>
  <c r="H367" i="1"/>
  <c r="H372" i="1"/>
  <c r="H377" i="1"/>
  <c r="H383" i="1"/>
  <c r="H388" i="1"/>
  <c r="H393" i="1"/>
  <c r="H399" i="1"/>
  <c r="H404" i="1"/>
  <c r="H409" i="1"/>
  <c r="H415" i="1"/>
  <c r="H420" i="1"/>
  <c r="H425" i="1"/>
  <c r="H8" i="1"/>
  <c r="H16" i="1"/>
  <c r="H24" i="1"/>
  <c r="H32" i="1"/>
  <c r="H40" i="1"/>
  <c r="H48" i="1"/>
  <c r="H56" i="1"/>
  <c r="H64" i="1"/>
  <c r="H72" i="1"/>
  <c r="H80" i="1"/>
  <c r="H85" i="1"/>
  <c r="H91" i="1"/>
  <c r="H96" i="1"/>
  <c r="H101" i="1"/>
  <c r="H107" i="1"/>
  <c r="H112" i="1"/>
  <c r="H117" i="1"/>
  <c r="H123" i="1"/>
  <c r="H128" i="1"/>
  <c r="H133" i="1"/>
  <c r="H139" i="1"/>
  <c r="H144" i="1"/>
  <c r="H149" i="1"/>
  <c r="H155" i="1"/>
  <c r="H160" i="1"/>
  <c r="H165" i="1"/>
  <c r="H171" i="1"/>
  <c r="H176" i="1"/>
  <c r="H181" i="1"/>
  <c r="H187" i="1"/>
  <c r="H192" i="1"/>
  <c r="H197" i="1"/>
  <c r="H203" i="1"/>
  <c r="H213" i="1"/>
  <c r="H224" i="1"/>
  <c r="H235" i="1"/>
  <c r="H245" i="1"/>
  <c r="H256" i="1"/>
  <c r="H267" i="1"/>
  <c r="H277" i="1"/>
  <c r="H288" i="1"/>
  <c r="H299" i="1"/>
  <c r="H309" i="1"/>
  <c r="H320" i="1"/>
  <c r="H331" i="1"/>
  <c r="H341" i="1"/>
  <c r="H352" i="1"/>
  <c r="H363" i="1"/>
  <c r="H373" i="1"/>
  <c r="H384" i="1"/>
  <c r="H395" i="1"/>
  <c r="H405" i="1"/>
  <c r="H17" i="1"/>
  <c r="H49" i="1"/>
  <c r="H81" i="1"/>
  <c r="H103" i="1"/>
  <c r="H124" i="1"/>
  <c r="H145" i="1"/>
  <c r="H167" i="1"/>
  <c r="H188" i="1"/>
  <c r="H209" i="1"/>
  <c r="H231" i="1"/>
  <c r="H252" i="1"/>
  <c r="H273" i="1"/>
  <c r="H295" i="1"/>
  <c r="H316" i="1"/>
  <c r="H337" i="1"/>
  <c r="H359" i="1"/>
  <c r="H380" i="1"/>
  <c r="H401" i="1"/>
  <c r="H417" i="1"/>
  <c r="H428" i="1"/>
  <c r="H25" i="1"/>
  <c r="H57" i="1"/>
  <c r="H87" i="1"/>
  <c r="H108" i="1"/>
  <c r="H129" i="1"/>
  <c r="H151" i="1"/>
  <c r="H172" i="1"/>
  <c r="H193" i="1"/>
  <c r="H215" i="1"/>
  <c r="H236" i="1"/>
  <c r="H257" i="1"/>
  <c r="H279" i="1"/>
  <c r="H300" i="1"/>
  <c r="H321" i="1"/>
  <c r="H343" i="1"/>
  <c r="H364" i="1"/>
  <c r="H385" i="1"/>
  <c r="H407" i="1"/>
  <c r="H421" i="1"/>
  <c r="H33" i="1"/>
  <c r="H65" i="1"/>
  <c r="H92" i="1"/>
  <c r="H113" i="1"/>
  <c r="H135" i="1"/>
  <c r="H156" i="1"/>
  <c r="H177" i="1"/>
  <c r="H199" i="1"/>
  <c r="H220" i="1"/>
  <c r="H241" i="1"/>
  <c r="H263" i="1"/>
  <c r="H284" i="1"/>
  <c r="H305" i="1"/>
  <c r="H327" i="1"/>
  <c r="H348" i="1"/>
  <c r="H369" i="1"/>
  <c r="H391" i="1"/>
  <c r="H412" i="1"/>
  <c r="H423" i="1"/>
  <c r="H9" i="1"/>
  <c r="H41" i="1"/>
  <c r="H73" i="1"/>
  <c r="H97" i="1"/>
  <c r="H119" i="1"/>
  <c r="H140" i="1"/>
  <c r="H161" i="1"/>
  <c r="H183" i="1"/>
  <c r="H204" i="1"/>
  <c r="H225" i="1"/>
  <c r="H247" i="1"/>
  <c r="H268" i="1"/>
  <c r="H289" i="1"/>
  <c r="H311" i="1"/>
  <c r="H332" i="1"/>
  <c r="H353" i="1"/>
  <c r="H375" i="1"/>
  <c r="H396" i="1"/>
  <c r="H416" i="1"/>
  <c r="H427" i="1"/>
  <c r="H1" i="1"/>
  <c r="G518" i="1" l="1"/>
  <c r="G431" i="1"/>
  <c r="H517" i="1"/>
  <c r="I517" i="1"/>
  <c r="H429" i="1"/>
  <c r="I429" i="1"/>
  <c r="H430" i="1"/>
  <c r="I430" i="1"/>
  <c r="G519" i="1" l="1"/>
  <c r="G432" i="1"/>
  <c r="I518" i="1"/>
  <c r="H518" i="1"/>
  <c r="H431" i="1"/>
  <c r="I431" i="1"/>
  <c r="G520" i="1" l="1"/>
  <c r="G433" i="1"/>
  <c r="H519" i="1"/>
  <c r="I519" i="1"/>
  <c r="H432" i="1"/>
  <c r="I432" i="1"/>
  <c r="G521" i="1" l="1"/>
  <c r="G434" i="1"/>
  <c r="H520" i="1"/>
  <c r="I520" i="1"/>
  <c r="H433" i="1"/>
  <c r="I433" i="1"/>
  <c r="G522" i="1" l="1"/>
  <c r="G435" i="1"/>
  <c r="H521" i="1"/>
  <c r="I521" i="1"/>
  <c r="H434" i="1"/>
  <c r="I434" i="1"/>
  <c r="G523" i="1" l="1"/>
  <c r="G436" i="1"/>
  <c r="I522" i="1"/>
  <c r="H522" i="1"/>
  <c r="I435" i="1"/>
  <c r="H435" i="1"/>
  <c r="G524" i="1" l="1"/>
  <c r="G437" i="1"/>
  <c r="H523" i="1"/>
  <c r="I523" i="1"/>
  <c r="I436" i="1"/>
  <c r="H436" i="1"/>
  <c r="G525" i="1" l="1"/>
  <c r="G438" i="1"/>
  <c r="I524" i="1"/>
  <c r="H524" i="1"/>
  <c r="H437" i="1"/>
  <c r="I437" i="1"/>
  <c r="G526" i="1" l="1"/>
  <c r="G439" i="1"/>
  <c r="H525" i="1"/>
  <c r="I525" i="1"/>
  <c r="H438" i="1"/>
  <c r="I438" i="1"/>
  <c r="G527" i="1" l="1"/>
  <c r="G440" i="1"/>
  <c r="I526" i="1"/>
  <c r="H526" i="1"/>
  <c r="H439" i="1"/>
  <c r="I439" i="1"/>
  <c r="G528" i="1" l="1"/>
  <c r="G441" i="1"/>
  <c r="H527" i="1"/>
  <c r="I527" i="1"/>
  <c r="H440" i="1"/>
  <c r="I440" i="1"/>
  <c r="G529" i="1" l="1"/>
  <c r="G442" i="1"/>
  <c r="H528" i="1"/>
  <c r="I528" i="1"/>
  <c r="I441" i="1"/>
  <c r="H441" i="1"/>
  <c r="G530" i="1" l="1"/>
  <c r="G443" i="1"/>
  <c r="H529" i="1"/>
  <c r="I529" i="1"/>
  <c r="H442" i="1"/>
  <c r="I442" i="1"/>
  <c r="G531" i="1" l="1"/>
  <c r="G444" i="1"/>
  <c r="H530" i="1"/>
  <c r="I530" i="1"/>
  <c r="H443" i="1"/>
  <c r="I443" i="1"/>
  <c r="G532" i="1" l="1"/>
  <c r="G445" i="1"/>
  <c r="I531" i="1"/>
  <c r="H531" i="1"/>
  <c r="H444" i="1"/>
  <c r="I444" i="1"/>
  <c r="G533" i="1" l="1"/>
  <c r="G446" i="1"/>
  <c r="I532" i="1"/>
  <c r="H532" i="1"/>
  <c r="I445" i="1"/>
  <c r="H445" i="1"/>
  <c r="G534" i="1" l="1"/>
  <c r="G447" i="1"/>
  <c r="I533" i="1"/>
  <c r="H533" i="1"/>
  <c r="I446" i="1"/>
  <c r="H446" i="1"/>
  <c r="G535" i="1" l="1"/>
  <c r="G448" i="1"/>
  <c r="H534" i="1"/>
  <c r="I534" i="1"/>
  <c r="I447" i="1"/>
  <c r="H447" i="1"/>
  <c r="G536" i="1" l="1"/>
  <c r="G449" i="1"/>
  <c r="H535" i="1"/>
  <c r="I535" i="1"/>
  <c r="I448" i="1"/>
  <c r="H448" i="1"/>
  <c r="G537" i="1" l="1"/>
  <c r="G450" i="1"/>
  <c r="I536" i="1"/>
  <c r="H536" i="1"/>
  <c r="I449" i="1"/>
  <c r="H449" i="1"/>
  <c r="G538" i="1" l="1"/>
  <c r="G451" i="1"/>
  <c r="I537" i="1"/>
  <c r="H537" i="1"/>
  <c r="H450" i="1"/>
  <c r="I450" i="1"/>
  <c r="G539" i="1" l="1"/>
  <c r="G452" i="1"/>
  <c r="H538" i="1"/>
  <c r="I538" i="1"/>
  <c r="H451" i="1"/>
  <c r="I451" i="1"/>
  <c r="G540" i="1" l="1"/>
  <c r="G453" i="1"/>
  <c r="H539" i="1"/>
  <c r="I539" i="1"/>
  <c r="I452" i="1"/>
  <c r="H452" i="1"/>
  <c r="G541" i="1" l="1"/>
  <c r="G454" i="1"/>
  <c r="H540" i="1"/>
  <c r="I540" i="1"/>
  <c r="I453" i="1"/>
  <c r="H453" i="1"/>
  <c r="G542" i="1" l="1"/>
  <c r="G455" i="1"/>
  <c r="I541" i="1"/>
  <c r="H541" i="1"/>
  <c r="H454" i="1"/>
  <c r="I454" i="1"/>
  <c r="G543" i="1" l="1"/>
  <c r="G456" i="1"/>
  <c r="H542" i="1"/>
  <c r="I542" i="1"/>
  <c r="I455" i="1"/>
  <c r="H455" i="1"/>
  <c r="G544" i="1" l="1"/>
  <c r="G457" i="1"/>
  <c r="I543" i="1"/>
  <c r="H543" i="1"/>
  <c r="H456" i="1"/>
  <c r="I456" i="1"/>
  <c r="G545" i="1" l="1"/>
  <c r="G458" i="1"/>
  <c r="I544" i="1"/>
  <c r="H544" i="1"/>
  <c r="H457" i="1"/>
  <c r="I457" i="1"/>
  <c r="G546" i="1" l="1"/>
  <c r="G459" i="1"/>
  <c r="I545" i="1"/>
  <c r="H545" i="1"/>
  <c r="H458" i="1"/>
  <c r="I458" i="1"/>
  <c r="G547" i="1" l="1"/>
  <c r="G460" i="1"/>
  <c r="H546" i="1"/>
  <c r="I546" i="1"/>
  <c r="H459" i="1"/>
  <c r="I459" i="1"/>
  <c r="G548" i="1" l="1"/>
  <c r="G461" i="1"/>
  <c r="I547" i="1"/>
  <c r="H547" i="1"/>
  <c r="H460" i="1"/>
  <c r="I460" i="1"/>
  <c r="G549" i="1" l="1"/>
  <c r="G462" i="1"/>
  <c r="H548" i="1"/>
  <c r="I548" i="1"/>
  <c r="I461" i="1"/>
  <c r="H461" i="1"/>
  <c r="G550" i="1" l="1"/>
  <c r="G463" i="1"/>
  <c r="H549" i="1"/>
  <c r="I549" i="1"/>
  <c r="I462" i="1"/>
  <c r="H462" i="1"/>
  <c r="G551" i="1" l="1"/>
  <c r="G464" i="1"/>
  <c r="H550" i="1"/>
  <c r="I550" i="1"/>
  <c r="H463" i="1"/>
  <c r="I463" i="1"/>
  <c r="G552" i="1" l="1"/>
  <c r="G465" i="1"/>
  <c r="H551" i="1"/>
  <c r="I551" i="1"/>
  <c r="H464" i="1"/>
  <c r="I464" i="1"/>
  <c r="G553" i="1" l="1"/>
  <c r="G466" i="1"/>
  <c r="I552" i="1"/>
  <c r="H552" i="1"/>
  <c r="I465" i="1"/>
  <c r="H465" i="1"/>
  <c r="G554" i="1" l="1"/>
  <c r="G467" i="1"/>
  <c r="I553" i="1"/>
  <c r="H553" i="1"/>
  <c r="I466" i="1"/>
  <c r="H466" i="1"/>
  <c r="G555" i="1" l="1"/>
  <c r="G468" i="1"/>
  <c r="H554" i="1"/>
  <c r="I554" i="1"/>
  <c r="H467" i="1"/>
  <c r="I467" i="1"/>
  <c r="G556" i="1" l="1"/>
  <c r="G469" i="1"/>
  <c r="I555" i="1"/>
  <c r="H555" i="1"/>
  <c r="H468" i="1"/>
  <c r="I468" i="1"/>
  <c r="G557" i="1" l="1"/>
  <c r="G470" i="1"/>
  <c r="H556" i="1"/>
  <c r="I556" i="1"/>
  <c r="I469" i="1"/>
  <c r="H469" i="1"/>
  <c r="G558" i="1" l="1"/>
  <c r="G471" i="1"/>
  <c r="I557" i="1"/>
  <c r="H557" i="1"/>
  <c r="H470" i="1"/>
  <c r="I470" i="1"/>
  <c r="G559" i="1" l="1"/>
  <c r="G472" i="1"/>
  <c r="H558" i="1"/>
  <c r="I558" i="1"/>
  <c r="I471" i="1"/>
  <c r="H471" i="1"/>
  <c r="G560" i="1" l="1"/>
  <c r="G473" i="1"/>
  <c r="H559" i="1"/>
  <c r="I559" i="1"/>
  <c r="I472" i="1"/>
  <c r="H472" i="1"/>
  <c r="G561" i="1" l="1"/>
  <c r="G474" i="1"/>
  <c r="H560" i="1"/>
  <c r="I560" i="1"/>
  <c r="I473" i="1"/>
  <c r="H473" i="1"/>
  <c r="G562" i="1" l="1"/>
  <c r="G475" i="1"/>
  <c r="H561" i="1"/>
  <c r="I561" i="1"/>
  <c r="I474" i="1"/>
  <c r="H474" i="1"/>
  <c r="G563" i="1" l="1"/>
  <c r="G476" i="1"/>
  <c r="I562" i="1"/>
  <c r="H562" i="1"/>
  <c r="I475" i="1"/>
  <c r="H475" i="1"/>
  <c r="G564" i="1" l="1"/>
  <c r="G477" i="1"/>
  <c r="I563" i="1"/>
  <c r="H563" i="1"/>
  <c r="H476" i="1"/>
  <c r="I476" i="1"/>
  <c r="G565" i="1" l="1"/>
  <c r="G478" i="1"/>
  <c r="I564" i="1"/>
  <c r="H564" i="1"/>
  <c r="H477" i="1"/>
  <c r="I477" i="1"/>
  <c r="G566" i="1" l="1"/>
  <c r="G479" i="1"/>
  <c r="H565" i="1"/>
  <c r="I565" i="1"/>
  <c r="I478" i="1"/>
  <c r="H478" i="1"/>
  <c r="G567" i="1" l="1"/>
  <c r="G480" i="1"/>
  <c r="I566" i="1"/>
  <c r="H566" i="1"/>
  <c r="H479" i="1"/>
  <c r="I479" i="1"/>
  <c r="G568" i="1" l="1"/>
  <c r="G481" i="1"/>
  <c r="H567" i="1"/>
  <c r="I567" i="1"/>
  <c r="I480" i="1"/>
  <c r="H480" i="1"/>
  <c r="G569" i="1" l="1"/>
  <c r="G482" i="1"/>
  <c r="I568" i="1"/>
  <c r="H568" i="1"/>
  <c r="H481" i="1"/>
  <c r="I481" i="1"/>
  <c r="G570" i="1" l="1"/>
  <c r="G483" i="1"/>
  <c r="H569" i="1"/>
  <c r="I569" i="1"/>
  <c r="I482" i="1"/>
  <c r="H482" i="1"/>
  <c r="G571" i="1" l="1"/>
  <c r="G484" i="1"/>
  <c r="I570" i="1"/>
  <c r="H570" i="1"/>
  <c r="H483" i="1"/>
  <c r="I483" i="1"/>
  <c r="G572" i="1" l="1"/>
  <c r="G485" i="1"/>
  <c r="I571" i="1"/>
  <c r="H571" i="1"/>
  <c r="H484" i="1"/>
  <c r="I484" i="1"/>
  <c r="G573" i="1" l="1"/>
  <c r="G486" i="1"/>
  <c r="I572" i="1"/>
  <c r="H572" i="1"/>
  <c r="H485" i="1"/>
  <c r="I485" i="1"/>
  <c r="G574" i="1" l="1"/>
  <c r="G487" i="1"/>
  <c r="H573" i="1"/>
  <c r="I573" i="1"/>
  <c r="I486" i="1"/>
  <c r="H486" i="1"/>
  <c r="G575" i="1" l="1"/>
  <c r="G488" i="1"/>
  <c r="I574" i="1"/>
  <c r="H574" i="1"/>
  <c r="H487" i="1"/>
  <c r="I487" i="1"/>
  <c r="G576" i="1" l="1"/>
  <c r="G489" i="1"/>
  <c r="H575" i="1"/>
  <c r="I575" i="1"/>
  <c r="H488" i="1"/>
  <c r="I488" i="1"/>
  <c r="G577" i="1" l="1"/>
  <c r="G490" i="1"/>
  <c r="H576" i="1"/>
  <c r="I576" i="1"/>
  <c r="H489" i="1"/>
  <c r="I489" i="1"/>
  <c r="G578" i="1" l="1"/>
  <c r="G491" i="1"/>
  <c r="I577" i="1"/>
  <c r="H577" i="1"/>
  <c r="I490" i="1"/>
  <c r="H490" i="1"/>
  <c r="G579" i="1" l="1"/>
  <c r="G492" i="1"/>
  <c r="H578" i="1"/>
  <c r="I578" i="1"/>
  <c r="H491" i="1"/>
  <c r="I491" i="1"/>
  <c r="G580" i="1" l="1"/>
  <c r="G493" i="1"/>
  <c r="I579" i="1"/>
  <c r="H579" i="1"/>
  <c r="I492" i="1"/>
  <c r="H492" i="1"/>
  <c r="G581" i="1" l="1"/>
  <c r="G494" i="1"/>
  <c r="H580" i="1"/>
  <c r="I580" i="1"/>
  <c r="H493" i="1"/>
  <c r="I493" i="1"/>
  <c r="G582" i="1" l="1"/>
  <c r="G495" i="1"/>
  <c r="I581" i="1"/>
  <c r="H581" i="1"/>
  <c r="I494" i="1"/>
  <c r="H494" i="1"/>
  <c r="G583" i="1" l="1"/>
  <c r="G496" i="1"/>
  <c r="H582" i="1"/>
  <c r="I582" i="1"/>
  <c r="H495" i="1"/>
  <c r="I495" i="1"/>
  <c r="G584" i="1" l="1"/>
  <c r="G497" i="1"/>
  <c r="H583" i="1"/>
  <c r="I583" i="1"/>
  <c r="I496" i="1"/>
  <c r="H496" i="1"/>
  <c r="G585" i="1" l="1"/>
  <c r="G498" i="1"/>
  <c r="H584" i="1"/>
  <c r="I584" i="1"/>
  <c r="H497" i="1"/>
  <c r="I497" i="1"/>
  <c r="G586" i="1" l="1"/>
  <c r="G499" i="1"/>
  <c r="I585" i="1"/>
  <c r="H585" i="1"/>
  <c r="I498" i="1"/>
  <c r="H498" i="1"/>
  <c r="G587" i="1" l="1"/>
  <c r="G500" i="1"/>
  <c r="H586" i="1"/>
  <c r="I586" i="1"/>
  <c r="I499" i="1"/>
  <c r="H499" i="1"/>
  <c r="G588" i="1" l="1"/>
  <c r="G501" i="1"/>
  <c r="I587" i="1"/>
  <c r="H587" i="1"/>
  <c r="H500" i="1"/>
  <c r="I500" i="1"/>
  <c r="G589" i="1" l="1"/>
  <c r="G502" i="1"/>
  <c r="H588" i="1"/>
  <c r="I588" i="1"/>
  <c r="H501" i="1"/>
  <c r="I501" i="1"/>
  <c r="G590" i="1" l="1"/>
  <c r="G503" i="1"/>
  <c r="I589" i="1"/>
  <c r="H589" i="1"/>
  <c r="I502" i="1"/>
  <c r="H502" i="1"/>
  <c r="G591" i="1" l="1"/>
  <c r="G504" i="1"/>
  <c r="H590" i="1"/>
  <c r="I590" i="1"/>
  <c r="I503" i="1"/>
  <c r="H503" i="1"/>
  <c r="G592" i="1" l="1"/>
  <c r="G505" i="1"/>
  <c r="H591" i="1"/>
  <c r="I591" i="1"/>
  <c r="H504" i="1"/>
  <c r="I504" i="1"/>
  <c r="G593" i="1" l="1"/>
  <c r="G506" i="1"/>
  <c r="I592" i="1"/>
  <c r="H592" i="1"/>
  <c r="H505" i="1"/>
  <c r="I505" i="1"/>
  <c r="G594" i="1" l="1"/>
  <c r="G507" i="1"/>
  <c r="I593" i="1"/>
  <c r="H593" i="1"/>
  <c r="I506" i="1"/>
  <c r="H506" i="1"/>
  <c r="G595" i="1" l="1"/>
  <c r="G508" i="1"/>
  <c r="H594" i="1"/>
  <c r="I594" i="1"/>
  <c r="I507" i="1"/>
  <c r="H507" i="1"/>
  <c r="G596" i="1" l="1"/>
  <c r="G509" i="1"/>
  <c r="I595" i="1"/>
  <c r="H595" i="1"/>
  <c r="I508" i="1"/>
  <c r="H508" i="1"/>
  <c r="G597" i="1" l="1"/>
  <c r="G510" i="1"/>
  <c r="I596" i="1"/>
  <c r="H596" i="1"/>
  <c r="H509" i="1"/>
  <c r="I509" i="1"/>
  <c r="G598" i="1" l="1"/>
  <c r="G511" i="1"/>
  <c r="I597" i="1"/>
  <c r="H597" i="1"/>
  <c r="I510" i="1"/>
  <c r="H510" i="1"/>
  <c r="G599" i="1" l="1"/>
  <c r="G512" i="1"/>
  <c r="H598" i="1"/>
  <c r="I598" i="1"/>
  <c r="I511" i="1"/>
  <c r="H511" i="1"/>
  <c r="G600" i="1" l="1"/>
  <c r="G513" i="1"/>
  <c r="H599" i="1"/>
  <c r="I599" i="1"/>
  <c r="I512" i="1"/>
  <c r="H512" i="1"/>
  <c r="G601" i="1" l="1"/>
  <c r="G514" i="1"/>
  <c r="I600" i="1"/>
  <c r="H600" i="1"/>
  <c r="H513" i="1"/>
  <c r="I513" i="1"/>
  <c r="G602" i="1" l="1"/>
  <c r="G515" i="1"/>
  <c r="I601" i="1"/>
  <c r="H601" i="1"/>
  <c r="I514" i="1"/>
  <c r="H514" i="1"/>
  <c r="H515" i="1"/>
  <c r="I515" i="1"/>
  <c r="G603" i="1" l="1"/>
  <c r="H602" i="1"/>
  <c r="I602" i="1"/>
  <c r="G604" i="1" l="1"/>
  <c r="H603" i="1"/>
  <c r="I603" i="1"/>
  <c r="G605" i="1" l="1"/>
  <c r="H604" i="1"/>
  <c r="I604" i="1"/>
  <c r="G606" i="1" l="1"/>
  <c r="I605" i="1"/>
  <c r="H605" i="1"/>
  <c r="G607" i="1" l="1"/>
  <c r="H606" i="1"/>
  <c r="I606" i="1"/>
  <c r="G608" i="1" l="1"/>
  <c r="I607" i="1"/>
  <c r="H607" i="1"/>
  <c r="G609" i="1" l="1"/>
  <c r="I608" i="1"/>
  <c r="H608" i="1"/>
  <c r="G610" i="1" l="1"/>
  <c r="I609" i="1"/>
  <c r="H609" i="1"/>
  <c r="G611" i="1" l="1"/>
  <c r="H610" i="1"/>
  <c r="I610" i="1"/>
  <c r="G612" i="1" l="1"/>
  <c r="I611" i="1"/>
  <c r="H611" i="1"/>
  <c r="G613" i="1" l="1"/>
  <c r="H612" i="1"/>
  <c r="I612" i="1"/>
  <c r="G614" i="1" l="1"/>
  <c r="I613" i="1"/>
  <c r="H613" i="1"/>
  <c r="G615" i="1" l="1"/>
  <c r="H614" i="1"/>
  <c r="I614" i="1"/>
  <c r="G616" i="1" l="1"/>
  <c r="H615" i="1"/>
  <c r="I615" i="1"/>
  <c r="G617" i="1" l="1"/>
  <c r="H616" i="1"/>
  <c r="I616" i="1"/>
  <c r="G618" i="1" l="1"/>
  <c r="I617" i="1"/>
  <c r="H617" i="1"/>
  <c r="G619" i="1" l="1"/>
  <c r="H618" i="1"/>
  <c r="I618" i="1"/>
  <c r="G620" i="1" l="1"/>
  <c r="I619" i="1"/>
  <c r="H619" i="1"/>
  <c r="G621" i="1" l="1"/>
  <c r="H620" i="1"/>
  <c r="I620" i="1"/>
  <c r="G622" i="1" l="1"/>
  <c r="I621" i="1"/>
  <c r="H621" i="1"/>
  <c r="G623" i="1" l="1"/>
  <c r="H622" i="1"/>
  <c r="I622" i="1"/>
  <c r="G624" i="1" l="1"/>
  <c r="H623" i="1"/>
  <c r="I623" i="1"/>
  <c r="G625" i="1" l="1"/>
  <c r="I624" i="1"/>
  <c r="H624" i="1"/>
  <c r="G626" i="1" l="1"/>
  <c r="I625" i="1"/>
  <c r="H625" i="1"/>
  <c r="G627" i="1" l="1"/>
  <c r="H626" i="1"/>
  <c r="I626" i="1"/>
  <c r="G628" i="1" l="1"/>
  <c r="I627" i="1"/>
  <c r="H627" i="1"/>
  <c r="G629" i="1" l="1"/>
  <c r="I628" i="1"/>
  <c r="H628" i="1"/>
  <c r="G630" i="1" l="1"/>
  <c r="I629" i="1"/>
  <c r="H629" i="1"/>
  <c r="G631" i="1" l="1"/>
  <c r="H630" i="1"/>
  <c r="I630" i="1"/>
  <c r="G632" i="1" l="1"/>
  <c r="I631" i="1"/>
  <c r="H631" i="1"/>
  <c r="G633" i="1" l="1"/>
  <c r="I632" i="1"/>
  <c r="H632" i="1"/>
  <c r="G634" i="1" l="1"/>
  <c r="H633" i="1"/>
  <c r="I633" i="1"/>
  <c r="G635" i="1" l="1"/>
  <c r="I634" i="1"/>
  <c r="H634" i="1"/>
  <c r="G636" i="1" l="1"/>
  <c r="H635" i="1"/>
  <c r="I635" i="1"/>
  <c r="G637" i="1" l="1"/>
  <c r="I636" i="1"/>
  <c r="H636" i="1"/>
  <c r="G638" i="1" l="1"/>
  <c r="H637" i="1"/>
  <c r="I637" i="1"/>
  <c r="G639" i="1" l="1"/>
  <c r="H638" i="1"/>
  <c r="I638" i="1"/>
  <c r="G640" i="1" l="1"/>
  <c r="H639" i="1"/>
  <c r="I639" i="1"/>
  <c r="G641" i="1" l="1"/>
  <c r="I640" i="1"/>
  <c r="H640" i="1"/>
  <c r="G642" i="1" l="1"/>
  <c r="H641" i="1"/>
  <c r="I641" i="1"/>
  <c r="G643" i="1" l="1"/>
  <c r="H642" i="1"/>
  <c r="I642" i="1"/>
  <c r="G644" i="1" l="1"/>
  <c r="H643" i="1"/>
  <c r="I643" i="1"/>
  <c r="G645" i="1" l="1"/>
  <c r="I644" i="1"/>
  <c r="H644" i="1"/>
  <c r="G646" i="1" l="1"/>
  <c r="H645" i="1"/>
  <c r="I645" i="1"/>
  <c r="G647" i="1" l="1"/>
  <c r="H646" i="1"/>
  <c r="I646" i="1"/>
  <c r="G648" i="1" l="1"/>
  <c r="I647" i="1"/>
  <c r="H647" i="1"/>
  <c r="G649" i="1" l="1"/>
  <c r="I648" i="1"/>
  <c r="H648" i="1"/>
  <c r="G650" i="1" l="1"/>
  <c r="H649" i="1"/>
  <c r="I649" i="1"/>
  <c r="G651" i="1" l="1"/>
  <c r="I650" i="1"/>
  <c r="H650" i="1"/>
  <c r="G652" i="1" l="1"/>
  <c r="I651" i="1"/>
  <c r="H651" i="1"/>
  <c r="G653" i="1" l="1"/>
  <c r="I652" i="1"/>
  <c r="H652" i="1"/>
  <c r="G654" i="1" l="1"/>
  <c r="H653" i="1"/>
  <c r="I653" i="1"/>
  <c r="G655" i="1" l="1"/>
  <c r="H654" i="1"/>
  <c r="I654" i="1"/>
  <c r="G656" i="1" l="1"/>
  <c r="H655" i="1"/>
  <c r="I655" i="1"/>
  <c r="G657" i="1" l="1"/>
  <c r="I656" i="1"/>
  <c r="H656" i="1"/>
  <c r="G658" i="1" l="1"/>
  <c r="H657" i="1"/>
  <c r="I657" i="1"/>
  <c r="G659" i="1" l="1"/>
  <c r="H658" i="1"/>
  <c r="I658" i="1"/>
  <c r="G660" i="1" l="1"/>
  <c r="H659" i="1"/>
  <c r="I659" i="1"/>
  <c r="G661" i="1" l="1"/>
  <c r="I660" i="1"/>
  <c r="H660" i="1"/>
  <c r="G662" i="1" l="1"/>
  <c r="H661" i="1"/>
  <c r="I661" i="1"/>
  <c r="G663" i="1" l="1"/>
  <c r="H662" i="1"/>
  <c r="I662" i="1"/>
  <c r="G664" i="1" l="1"/>
  <c r="I663" i="1"/>
  <c r="H663" i="1"/>
  <c r="G665" i="1" l="1"/>
  <c r="I664" i="1"/>
  <c r="H664" i="1"/>
  <c r="G666" i="1" l="1"/>
  <c r="H665" i="1"/>
  <c r="I665" i="1"/>
  <c r="G667" i="1" l="1"/>
  <c r="I666" i="1"/>
  <c r="H666" i="1"/>
  <c r="G668" i="1" l="1"/>
  <c r="I667" i="1"/>
  <c r="H667" i="1"/>
  <c r="G669" i="1" l="1"/>
  <c r="I668" i="1"/>
  <c r="H668" i="1"/>
  <c r="G670" i="1" l="1"/>
  <c r="H669" i="1"/>
  <c r="I669" i="1"/>
  <c r="G671" i="1" l="1"/>
  <c r="H670" i="1"/>
  <c r="I670" i="1"/>
  <c r="G672" i="1" l="1"/>
  <c r="I671" i="1"/>
  <c r="H671" i="1"/>
  <c r="G673" i="1" l="1"/>
  <c r="I672" i="1"/>
  <c r="H672" i="1"/>
  <c r="G674" i="1" l="1"/>
  <c r="H673" i="1"/>
  <c r="I673" i="1"/>
  <c r="G675" i="1" l="1"/>
  <c r="H674" i="1"/>
  <c r="I674" i="1"/>
  <c r="G676" i="1" l="1"/>
  <c r="H675" i="1"/>
  <c r="I675" i="1"/>
  <c r="G677" i="1" l="1"/>
  <c r="I676" i="1"/>
  <c r="H676" i="1"/>
  <c r="G678" i="1" l="1"/>
  <c r="H677" i="1"/>
  <c r="I677" i="1"/>
  <c r="G679" i="1" l="1"/>
  <c r="I678" i="1"/>
  <c r="H678" i="1"/>
  <c r="G680" i="1" l="1"/>
  <c r="I679" i="1"/>
  <c r="H679" i="1"/>
  <c r="G681" i="1" l="1"/>
  <c r="I680" i="1"/>
  <c r="H680" i="1"/>
  <c r="G682" i="1" l="1"/>
  <c r="H681" i="1"/>
  <c r="I681" i="1"/>
  <c r="G683" i="1" l="1"/>
  <c r="I682" i="1"/>
  <c r="H682" i="1"/>
  <c r="G684" i="1" l="1"/>
  <c r="H683" i="1"/>
  <c r="I683" i="1"/>
  <c r="G685" i="1" l="1"/>
  <c r="I684" i="1"/>
  <c r="H684" i="1"/>
  <c r="G686" i="1" l="1"/>
  <c r="H685" i="1"/>
  <c r="I685" i="1"/>
  <c r="G687" i="1" l="1"/>
  <c r="H686" i="1"/>
  <c r="I686" i="1"/>
  <c r="G688" i="1" l="1"/>
  <c r="H687" i="1"/>
  <c r="I687" i="1"/>
  <c r="G689" i="1" l="1"/>
  <c r="I688" i="1"/>
  <c r="H688" i="1"/>
  <c r="G690" i="1" l="1"/>
  <c r="H689" i="1"/>
  <c r="I689" i="1"/>
  <c r="G691" i="1" l="1"/>
  <c r="I690" i="1"/>
  <c r="H690" i="1"/>
  <c r="G692" i="1" l="1"/>
  <c r="H691" i="1"/>
  <c r="I691" i="1"/>
  <c r="G693" i="1" l="1"/>
  <c r="I692" i="1"/>
  <c r="H692" i="1"/>
  <c r="G694" i="1" l="1"/>
  <c r="H693" i="1"/>
  <c r="I693" i="1"/>
  <c r="G695" i="1" l="1"/>
  <c r="I694" i="1"/>
  <c r="H694" i="1"/>
  <c r="G696" i="1" l="1"/>
  <c r="I695" i="1"/>
  <c r="H695" i="1"/>
  <c r="G697" i="1" l="1"/>
  <c r="I696" i="1"/>
  <c r="H696" i="1"/>
  <c r="G698" i="1" l="1"/>
  <c r="H697" i="1"/>
  <c r="I697" i="1"/>
  <c r="G699" i="1" l="1"/>
  <c r="I698" i="1"/>
  <c r="H698" i="1"/>
  <c r="G700" i="1" l="1"/>
  <c r="H699" i="1"/>
  <c r="I699" i="1"/>
  <c r="G701" i="1" l="1"/>
  <c r="I700" i="1"/>
  <c r="H700" i="1"/>
  <c r="G702" i="1" l="1"/>
  <c r="H701" i="1"/>
  <c r="I701" i="1"/>
  <c r="G703" i="1" l="1"/>
  <c r="H702" i="1"/>
  <c r="I702" i="1"/>
  <c r="G704" i="1" l="1"/>
  <c r="H703" i="1"/>
  <c r="I703" i="1"/>
  <c r="G705" i="1" l="1"/>
  <c r="I704" i="1"/>
  <c r="H704" i="1"/>
  <c r="G706" i="1" l="1"/>
  <c r="H705" i="1"/>
  <c r="I705" i="1"/>
  <c r="G707" i="1" l="1"/>
  <c r="H706" i="1"/>
  <c r="I706" i="1"/>
  <c r="G708" i="1" l="1"/>
  <c r="H707" i="1"/>
  <c r="I707" i="1"/>
  <c r="G709" i="1" l="1"/>
  <c r="I708" i="1"/>
  <c r="H708" i="1"/>
  <c r="G710" i="1" l="1"/>
  <c r="H709" i="1"/>
  <c r="I709" i="1"/>
  <c r="G711" i="1" l="1"/>
  <c r="H710" i="1"/>
  <c r="I710" i="1"/>
  <c r="G712" i="1" l="1"/>
  <c r="I711" i="1"/>
  <c r="H711" i="1"/>
  <c r="G713" i="1" l="1"/>
  <c r="I712" i="1"/>
  <c r="H712" i="1"/>
  <c r="G714" i="1" l="1"/>
  <c r="H713" i="1"/>
  <c r="I713" i="1"/>
  <c r="G715" i="1" l="1"/>
  <c r="I714" i="1"/>
  <c r="H714" i="1"/>
  <c r="G716" i="1" l="1"/>
  <c r="I715" i="1"/>
  <c r="H715" i="1"/>
  <c r="G717" i="1" l="1"/>
  <c r="I716" i="1"/>
  <c r="H716" i="1"/>
  <c r="G718" i="1" l="1"/>
  <c r="H717" i="1"/>
  <c r="I717" i="1"/>
  <c r="G719" i="1" l="1"/>
  <c r="H718" i="1"/>
  <c r="I718" i="1"/>
  <c r="G720" i="1" l="1"/>
  <c r="H719" i="1"/>
  <c r="I719" i="1"/>
  <c r="G721" i="1" l="1"/>
  <c r="I720" i="1"/>
  <c r="H720" i="1"/>
  <c r="G722" i="1" l="1"/>
  <c r="H721" i="1"/>
  <c r="I721" i="1"/>
  <c r="G723" i="1" l="1"/>
  <c r="H722" i="1"/>
  <c r="I722" i="1"/>
  <c r="G724" i="1" l="1"/>
  <c r="H723" i="1"/>
  <c r="I723" i="1"/>
  <c r="G725" i="1" l="1"/>
  <c r="I724" i="1"/>
  <c r="H724" i="1"/>
  <c r="G726" i="1" l="1"/>
  <c r="H725" i="1"/>
  <c r="I725" i="1"/>
  <c r="G727" i="1" l="1"/>
  <c r="H726" i="1"/>
  <c r="I726" i="1"/>
  <c r="G728" i="1" l="1"/>
  <c r="I727" i="1"/>
  <c r="H727" i="1"/>
  <c r="G729" i="1" l="1"/>
  <c r="I728" i="1"/>
  <c r="H728" i="1"/>
  <c r="G730" i="1" l="1"/>
  <c r="H729" i="1"/>
  <c r="I729" i="1"/>
  <c r="G731" i="1" l="1"/>
  <c r="I730" i="1"/>
  <c r="H730" i="1"/>
  <c r="G732" i="1" l="1"/>
  <c r="I731" i="1"/>
  <c r="H731" i="1"/>
  <c r="G733" i="1" l="1"/>
  <c r="I732" i="1"/>
  <c r="H732" i="1"/>
  <c r="G734" i="1" l="1"/>
  <c r="H733" i="1"/>
  <c r="I733" i="1"/>
  <c r="G735" i="1" l="1"/>
  <c r="H734" i="1"/>
  <c r="I734" i="1"/>
  <c r="G736" i="1" l="1"/>
  <c r="I735" i="1"/>
  <c r="H735" i="1"/>
  <c r="G737" i="1" l="1"/>
  <c r="I736" i="1"/>
  <c r="H736" i="1"/>
  <c r="G738" i="1" l="1"/>
  <c r="H737" i="1"/>
  <c r="I737" i="1"/>
  <c r="G739" i="1" l="1"/>
  <c r="H738" i="1"/>
  <c r="I738" i="1"/>
  <c r="G740" i="1" l="1"/>
  <c r="H739" i="1"/>
  <c r="I739" i="1"/>
  <c r="G741" i="1" l="1"/>
  <c r="I740" i="1"/>
  <c r="H740" i="1"/>
  <c r="G742" i="1" l="1"/>
  <c r="H741" i="1"/>
  <c r="I741" i="1"/>
  <c r="G743" i="1" l="1"/>
  <c r="I742" i="1"/>
  <c r="H742" i="1"/>
  <c r="G744" i="1" l="1"/>
  <c r="I743" i="1"/>
  <c r="H743" i="1"/>
  <c r="G745" i="1" l="1"/>
  <c r="I744" i="1"/>
  <c r="H744" i="1"/>
  <c r="G746" i="1" l="1"/>
  <c r="H745" i="1"/>
  <c r="I745" i="1"/>
  <c r="G747" i="1" l="1"/>
  <c r="I746" i="1"/>
  <c r="H746" i="1"/>
  <c r="G748" i="1" l="1"/>
  <c r="H747" i="1"/>
  <c r="I747" i="1"/>
  <c r="G749" i="1" l="1"/>
  <c r="I748" i="1"/>
  <c r="H748" i="1"/>
  <c r="G750" i="1" l="1"/>
  <c r="H749" i="1"/>
  <c r="I749" i="1"/>
  <c r="G751" i="1" l="1"/>
  <c r="H750" i="1"/>
  <c r="I750" i="1"/>
  <c r="G752" i="1" l="1"/>
  <c r="I751" i="1"/>
  <c r="H751" i="1"/>
  <c r="G753" i="1" l="1"/>
  <c r="I752" i="1"/>
  <c r="H752" i="1"/>
  <c r="G754" i="1" l="1"/>
  <c r="H753" i="1"/>
  <c r="I753" i="1"/>
  <c r="G755" i="1" l="1"/>
  <c r="I754" i="1"/>
  <c r="H754" i="1"/>
  <c r="G756" i="1" l="1"/>
  <c r="H755" i="1"/>
  <c r="I755" i="1"/>
  <c r="G757" i="1" l="1"/>
  <c r="I756" i="1"/>
  <c r="H756" i="1"/>
  <c r="G758" i="1" l="1"/>
  <c r="H757" i="1"/>
  <c r="I757" i="1"/>
  <c r="G759" i="1" l="1"/>
  <c r="I758" i="1"/>
  <c r="H758" i="1"/>
  <c r="G760" i="1" l="1"/>
  <c r="H759" i="1"/>
  <c r="I759" i="1"/>
  <c r="G761" i="1" l="1"/>
  <c r="I760" i="1"/>
  <c r="H760" i="1"/>
  <c r="G762" i="1" l="1"/>
  <c r="H761" i="1"/>
  <c r="I761" i="1"/>
  <c r="G763" i="1" l="1"/>
  <c r="H762" i="1"/>
  <c r="I762" i="1"/>
  <c r="G764" i="1" l="1"/>
  <c r="I763" i="1"/>
  <c r="H763" i="1"/>
  <c r="G765" i="1" l="1"/>
  <c r="H764" i="1"/>
  <c r="I764" i="1"/>
  <c r="G766" i="1" l="1"/>
  <c r="I765" i="1"/>
  <c r="H765" i="1"/>
  <c r="G767" i="1" l="1"/>
  <c r="I766" i="1"/>
  <c r="H766" i="1"/>
  <c r="G768" i="1" l="1"/>
  <c r="I767" i="1"/>
  <c r="H767" i="1"/>
  <c r="G769" i="1" l="1"/>
  <c r="I768" i="1"/>
  <c r="H768" i="1"/>
  <c r="G770" i="1" l="1"/>
  <c r="H769" i="1"/>
  <c r="I769" i="1"/>
  <c r="G771" i="1" l="1"/>
  <c r="H770" i="1"/>
  <c r="I770" i="1"/>
  <c r="G772" i="1" l="1"/>
  <c r="I771" i="1"/>
  <c r="H771" i="1"/>
  <c r="G773" i="1" l="1"/>
  <c r="I772" i="1"/>
  <c r="H772" i="1"/>
  <c r="G774" i="1" l="1"/>
  <c r="H773" i="1"/>
  <c r="I773" i="1"/>
  <c r="G775" i="1" l="1"/>
  <c r="I774" i="1"/>
  <c r="H774" i="1"/>
  <c r="G776" i="1" l="1"/>
  <c r="I775" i="1"/>
  <c r="H775" i="1"/>
  <c r="G777" i="1" l="1"/>
  <c r="H776" i="1"/>
  <c r="I776" i="1"/>
  <c r="G778" i="1" l="1"/>
  <c r="H777" i="1"/>
  <c r="I777" i="1"/>
  <c r="G779" i="1" l="1"/>
  <c r="H778" i="1"/>
  <c r="I778" i="1"/>
  <c r="G780" i="1" l="1"/>
  <c r="I779" i="1"/>
  <c r="H779" i="1"/>
  <c r="G781" i="1" l="1"/>
  <c r="I780" i="1"/>
  <c r="H780" i="1"/>
  <c r="G782" i="1" l="1"/>
  <c r="I781" i="1"/>
  <c r="H781" i="1"/>
  <c r="G783" i="1" l="1"/>
  <c r="H782" i="1"/>
  <c r="I782" i="1"/>
  <c r="G784" i="1" l="1"/>
  <c r="H783" i="1"/>
  <c r="I783" i="1"/>
  <c r="G785" i="1" l="1"/>
  <c r="I784" i="1"/>
  <c r="H784" i="1"/>
  <c r="G786" i="1" l="1"/>
  <c r="H785" i="1"/>
  <c r="I785" i="1"/>
  <c r="G787" i="1" l="1"/>
  <c r="H786" i="1"/>
  <c r="I786" i="1"/>
  <c r="G788" i="1" l="1"/>
  <c r="I787" i="1"/>
  <c r="H787" i="1"/>
  <c r="G789" i="1" l="1"/>
  <c r="I788" i="1"/>
  <c r="H788" i="1"/>
  <c r="G790" i="1" l="1"/>
  <c r="H789" i="1"/>
  <c r="I789" i="1"/>
  <c r="G791" i="1" l="1"/>
  <c r="I790" i="1"/>
  <c r="H790" i="1"/>
  <c r="G792" i="1" l="1"/>
  <c r="I791" i="1"/>
  <c r="H791" i="1"/>
  <c r="G793" i="1" l="1"/>
  <c r="H792" i="1"/>
  <c r="I792" i="1"/>
  <c r="G794" i="1" l="1"/>
  <c r="H793" i="1"/>
  <c r="I793" i="1"/>
  <c r="G795" i="1" l="1"/>
  <c r="I794" i="1"/>
  <c r="H794" i="1"/>
  <c r="G796" i="1" l="1"/>
  <c r="H795" i="1"/>
  <c r="I795" i="1"/>
  <c r="G797" i="1" l="1"/>
  <c r="H796" i="1"/>
  <c r="I796" i="1"/>
  <c r="G798" i="1" l="1"/>
  <c r="H797" i="1"/>
  <c r="I797" i="1"/>
  <c r="G799" i="1" l="1"/>
  <c r="I798" i="1"/>
  <c r="H798" i="1"/>
  <c r="G800" i="1" l="1"/>
  <c r="I799" i="1"/>
  <c r="H799" i="1"/>
  <c r="G801" i="1" l="1"/>
  <c r="H800" i="1"/>
  <c r="I800" i="1"/>
  <c r="G802" i="1" l="1"/>
  <c r="I801" i="1"/>
  <c r="H801" i="1"/>
  <c r="G803" i="1" l="1"/>
  <c r="I802" i="1"/>
  <c r="H802" i="1"/>
  <c r="G804" i="1" l="1"/>
  <c r="H803" i="1"/>
  <c r="I803" i="1"/>
  <c r="G805" i="1" l="1"/>
  <c r="H804" i="1"/>
  <c r="I804" i="1"/>
  <c r="G806" i="1" l="1"/>
  <c r="I805" i="1"/>
  <c r="H805" i="1"/>
  <c r="G807" i="1" l="1"/>
  <c r="H806" i="1"/>
  <c r="I806" i="1"/>
  <c r="G808" i="1" l="1"/>
  <c r="H807" i="1"/>
  <c r="I807" i="1"/>
  <c r="G809" i="1" l="1"/>
  <c r="I808" i="1"/>
  <c r="H808" i="1"/>
  <c r="G810" i="1" l="1"/>
  <c r="H809" i="1"/>
  <c r="I809" i="1"/>
  <c r="G811" i="1" l="1"/>
  <c r="H810" i="1"/>
  <c r="I810" i="1"/>
  <c r="G812" i="1" l="1"/>
  <c r="I811" i="1"/>
  <c r="H811" i="1"/>
  <c r="G813" i="1" l="1"/>
  <c r="I812" i="1"/>
  <c r="H812" i="1"/>
  <c r="G814" i="1" l="1"/>
  <c r="H813" i="1"/>
  <c r="I813" i="1"/>
  <c r="G815" i="1" l="1"/>
  <c r="H814" i="1"/>
  <c r="I814" i="1"/>
  <c r="G816" i="1" l="1"/>
  <c r="H815" i="1"/>
  <c r="I815" i="1"/>
  <c r="G817" i="1" l="1"/>
  <c r="I816" i="1"/>
  <c r="H816" i="1"/>
  <c r="G818" i="1" l="1"/>
  <c r="H817" i="1"/>
  <c r="I817" i="1"/>
  <c r="G819" i="1" l="1"/>
  <c r="H818" i="1"/>
  <c r="I818" i="1"/>
  <c r="G820" i="1" l="1"/>
  <c r="I819" i="1"/>
  <c r="H819" i="1"/>
  <c r="G821" i="1" l="1"/>
  <c r="H820" i="1"/>
  <c r="I820" i="1"/>
  <c r="G822" i="1" l="1"/>
  <c r="I821" i="1"/>
  <c r="H821" i="1"/>
  <c r="G823" i="1" l="1"/>
  <c r="I822" i="1"/>
  <c r="H822" i="1"/>
  <c r="G824" i="1" l="1"/>
  <c r="H823" i="1"/>
  <c r="I823" i="1"/>
  <c r="G825" i="1" l="1"/>
  <c r="I824" i="1"/>
  <c r="H824" i="1"/>
  <c r="G826" i="1" l="1"/>
  <c r="H825" i="1"/>
  <c r="I825" i="1"/>
  <c r="G827" i="1" l="1"/>
  <c r="I826" i="1"/>
  <c r="H826" i="1"/>
  <c r="G828" i="1" l="1"/>
  <c r="I827" i="1"/>
  <c r="H827" i="1"/>
  <c r="G829" i="1" l="1"/>
  <c r="H828" i="1"/>
  <c r="I828" i="1"/>
  <c r="G830" i="1" l="1"/>
  <c r="H829" i="1"/>
  <c r="I829" i="1"/>
  <c r="G831" i="1" l="1"/>
  <c r="H830" i="1"/>
  <c r="I830" i="1"/>
  <c r="G832" i="1" l="1"/>
  <c r="H831" i="1"/>
  <c r="I831" i="1"/>
  <c r="G833" i="1" l="1"/>
  <c r="H832" i="1"/>
  <c r="I832" i="1"/>
  <c r="G834" i="1" l="1"/>
  <c r="I833" i="1"/>
  <c r="H833" i="1"/>
  <c r="G835" i="1" l="1"/>
  <c r="H834" i="1"/>
  <c r="I834" i="1"/>
  <c r="G836" i="1" l="1"/>
  <c r="H835" i="1"/>
  <c r="I835" i="1"/>
  <c r="G837" i="1" l="1"/>
  <c r="H836" i="1"/>
  <c r="I836" i="1"/>
  <c r="G838" i="1" l="1"/>
  <c r="H837" i="1"/>
  <c r="I837" i="1"/>
  <c r="G839" i="1" l="1"/>
  <c r="I838" i="1"/>
  <c r="H838" i="1"/>
  <c r="G840" i="1" l="1"/>
  <c r="I839" i="1"/>
  <c r="H839" i="1"/>
  <c r="G841" i="1" l="1"/>
  <c r="I840" i="1"/>
  <c r="H840" i="1"/>
  <c r="G842" i="1" l="1"/>
  <c r="H841" i="1"/>
  <c r="I841" i="1"/>
  <c r="G843" i="1" l="1"/>
  <c r="I842" i="1"/>
  <c r="H842" i="1"/>
  <c r="G844" i="1" l="1"/>
  <c r="I843" i="1"/>
  <c r="H843" i="1"/>
  <c r="G845" i="1" l="1"/>
  <c r="H844" i="1"/>
  <c r="I844" i="1"/>
  <c r="G846" i="1" l="1"/>
  <c r="H845" i="1"/>
  <c r="I845" i="1"/>
  <c r="G847" i="1" l="1"/>
  <c r="H846" i="1"/>
  <c r="I846" i="1"/>
  <c r="G848" i="1" l="1"/>
  <c r="I847" i="1"/>
  <c r="H847" i="1"/>
  <c r="G849" i="1" l="1"/>
  <c r="H848" i="1"/>
  <c r="I848" i="1"/>
  <c r="G850" i="1" l="1"/>
  <c r="I849" i="1"/>
  <c r="H849" i="1"/>
  <c r="G851" i="1" l="1"/>
  <c r="I850" i="1"/>
  <c r="H850" i="1"/>
  <c r="G852" i="1" l="1"/>
  <c r="I851" i="1"/>
  <c r="H851" i="1"/>
  <c r="G853" i="1" l="1"/>
  <c r="H852" i="1"/>
  <c r="I852" i="1"/>
  <c r="G854" i="1" l="1"/>
  <c r="H853" i="1"/>
  <c r="I853" i="1"/>
  <c r="G855" i="1" l="1"/>
  <c r="H854" i="1"/>
  <c r="I854" i="1"/>
  <c r="G856" i="1" l="1"/>
  <c r="H855" i="1"/>
  <c r="I855" i="1"/>
  <c r="G857" i="1" l="1"/>
  <c r="I856" i="1"/>
  <c r="H856" i="1"/>
  <c r="G858" i="1" l="1"/>
  <c r="I857" i="1"/>
  <c r="H857" i="1"/>
  <c r="G859" i="1" l="1"/>
  <c r="H858" i="1"/>
  <c r="I858" i="1"/>
  <c r="G860" i="1" l="1"/>
  <c r="H859" i="1"/>
  <c r="I859" i="1"/>
  <c r="G861" i="1" l="1"/>
  <c r="H860" i="1"/>
  <c r="I860" i="1"/>
  <c r="G862" i="1" l="1"/>
  <c r="H861" i="1"/>
  <c r="I861" i="1"/>
  <c r="G863" i="1" l="1"/>
  <c r="H862" i="1"/>
  <c r="I862" i="1"/>
  <c r="G864" i="1" l="1"/>
  <c r="H863" i="1"/>
  <c r="I863" i="1"/>
  <c r="G865" i="1" l="1"/>
  <c r="H864" i="1"/>
  <c r="I864" i="1"/>
  <c r="G866" i="1" l="1"/>
  <c r="H865" i="1"/>
  <c r="I865" i="1"/>
  <c r="G867" i="1" l="1"/>
  <c r="H866" i="1"/>
  <c r="I866" i="1"/>
  <c r="G868" i="1" l="1"/>
  <c r="H867" i="1"/>
  <c r="I867" i="1"/>
  <c r="G869" i="1" l="1"/>
  <c r="H868" i="1"/>
  <c r="I868" i="1"/>
  <c r="G870" i="1" l="1"/>
  <c r="I869" i="1"/>
  <c r="H869" i="1"/>
  <c r="G871" i="1" l="1"/>
  <c r="H870" i="1"/>
  <c r="I870" i="1"/>
  <c r="G872" i="1" l="1"/>
  <c r="I871" i="1"/>
  <c r="H871" i="1"/>
  <c r="G873" i="1" l="1"/>
  <c r="I872" i="1"/>
  <c r="H872" i="1"/>
  <c r="G874" i="1" l="1"/>
  <c r="H873" i="1"/>
  <c r="I873" i="1"/>
  <c r="G875" i="1" l="1"/>
  <c r="H874" i="1"/>
  <c r="I874" i="1"/>
  <c r="G876" i="1" l="1"/>
  <c r="I875" i="1"/>
  <c r="H875" i="1"/>
  <c r="G877" i="1" l="1"/>
  <c r="H876" i="1"/>
  <c r="I876" i="1"/>
  <c r="G878" i="1" l="1"/>
  <c r="H877" i="1"/>
  <c r="I877" i="1"/>
  <c r="G879" i="1" l="1"/>
  <c r="H878" i="1"/>
  <c r="I878" i="1"/>
  <c r="G880" i="1" l="1"/>
  <c r="I879" i="1"/>
  <c r="H879" i="1"/>
  <c r="G881" i="1" l="1"/>
  <c r="H880" i="1"/>
  <c r="I880" i="1"/>
  <c r="G882" i="1" l="1"/>
  <c r="I881" i="1"/>
  <c r="H881" i="1"/>
  <c r="G883" i="1" l="1"/>
  <c r="H882" i="1"/>
  <c r="I882" i="1"/>
  <c r="G884" i="1" l="1"/>
  <c r="H883" i="1"/>
  <c r="I883" i="1"/>
  <c r="G885" i="1" l="1"/>
  <c r="I884" i="1"/>
  <c r="H884" i="1"/>
  <c r="G886" i="1" l="1"/>
  <c r="H885" i="1"/>
  <c r="I885" i="1"/>
  <c r="G887" i="1" l="1"/>
  <c r="H886" i="1"/>
  <c r="I886" i="1"/>
  <c r="G888" i="1" l="1"/>
  <c r="I887" i="1"/>
  <c r="H887" i="1"/>
  <c r="G889" i="1" l="1"/>
  <c r="I888" i="1"/>
  <c r="H888" i="1"/>
  <c r="G890" i="1" l="1"/>
  <c r="H889" i="1"/>
  <c r="I889" i="1"/>
  <c r="G891" i="1" l="1"/>
  <c r="H890" i="1"/>
  <c r="I890" i="1"/>
  <c r="G892" i="1" l="1"/>
  <c r="I891" i="1"/>
  <c r="H891" i="1"/>
  <c r="G893" i="1" l="1"/>
  <c r="H892" i="1"/>
  <c r="I892" i="1"/>
  <c r="G894" i="1" l="1"/>
  <c r="H893" i="1"/>
  <c r="I893" i="1"/>
  <c r="G895" i="1" l="1"/>
  <c r="H894" i="1"/>
  <c r="I894" i="1"/>
  <c r="G896" i="1" l="1"/>
  <c r="I895" i="1"/>
  <c r="H895" i="1"/>
  <c r="G897" i="1" l="1"/>
  <c r="H896" i="1"/>
  <c r="I896" i="1"/>
  <c r="G898" i="1" l="1"/>
  <c r="I897" i="1"/>
  <c r="H897" i="1"/>
  <c r="G899" i="1" l="1"/>
  <c r="H898" i="1"/>
  <c r="I898" i="1"/>
  <c r="G900" i="1" l="1"/>
  <c r="I899" i="1"/>
  <c r="H899" i="1"/>
  <c r="G901" i="1" l="1"/>
  <c r="H900" i="1"/>
  <c r="I900" i="1"/>
  <c r="G902" i="1" l="1"/>
  <c r="H901" i="1"/>
  <c r="I901" i="1"/>
  <c r="G903" i="1" l="1"/>
  <c r="H902" i="1"/>
  <c r="I902" i="1"/>
  <c r="G904" i="1" l="1"/>
  <c r="I903" i="1"/>
  <c r="H903" i="1"/>
  <c r="G905" i="1" l="1"/>
  <c r="I904" i="1"/>
  <c r="H904" i="1"/>
  <c r="G906" i="1" l="1"/>
  <c r="H905" i="1"/>
  <c r="I905" i="1"/>
  <c r="G907" i="1" l="1"/>
  <c r="H906" i="1"/>
  <c r="I906" i="1"/>
  <c r="G908" i="1" l="1"/>
  <c r="H907" i="1"/>
  <c r="I907" i="1"/>
  <c r="G909" i="1" l="1"/>
  <c r="H908" i="1"/>
  <c r="I908" i="1"/>
  <c r="G910" i="1" l="1"/>
  <c r="H909" i="1"/>
  <c r="I909" i="1"/>
  <c r="G911" i="1" l="1"/>
  <c r="H910" i="1"/>
  <c r="I910" i="1"/>
  <c r="G912" i="1" l="1"/>
  <c r="I911" i="1"/>
  <c r="H911" i="1"/>
  <c r="G913" i="1" l="1"/>
  <c r="H912" i="1"/>
  <c r="I912" i="1"/>
  <c r="G914" i="1" l="1"/>
  <c r="I913" i="1"/>
  <c r="H913" i="1"/>
  <c r="G915" i="1" l="1"/>
  <c r="H914" i="1"/>
  <c r="I914" i="1"/>
  <c r="G916" i="1" l="1"/>
  <c r="I915" i="1"/>
  <c r="H915" i="1"/>
  <c r="G917" i="1" l="1"/>
  <c r="H916" i="1"/>
  <c r="I916" i="1"/>
  <c r="G918" i="1" l="1"/>
  <c r="H917" i="1"/>
  <c r="I917" i="1"/>
  <c r="G919" i="1" l="1"/>
  <c r="H918" i="1"/>
  <c r="I918" i="1"/>
  <c r="G920" i="1" l="1"/>
  <c r="I919" i="1"/>
  <c r="H919" i="1"/>
  <c r="G921" i="1" l="1"/>
  <c r="I920" i="1"/>
  <c r="H920" i="1"/>
  <c r="G922" i="1" l="1"/>
  <c r="H921" i="1"/>
  <c r="I921" i="1"/>
  <c r="G923" i="1" l="1"/>
  <c r="H922" i="1"/>
  <c r="I922" i="1"/>
  <c r="G924" i="1" l="1"/>
  <c r="I923" i="1"/>
  <c r="H923" i="1"/>
  <c r="G925" i="1" l="1"/>
  <c r="H924" i="1"/>
  <c r="I924" i="1"/>
  <c r="G926" i="1" l="1"/>
  <c r="H925" i="1"/>
  <c r="I925" i="1"/>
  <c r="G927" i="1" l="1"/>
  <c r="H926" i="1"/>
  <c r="I926" i="1"/>
  <c r="G928" i="1" l="1"/>
  <c r="I927" i="1"/>
  <c r="H927" i="1"/>
  <c r="G929" i="1" l="1"/>
  <c r="H928" i="1"/>
  <c r="I928" i="1"/>
  <c r="G930" i="1" l="1"/>
  <c r="I929" i="1"/>
  <c r="H929" i="1"/>
  <c r="G931" i="1" l="1"/>
  <c r="H930" i="1"/>
  <c r="I930" i="1"/>
  <c r="G932" i="1" l="1"/>
  <c r="H931" i="1"/>
  <c r="I931" i="1"/>
  <c r="G933" i="1" l="1"/>
  <c r="H932" i="1"/>
  <c r="I932" i="1"/>
  <c r="G934" i="1" l="1"/>
  <c r="H933" i="1"/>
  <c r="I933" i="1"/>
  <c r="G935" i="1" l="1"/>
  <c r="H934" i="1"/>
  <c r="I934" i="1"/>
  <c r="G936" i="1" l="1"/>
  <c r="I935" i="1"/>
  <c r="H935" i="1"/>
  <c r="G937" i="1" l="1"/>
  <c r="I936" i="1"/>
  <c r="H936" i="1"/>
  <c r="G938" i="1" l="1"/>
  <c r="H937" i="1"/>
  <c r="I937" i="1"/>
  <c r="G939" i="1" l="1"/>
  <c r="I938" i="1"/>
  <c r="H938" i="1"/>
  <c r="G940" i="1" l="1"/>
  <c r="I939" i="1"/>
  <c r="H939" i="1"/>
  <c r="G941" i="1" l="1"/>
  <c r="H940" i="1"/>
  <c r="I940" i="1"/>
  <c r="G942" i="1" l="1"/>
  <c r="I941" i="1"/>
  <c r="H941" i="1"/>
  <c r="G943" i="1" l="1"/>
  <c r="H942" i="1"/>
  <c r="I942" i="1"/>
  <c r="G944" i="1" l="1"/>
  <c r="I943" i="1"/>
  <c r="H943" i="1"/>
  <c r="G945" i="1" l="1"/>
  <c r="H944" i="1"/>
  <c r="I944" i="1"/>
  <c r="G946" i="1" l="1"/>
  <c r="I945" i="1"/>
  <c r="H945" i="1"/>
  <c r="G947" i="1" l="1"/>
  <c r="H946" i="1"/>
  <c r="I946" i="1"/>
  <c r="G948" i="1" l="1"/>
  <c r="H947" i="1"/>
  <c r="I947" i="1"/>
  <c r="G949" i="1" l="1"/>
  <c r="I948" i="1"/>
  <c r="H948" i="1"/>
  <c r="G950" i="1" l="1"/>
  <c r="H949" i="1"/>
  <c r="I949" i="1"/>
  <c r="G951" i="1" l="1"/>
  <c r="H950" i="1"/>
  <c r="I950" i="1"/>
  <c r="G952" i="1" l="1"/>
  <c r="I951" i="1"/>
  <c r="H951" i="1"/>
  <c r="G953" i="1" l="1"/>
  <c r="I952" i="1"/>
  <c r="H952" i="1"/>
  <c r="G954" i="1" l="1"/>
  <c r="I953" i="1"/>
  <c r="H953" i="1"/>
  <c r="G955" i="1" l="1"/>
  <c r="H954" i="1"/>
  <c r="I954" i="1"/>
  <c r="G956" i="1" l="1"/>
  <c r="I955" i="1"/>
  <c r="H955" i="1"/>
  <c r="G957" i="1" l="1"/>
  <c r="H956" i="1"/>
  <c r="I956" i="1"/>
  <c r="G958" i="1" l="1"/>
  <c r="H957" i="1"/>
  <c r="I957" i="1"/>
  <c r="G959" i="1" l="1"/>
  <c r="I958" i="1"/>
  <c r="H958" i="1"/>
  <c r="G960" i="1" l="1"/>
  <c r="I959" i="1"/>
  <c r="H959" i="1"/>
  <c r="G961" i="1" l="1"/>
  <c r="I960" i="1"/>
  <c r="H960" i="1"/>
  <c r="G962" i="1" l="1"/>
  <c r="I961" i="1"/>
  <c r="H961" i="1"/>
  <c r="G963" i="1" l="1"/>
  <c r="I962" i="1"/>
  <c r="H962" i="1"/>
  <c r="G964" i="1" l="1"/>
  <c r="I963" i="1"/>
  <c r="H963" i="1"/>
  <c r="G965" i="1" l="1"/>
  <c r="H964" i="1"/>
  <c r="I964" i="1"/>
  <c r="G966" i="1" l="1"/>
  <c r="H965" i="1"/>
  <c r="I965" i="1"/>
  <c r="G967" i="1" l="1"/>
  <c r="I966" i="1"/>
  <c r="H966" i="1"/>
  <c r="G968" i="1" l="1"/>
  <c r="I967" i="1"/>
  <c r="H967" i="1"/>
  <c r="G969" i="1" l="1"/>
  <c r="I968" i="1"/>
  <c r="H968" i="1"/>
  <c r="G970" i="1" l="1"/>
  <c r="H969" i="1"/>
  <c r="I969" i="1"/>
  <c r="G971" i="1" l="1"/>
  <c r="I970" i="1"/>
  <c r="H970" i="1"/>
  <c r="G972" i="1" l="1"/>
  <c r="I971" i="1"/>
  <c r="H971" i="1"/>
  <c r="G973" i="1" l="1"/>
  <c r="H972" i="1"/>
  <c r="I972" i="1"/>
  <c r="G974" i="1" l="1"/>
  <c r="H973" i="1"/>
  <c r="I973" i="1"/>
  <c r="G975" i="1" l="1"/>
  <c r="I974" i="1"/>
  <c r="H974" i="1"/>
  <c r="G976" i="1" l="1"/>
  <c r="I975" i="1"/>
  <c r="H975" i="1"/>
  <c r="G977" i="1" l="1"/>
  <c r="H976" i="1"/>
  <c r="I976" i="1"/>
  <c r="G978" i="1" l="1"/>
  <c r="I977" i="1"/>
  <c r="H977" i="1"/>
  <c r="G979" i="1" l="1"/>
  <c r="I978" i="1"/>
  <c r="H978" i="1"/>
  <c r="G980" i="1" l="1"/>
  <c r="I979" i="1"/>
  <c r="H979" i="1"/>
  <c r="G981" i="1" l="1"/>
  <c r="H980" i="1"/>
  <c r="I980" i="1"/>
  <c r="G982" i="1" l="1"/>
  <c r="H981" i="1"/>
  <c r="I981" i="1"/>
  <c r="G983" i="1" l="1"/>
  <c r="I982" i="1"/>
  <c r="H982" i="1"/>
  <c r="G984" i="1" l="1"/>
  <c r="I983" i="1"/>
  <c r="H983" i="1"/>
  <c r="G985" i="1" l="1"/>
  <c r="I984" i="1"/>
  <c r="H984" i="1"/>
  <c r="G986" i="1" l="1"/>
  <c r="H985" i="1"/>
  <c r="I985" i="1"/>
  <c r="G987" i="1" l="1"/>
  <c r="I986" i="1"/>
  <c r="H986" i="1"/>
  <c r="G988" i="1" l="1"/>
  <c r="I987" i="1"/>
  <c r="H987" i="1"/>
  <c r="G989" i="1" l="1"/>
  <c r="H988" i="1"/>
  <c r="I988" i="1"/>
  <c r="G990" i="1" l="1"/>
  <c r="H989" i="1"/>
  <c r="I989" i="1"/>
  <c r="G991" i="1" l="1"/>
  <c r="I990" i="1"/>
  <c r="H990" i="1"/>
  <c r="G992" i="1" l="1"/>
  <c r="I991" i="1"/>
  <c r="H991" i="1"/>
  <c r="G993" i="1" l="1"/>
  <c r="H992" i="1"/>
  <c r="I992" i="1"/>
  <c r="G994" i="1" l="1"/>
  <c r="I993" i="1"/>
  <c r="H993" i="1"/>
  <c r="G995" i="1" l="1"/>
  <c r="I994" i="1"/>
  <c r="H994" i="1"/>
  <c r="G996" i="1" l="1"/>
  <c r="I995" i="1"/>
  <c r="H995" i="1"/>
  <c r="G997" i="1" l="1"/>
  <c r="H996" i="1"/>
  <c r="I996" i="1"/>
  <c r="G998" i="1" l="1"/>
  <c r="H997" i="1"/>
  <c r="I997" i="1"/>
  <c r="G999" i="1" l="1"/>
  <c r="I998" i="1"/>
  <c r="H998" i="1"/>
  <c r="G1000" i="1" l="1"/>
  <c r="I999" i="1"/>
  <c r="H999" i="1"/>
  <c r="G1001" i="1" l="1"/>
  <c r="I1000" i="1"/>
  <c r="H1000" i="1"/>
  <c r="G1002" i="1" l="1"/>
  <c r="H1001" i="1"/>
  <c r="I1001" i="1"/>
  <c r="G1003" i="1" l="1"/>
  <c r="I1002" i="1"/>
  <c r="H1002" i="1"/>
  <c r="G1004" i="1" l="1"/>
  <c r="I1003" i="1"/>
  <c r="H1003" i="1"/>
  <c r="G1005" i="1" l="1"/>
  <c r="H1004" i="1"/>
  <c r="I1004" i="1"/>
  <c r="G1006" i="1" l="1"/>
  <c r="I1005" i="1"/>
  <c r="H1005" i="1"/>
  <c r="G1007" i="1" l="1"/>
  <c r="I1006" i="1"/>
  <c r="H1006" i="1"/>
  <c r="G1008" i="1" l="1"/>
  <c r="I1007" i="1"/>
  <c r="H1007" i="1"/>
  <c r="G1009" i="1" l="1"/>
  <c r="H1008" i="1"/>
  <c r="I1008" i="1"/>
  <c r="G1010" i="1" l="1"/>
  <c r="I1009" i="1"/>
  <c r="H1009" i="1"/>
  <c r="G1011" i="1" l="1"/>
  <c r="I1010" i="1"/>
  <c r="H1010" i="1"/>
  <c r="G1012" i="1" l="1"/>
  <c r="I1011" i="1"/>
  <c r="H1011" i="1"/>
  <c r="G1013" i="1" l="1"/>
  <c r="I1012" i="1"/>
  <c r="H1012" i="1"/>
  <c r="G1014" i="1" l="1"/>
  <c r="H1013" i="1"/>
  <c r="I1013" i="1"/>
  <c r="G1015" i="1" l="1"/>
  <c r="I1014" i="1"/>
  <c r="H1014" i="1"/>
  <c r="G1016" i="1" l="1"/>
  <c r="I1015" i="1"/>
  <c r="H1015" i="1"/>
  <c r="G1017" i="1" l="1"/>
  <c r="I1016" i="1"/>
  <c r="H1016" i="1"/>
  <c r="G1018" i="1" l="1"/>
  <c r="H1017" i="1"/>
  <c r="I1017" i="1"/>
  <c r="G1019" i="1" l="1"/>
  <c r="H1018" i="1"/>
  <c r="I1018" i="1"/>
  <c r="G1020" i="1" l="1"/>
  <c r="H1019" i="1"/>
  <c r="I1019" i="1"/>
  <c r="G1021" i="1" l="1"/>
  <c r="H1020" i="1"/>
  <c r="I1020" i="1"/>
  <c r="G1022" i="1" l="1"/>
  <c r="H1021" i="1"/>
  <c r="I1021" i="1"/>
  <c r="G1023" i="1" l="1"/>
  <c r="H1022" i="1"/>
  <c r="I1022" i="1"/>
  <c r="G1024" i="1" l="1"/>
  <c r="I1023" i="1"/>
  <c r="H1023" i="1"/>
  <c r="G1025" i="1" l="1"/>
  <c r="I1024" i="1"/>
  <c r="H1024" i="1"/>
  <c r="G1026" i="1" l="1"/>
  <c r="I1025" i="1"/>
  <c r="H1025" i="1"/>
  <c r="G1027" i="1" l="1"/>
  <c r="I1026" i="1"/>
  <c r="H1026" i="1"/>
  <c r="G1028" i="1" l="1"/>
  <c r="I1027" i="1"/>
  <c r="H1027" i="1"/>
  <c r="G1029" i="1" l="1"/>
  <c r="H1028" i="1"/>
  <c r="I1028" i="1"/>
  <c r="G1030" i="1" l="1"/>
  <c r="H1029" i="1"/>
  <c r="I1029" i="1"/>
  <c r="G1031" i="1" l="1"/>
  <c r="I1030" i="1"/>
  <c r="H1030" i="1"/>
  <c r="G1032" i="1" l="1"/>
  <c r="H1031" i="1"/>
  <c r="I1031" i="1"/>
  <c r="G1033" i="1" l="1"/>
  <c r="I1032" i="1"/>
  <c r="H1032" i="1"/>
  <c r="G1034" i="1" l="1"/>
  <c r="H1033" i="1"/>
  <c r="I1033" i="1"/>
  <c r="G1035" i="1" l="1"/>
  <c r="I1034" i="1"/>
  <c r="H1034" i="1"/>
  <c r="G1036" i="1" l="1"/>
  <c r="H1035" i="1"/>
  <c r="I1035" i="1"/>
  <c r="G1037" i="1" l="1"/>
  <c r="H1036" i="1"/>
  <c r="I1036" i="1"/>
  <c r="G1038" i="1" l="1"/>
  <c r="H1037" i="1"/>
  <c r="I1037" i="1"/>
  <c r="G1039" i="1" l="1"/>
  <c r="H1038" i="1"/>
  <c r="I1038" i="1"/>
  <c r="G1040" i="1" l="1"/>
  <c r="H1039" i="1"/>
  <c r="I1039" i="1"/>
  <c r="G1041" i="1" l="1"/>
  <c r="H1040" i="1"/>
  <c r="I1040" i="1"/>
  <c r="G1042" i="1" l="1"/>
  <c r="H1041" i="1"/>
  <c r="I1041" i="1"/>
  <c r="G1043" i="1" l="1"/>
  <c r="H1042" i="1"/>
  <c r="I1042" i="1"/>
  <c r="G1044" i="1" l="1"/>
  <c r="H1043" i="1"/>
  <c r="I1043" i="1"/>
  <c r="G1045" i="1" l="1"/>
  <c r="H1044" i="1"/>
  <c r="I1044" i="1"/>
  <c r="G1046" i="1" l="1"/>
  <c r="I1045" i="1"/>
  <c r="H1045" i="1"/>
  <c r="G1047" i="1" l="1"/>
  <c r="H1046" i="1"/>
  <c r="I1046" i="1"/>
  <c r="G1048" i="1" l="1"/>
  <c r="I1047" i="1"/>
  <c r="H1047" i="1"/>
  <c r="G1049" i="1" l="1"/>
  <c r="I1048" i="1"/>
  <c r="H1048" i="1"/>
  <c r="G1050" i="1" l="1"/>
  <c r="H1049" i="1"/>
  <c r="I1049" i="1"/>
  <c r="G1051" i="1" l="1"/>
  <c r="I1050" i="1"/>
  <c r="H1050" i="1"/>
  <c r="G1052" i="1" l="1"/>
  <c r="I1051" i="1"/>
  <c r="H1051" i="1"/>
  <c r="G1053" i="1" l="1"/>
  <c r="H1052" i="1"/>
  <c r="I1052" i="1"/>
  <c r="G1054" i="1" l="1"/>
  <c r="H1053" i="1"/>
  <c r="I1053" i="1"/>
  <c r="G1055" i="1" l="1"/>
  <c r="H1054" i="1"/>
  <c r="I1054" i="1"/>
  <c r="G1056" i="1" l="1"/>
  <c r="H1055" i="1"/>
  <c r="I1055" i="1"/>
  <c r="G1057" i="1" l="1"/>
  <c r="H1056" i="1"/>
  <c r="I1056" i="1"/>
  <c r="G1058" i="1" l="1"/>
  <c r="H1057" i="1"/>
  <c r="I1057" i="1"/>
  <c r="G1059" i="1" l="1"/>
  <c r="I1058" i="1"/>
  <c r="H1058" i="1"/>
  <c r="G1060" i="1" l="1"/>
  <c r="H1059" i="1"/>
  <c r="I1059" i="1"/>
  <c r="G1061" i="1" l="1"/>
  <c r="H1060" i="1"/>
  <c r="I1060" i="1"/>
  <c r="G1062" i="1" l="1"/>
  <c r="H1061" i="1"/>
  <c r="I1061" i="1"/>
  <c r="G1063" i="1" l="1"/>
  <c r="I1062" i="1"/>
  <c r="H1062" i="1"/>
  <c r="G1064" i="1" l="1"/>
  <c r="H1063" i="1"/>
  <c r="I1063" i="1"/>
  <c r="G1065" i="1" l="1"/>
  <c r="I1064" i="1"/>
  <c r="H1064" i="1"/>
  <c r="G1066" i="1" l="1"/>
  <c r="H1065" i="1"/>
  <c r="I1065" i="1"/>
  <c r="G1067" i="1" l="1"/>
  <c r="H1066" i="1"/>
  <c r="I1066" i="1"/>
  <c r="G1068" i="1" l="1"/>
  <c r="H1067" i="1"/>
  <c r="I1067" i="1"/>
  <c r="G1069" i="1" l="1"/>
  <c r="H1068" i="1"/>
  <c r="I1068" i="1"/>
  <c r="G1070" i="1" l="1"/>
  <c r="H1069" i="1"/>
  <c r="I1069" i="1"/>
  <c r="G1071" i="1" l="1"/>
  <c r="I1070" i="1"/>
  <c r="H1070" i="1"/>
  <c r="G1072" i="1" l="1"/>
  <c r="I1071" i="1"/>
  <c r="H1071" i="1"/>
  <c r="G1073" i="1" l="1"/>
  <c r="H1072" i="1"/>
  <c r="I1072" i="1"/>
  <c r="G1074" i="1" l="1"/>
  <c r="H1073" i="1"/>
  <c r="I1073" i="1"/>
  <c r="G1075" i="1" l="1"/>
  <c r="I1074" i="1"/>
  <c r="H1074" i="1"/>
  <c r="G1076" i="1" l="1"/>
  <c r="H1075" i="1"/>
  <c r="I1075" i="1"/>
  <c r="G1077" i="1" l="1"/>
  <c r="H1076" i="1"/>
  <c r="I1076" i="1"/>
  <c r="G1078" i="1" l="1"/>
  <c r="H1077" i="1"/>
  <c r="I1077" i="1"/>
  <c r="G1079" i="1" l="1"/>
  <c r="H1078" i="1"/>
  <c r="I1078" i="1"/>
  <c r="G1080" i="1" l="1"/>
  <c r="H1079" i="1"/>
  <c r="I1079" i="1"/>
  <c r="G1081" i="1" l="1"/>
  <c r="I1080" i="1"/>
  <c r="H1080" i="1"/>
  <c r="G1082" i="1" l="1"/>
  <c r="H1081" i="1"/>
  <c r="I1081" i="1"/>
  <c r="G1083" i="1" l="1"/>
  <c r="I1082" i="1"/>
  <c r="H1082" i="1"/>
  <c r="G1084" i="1" l="1"/>
  <c r="H1083" i="1"/>
  <c r="I1083" i="1"/>
  <c r="G1085" i="1" l="1"/>
  <c r="H1084" i="1"/>
  <c r="I1084" i="1"/>
  <c r="G1086" i="1" l="1"/>
  <c r="H1085" i="1"/>
  <c r="I1085" i="1"/>
  <c r="G1087" i="1" l="1"/>
  <c r="I1086" i="1"/>
  <c r="H1086" i="1"/>
  <c r="G1088" i="1" l="1"/>
  <c r="I1087" i="1"/>
  <c r="H1087" i="1"/>
  <c r="G1089" i="1" l="1"/>
  <c r="H1088" i="1"/>
  <c r="I1088" i="1"/>
  <c r="G1090" i="1" l="1"/>
  <c r="H1089" i="1"/>
  <c r="I1089" i="1"/>
  <c r="G1091" i="1" l="1"/>
  <c r="I1090" i="1"/>
  <c r="H1090" i="1"/>
  <c r="G1092" i="1" l="1"/>
  <c r="H1091" i="1"/>
  <c r="I1091" i="1"/>
  <c r="G1093" i="1" l="1"/>
  <c r="H1092" i="1"/>
  <c r="I1092" i="1"/>
  <c r="G1094" i="1" l="1"/>
  <c r="H1093" i="1"/>
  <c r="I1093" i="1"/>
  <c r="G1095" i="1" l="1"/>
  <c r="H1094" i="1"/>
  <c r="I1094" i="1"/>
  <c r="G1096" i="1" l="1"/>
  <c r="H1095" i="1"/>
  <c r="I1095" i="1"/>
  <c r="G1097" i="1" l="1"/>
  <c r="I1096" i="1"/>
  <c r="H1096" i="1"/>
  <c r="G1098" i="1" l="1"/>
  <c r="I1097" i="1"/>
  <c r="H1097" i="1"/>
  <c r="G1099" i="1" l="1"/>
  <c r="I1098" i="1"/>
  <c r="H1098" i="1"/>
  <c r="G1100" i="1" l="1"/>
  <c r="H1099" i="1"/>
  <c r="I1099" i="1"/>
  <c r="G1101" i="1" l="1"/>
  <c r="H1100" i="1"/>
  <c r="I1100" i="1"/>
  <c r="G1102" i="1" l="1"/>
  <c r="H1101" i="1"/>
  <c r="I1101" i="1"/>
  <c r="G1103" i="1" l="1"/>
  <c r="I1102" i="1"/>
  <c r="H1102" i="1"/>
  <c r="G1104" i="1" l="1"/>
  <c r="I1103" i="1"/>
  <c r="H1103" i="1"/>
  <c r="G1105" i="1" l="1"/>
  <c r="H1104" i="1"/>
  <c r="I1104" i="1"/>
  <c r="G1106" i="1" l="1"/>
  <c r="H1105" i="1"/>
  <c r="I1105" i="1"/>
  <c r="G1107" i="1" l="1"/>
  <c r="I1106" i="1"/>
  <c r="H1106" i="1"/>
  <c r="G1108" i="1" l="1"/>
  <c r="H1107" i="1"/>
  <c r="I1107" i="1"/>
  <c r="G1109" i="1" l="1"/>
  <c r="H1108" i="1"/>
  <c r="I1108" i="1"/>
  <c r="G1110" i="1" l="1"/>
  <c r="H1109" i="1"/>
  <c r="I1109" i="1"/>
  <c r="G1111" i="1" l="1"/>
  <c r="I1110" i="1"/>
  <c r="H1110" i="1"/>
  <c r="G1112" i="1" l="1"/>
  <c r="H1111" i="1"/>
  <c r="I1111" i="1"/>
  <c r="G1113" i="1" l="1"/>
  <c r="H1112" i="1"/>
  <c r="I1112" i="1"/>
  <c r="G1114" i="1" l="1"/>
  <c r="H1113" i="1"/>
  <c r="I1113" i="1"/>
  <c r="G1115" i="1" l="1"/>
  <c r="I1114" i="1"/>
  <c r="H1114" i="1"/>
  <c r="G1116" i="1" l="1"/>
  <c r="H1115" i="1"/>
  <c r="I1115" i="1"/>
  <c r="G1117" i="1" l="1"/>
  <c r="I1116" i="1"/>
  <c r="H1116" i="1"/>
  <c r="G1118" i="1" l="1"/>
  <c r="H1117" i="1"/>
  <c r="I1117" i="1"/>
  <c r="G1119" i="1" l="1"/>
  <c r="H1118" i="1"/>
  <c r="I1118" i="1"/>
  <c r="G1120" i="1" l="1"/>
  <c r="H1119" i="1"/>
  <c r="I1119" i="1"/>
  <c r="G1121" i="1" l="1"/>
  <c r="H1120" i="1"/>
  <c r="I1120" i="1"/>
  <c r="G1122" i="1" l="1"/>
  <c r="H1121" i="1"/>
  <c r="I1121" i="1"/>
  <c r="G1123" i="1" l="1"/>
  <c r="I1122" i="1"/>
  <c r="H1122" i="1"/>
  <c r="G1124" i="1" l="1"/>
  <c r="I1123" i="1"/>
  <c r="H1123" i="1"/>
  <c r="G1125" i="1" l="1"/>
  <c r="H1124" i="1"/>
  <c r="I1124" i="1"/>
  <c r="G1126" i="1" l="1"/>
  <c r="H1125" i="1"/>
  <c r="I1125" i="1"/>
  <c r="G1127" i="1" l="1"/>
  <c r="I1126" i="1"/>
  <c r="H1126" i="1"/>
  <c r="G1128" i="1" l="1"/>
  <c r="H1127" i="1"/>
  <c r="I1127" i="1"/>
  <c r="G1129" i="1" l="1"/>
  <c r="I1128" i="1"/>
  <c r="H1128" i="1"/>
  <c r="G1130" i="1" l="1"/>
  <c r="H1129" i="1"/>
  <c r="I1129" i="1"/>
  <c r="G1131" i="1" l="1"/>
  <c r="I1130" i="1"/>
  <c r="H1130" i="1"/>
  <c r="G1132" i="1" l="1"/>
  <c r="H1131" i="1"/>
  <c r="I1131" i="1"/>
  <c r="G1133" i="1" l="1"/>
  <c r="I1132" i="1"/>
  <c r="H1132" i="1"/>
  <c r="G1134" i="1" l="1"/>
  <c r="H1133" i="1"/>
  <c r="I1133" i="1"/>
  <c r="G1135" i="1" l="1"/>
  <c r="H1134" i="1"/>
  <c r="I1134" i="1"/>
  <c r="G1136" i="1" l="1"/>
  <c r="H1135" i="1"/>
  <c r="I1135" i="1"/>
  <c r="G1137" i="1" l="1"/>
  <c r="H1136" i="1"/>
  <c r="I1136" i="1"/>
  <c r="G1138" i="1" l="1"/>
  <c r="H1137" i="1"/>
  <c r="I1137" i="1"/>
  <c r="G1139" i="1" l="1"/>
  <c r="I1138" i="1"/>
  <c r="H1138" i="1"/>
  <c r="G1140" i="1" l="1"/>
  <c r="I1139" i="1"/>
  <c r="H1139" i="1"/>
  <c r="G1141" i="1" l="1"/>
  <c r="H1140" i="1"/>
  <c r="I1140" i="1"/>
  <c r="G1142" i="1" l="1"/>
  <c r="I1141" i="1"/>
  <c r="H1141" i="1"/>
  <c r="G1143" i="1" l="1"/>
  <c r="I1142" i="1"/>
  <c r="H1142" i="1"/>
  <c r="G1144" i="1" l="1"/>
  <c r="H1143" i="1"/>
  <c r="I1143" i="1"/>
  <c r="G1145" i="1" l="1"/>
  <c r="H1144" i="1"/>
  <c r="I1144" i="1"/>
  <c r="G1146" i="1" l="1"/>
  <c r="I1145" i="1"/>
  <c r="H1145" i="1"/>
  <c r="G1147" i="1" l="1"/>
  <c r="I1146" i="1"/>
  <c r="H1146" i="1"/>
  <c r="G1148" i="1" l="1"/>
  <c r="H1147" i="1"/>
  <c r="I1147" i="1"/>
  <c r="G1149" i="1" l="1"/>
  <c r="I1148" i="1"/>
  <c r="H1148" i="1"/>
  <c r="G1150" i="1" l="1"/>
  <c r="I1149" i="1"/>
  <c r="H1149" i="1"/>
  <c r="G1151" i="1" l="1"/>
  <c r="I1150" i="1"/>
  <c r="H1150" i="1"/>
  <c r="G1152" i="1" l="1"/>
  <c r="H1151" i="1"/>
  <c r="I1151" i="1"/>
  <c r="G1153" i="1" l="1"/>
  <c r="H1152" i="1"/>
  <c r="I1152" i="1"/>
  <c r="G1154" i="1" l="1"/>
  <c r="H1153" i="1"/>
  <c r="I1153" i="1"/>
  <c r="G1155" i="1" l="1"/>
  <c r="H1154" i="1"/>
  <c r="I1154" i="1"/>
  <c r="G1156" i="1" l="1"/>
  <c r="I1155" i="1"/>
  <c r="H1155" i="1"/>
  <c r="G1157" i="1" l="1"/>
  <c r="H1156" i="1"/>
  <c r="I1156" i="1"/>
  <c r="G1158" i="1" l="1"/>
  <c r="I1157" i="1"/>
  <c r="H1157" i="1"/>
  <c r="G1159" i="1" l="1"/>
  <c r="I1158" i="1"/>
  <c r="H1158" i="1"/>
  <c r="G1160" i="1" l="1"/>
  <c r="H1159" i="1"/>
  <c r="I1159" i="1"/>
  <c r="G1161" i="1" l="1"/>
  <c r="I1160" i="1"/>
  <c r="H1160" i="1"/>
  <c r="G1162" i="1" l="1"/>
  <c r="I1161" i="1"/>
  <c r="H1161" i="1"/>
  <c r="G1163" i="1" l="1"/>
  <c r="I1162" i="1"/>
  <c r="H1162" i="1"/>
  <c r="G1164" i="1" l="1"/>
  <c r="H1163" i="1"/>
  <c r="I1163" i="1"/>
  <c r="G1165" i="1" l="1"/>
  <c r="H1164" i="1"/>
  <c r="I1164" i="1"/>
  <c r="G1166" i="1" l="1"/>
  <c r="H1165" i="1"/>
  <c r="I1165" i="1"/>
  <c r="G1167" i="1" l="1"/>
  <c r="H1166" i="1"/>
  <c r="I1166" i="1"/>
  <c r="G1168" i="1" l="1"/>
  <c r="I1167" i="1"/>
  <c r="H1167" i="1"/>
  <c r="G1169" i="1" l="1"/>
  <c r="I1168" i="1"/>
  <c r="H1168" i="1"/>
  <c r="G1170" i="1" l="1"/>
  <c r="H1169" i="1"/>
  <c r="I1169" i="1"/>
  <c r="G1171" i="1" l="1"/>
  <c r="H1170" i="1"/>
  <c r="I1170" i="1"/>
  <c r="G1172" i="1" l="1"/>
  <c r="I1171" i="1"/>
  <c r="H1171" i="1"/>
  <c r="G1173" i="1" l="1"/>
  <c r="I1172" i="1"/>
  <c r="H1172" i="1"/>
  <c r="G1174" i="1" l="1"/>
  <c r="H1173" i="1"/>
  <c r="I1173" i="1"/>
  <c r="G1175" i="1" l="1"/>
  <c r="H1174" i="1"/>
  <c r="I1174" i="1"/>
  <c r="G1176" i="1" l="1"/>
  <c r="H1175" i="1"/>
  <c r="I1175" i="1"/>
  <c r="G1177" i="1" l="1"/>
  <c r="H1176" i="1"/>
  <c r="I1176" i="1"/>
  <c r="G1178" i="1" l="1"/>
  <c r="H1177" i="1"/>
  <c r="I1177" i="1"/>
  <c r="G1179" i="1" l="1"/>
  <c r="H1178" i="1"/>
  <c r="I1178" i="1"/>
  <c r="G1180" i="1" l="1"/>
  <c r="H1179" i="1"/>
  <c r="I1179" i="1"/>
  <c r="G1181" i="1" l="1"/>
  <c r="I1180" i="1"/>
  <c r="H1180" i="1"/>
  <c r="G1182" i="1" l="1"/>
  <c r="I1181" i="1"/>
  <c r="H1181" i="1"/>
  <c r="G1183" i="1" l="1"/>
  <c r="I1182" i="1"/>
  <c r="H1182" i="1"/>
  <c r="G1184" i="1" l="1"/>
  <c r="H1183" i="1"/>
  <c r="I1183" i="1"/>
  <c r="G1185" i="1" l="1"/>
  <c r="H1184" i="1"/>
  <c r="I1184" i="1"/>
  <c r="G1186" i="1" l="1"/>
  <c r="I1185" i="1"/>
  <c r="H1185" i="1"/>
  <c r="G1187" i="1" l="1"/>
  <c r="I1186" i="1"/>
  <c r="H1186" i="1"/>
  <c r="G1188" i="1" l="1"/>
  <c r="I1187" i="1"/>
  <c r="H1187" i="1"/>
  <c r="G1189" i="1" l="1"/>
  <c r="H1188" i="1"/>
  <c r="I1188" i="1"/>
  <c r="G1190" i="1" l="1"/>
  <c r="H1189" i="1"/>
  <c r="I1189" i="1"/>
  <c r="G1191" i="1" l="1"/>
  <c r="H1190" i="1"/>
  <c r="I1190" i="1"/>
  <c r="G1192" i="1" l="1"/>
  <c r="H1191" i="1"/>
  <c r="I1191" i="1"/>
  <c r="G1193" i="1" l="1"/>
  <c r="I1192" i="1"/>
  <c r="H1192" i="1"/>
  <c r="G1194" i="1" l="1"/>
  <c r="I1193" i="1"/>
  <c r="H1193" i="1"/>
  <c r="G1195" i="1" l="1"/>
  <c r="I1194" i="1"/>
  <c r="H1194" i="1"/>
  <c r="G1196" i="1" l="1"/>
  <c r="H1195" i="1"/>
  <c r="I1195" i="1"/>
  <c r="G1197" i="1" l="1"/>
  <c r="I1196" i="1"/>
  <c r="H1196" i="1"/>
  <c r="G1198" i="1" l="1"/>
  <c r="H1197" i="1"/>
  <c r="I1197" i="1"/>
  <c r="G1199" i="1" l="1"/>
  <c r="I1198" i="1"/>
  <c r="H1198" i="1"/>
  <c r="G1200" i="1" l="1"/>
  <c r="I1199" i="1"/>
  <c r="H1199" i="1"/>
  <c r="G1201" i="1" l="1"/>
  <c r="H1200" i="1"/>
  <c r="I1200" i="1"/>
  <c r="G1202" i="1" l="1"/>
  <c r="I1201" i="1"/>
  <c r="H1201" i="1"/>
  <c r="G1203" i="1" l="1"/>
  <c r="I1202" i="1"/>
  <c r="H1202" i="1"/>
  <c r="G1204" i="1" l="1"/>
  <c r="I1203" i="1"/>
  <c r="H1203" i="1"/>
  <c r="G1205" i="1" l="1"/>
  <c r="H1204" i="1"/>
  <c r="I1204" i="1"/>
  <c r="G1206" i="1" l="1"/>
  <c r="I1205" i="1"/>
  <c r="H1205" i="1"/>
  <c r="G1207" i="1" l="1"/>
  <c r="I1206" i="1"/>
  <c r="H1206" i="1"/>
  <c r="G1208" i="1" l="1"/>
  <c r="H1207" i="1"/>
  <c r="I1207" i="1"/>
  <c r="G1209" i="1" l="1"/>
  <c r="H1208" i="1"/>
  <c r="I1208" i="1"/>
  <c r="G1210" i="1" l="1"/>
  <c r="I1209" i="1"/>
  <c r="H1209" i="1"/>
  <c r="G1211" i="1" l="1"/>
  <c r="I1210" i="1"/>
  <c r="H1210" i="1"/>
  <c r="G1212" i="1" l="1"/>
  <c r="H1211" i="1"/>
  <c r="I1211" i="1"/>
  <c r="G1213" i="1" l="1"/>
  <c r="I1212" i="1"/>
  <c r="H1212" i="1"/>
  <c r="G1214" i="1" l="1"/>
  <c r="I1213" i="1"/>
  <c r="H1213" i="1"/>
  <c r="G1215" i="1" l="1"/>
  <c r="I1214" i="1"/>
  <c r="H1214" i="1"/>
  <c r="G1216" i="1" l="1"/>
  <c r="H1215" i="1"/>
  <c r="I1215" i="1"/>
  <c r="G1217" i="1" l="1"/>
  <c r="H1216" i="1"/>
  <c r="I1216" i="1"/>
  <c r="G1218" i="1" l="1"/>
  <c r="I1217" i="1"/>
  <c r="H1217" i="1"/>
  <c r="G1219" i="1" l="1"/>
  <c r="I1218" i="1"/>
  <c r="H1218" i="1"/>
  <c r="G1220" i="1" l="1"/>
  <c r="I1219" i="1"/>
  <c r="H1219" i="1"/>
  <c r="G1221" i="1" l="1"/>
  <c r="I1220" i="1"/>
  <c r="H1220" i="1"/>
  <c r="G1222" i="1" l="1"/>
  <c r="H1221" i="1"/>
  <c r="I1221" i="1"/>
  <c r="G1223" i="1" l="1"/>
  <c r="H1222" i="1"/>
  <c r="I1222" i="1"/>
  <c r="G1224" i="1" l="1"/>
  <c r="H1223" i="1"/>
  <c r="I1223" i="1"/>
  <c r="G1225" i="1" l="1"/>
  <c r="I1224" i="1"/>
  <c r="H1224" i="1"/>
  <c r="G1226" i="1" l="1"/>
  <c r="H1225" i="1"/>
  <c r="I1225" i="1"/>
  <c r="G1227" i="1" l="1"/>
  <c r="H1226" i="1"/>
  <c r="I1226" i="1"/>
  <c r="G1228" i="1" l="1"/>
  <c r="H1227" i="1"/>
  <c r="I1227" i="1"/>
  <c r="G1229" i="1" l="1"/>
  <c r="H1228" i="1"/>
  <c r="I1228" i="1"/>
  <c r="G1230" i="1" l="1"/>
  <c r="H1229" i="1"/>
  <c r="I1229" i="1"/>
  <c r="G1231" i="1" l="1"/>
  <c r="H1230" i="1"/>
  <c r="I1230" i="1"/>
  <c r="G1232" i="1" l="1"/>
  <c r="I1231" i="1"/>
  <c r="H1231" i="1"/>
  <c r="G1233" i="1" l="1"/>
  <c r="H1232" i="1"/>
  <c r="I1232" i="1"/>
  <c r="G1234" i="1" l="1"/>
  <c r="H1233" i="1"/>
  <c r="I1233" i="1"/>
  <c r="G1235" i="1" l="1"/>
  <c r="I1234" i="1"/>
  <c r="H1234" i="1"/>
  <c r="G1236" i="1" l="1"/>
  <c r="I1235" i="1"/>
  <c r="H1235" i="1"/>
  <c r="G1237" i="1" l="1"/>
  <c r="H1236" i="1"/>
  <c r="I1236" i="1"/>
  <c r="G1238" i="1" l="1"/>
  <c r="H1237" i="1"/>
  <c r="I1237" i="1"/>
  <c r="G1239" i="1" l="1"/>
  <c r="I1238" i="1"/>
  <c r="H1238" i="1"/>
  <c r="G1240" i="1" l="1"/>
  <c r="H1239" i="1"/>
  <c r="I1239" i="1"/>
  <c r="G1241" i="1" l="1"/>
  <c r="H1240" i="1"/>
  <c r="I1240" i="1"/>
  <c r="G1242" i="1" l="1"/>
  <c r="H1241" i="1"/>
  <c r="I1241" i="1"/>
  <c r="G1243" i="1" l="1"/>
  <c r="H1242" i="1"/>
  <c r="I1242" i="1"/>
  <c r="G1244" i="1" l="1"/>
  <c r="H1243" i="1"/>
  <c r="I1243" i="1"/>
  <c r="G1245" i="1" l="1"/>
  <c r="I1244" i="1"/>
  <c r="H1244" i="1"/>
  <c r="G1246" i="1" l="1"/>
  <c r="H1245" i="1"/>
  <c r="I1245" i="1"/>
  <c r="G1247" i="1" l="1"/>
  <c r="I1246" i="1"/>
  <c r="H1246" i="1"/>
  <c r="G1248" i="1" l="1"/>
  <c r="H1247" i="1"/>
  <c r="I1247" i="1"/>
  <c r="G1249" i="1" l="1"/>
  <c r="H1248" i="1"/>
  <c r="I1248" i="1"/>
  <c r="G1250" i="1" l="1"/>
  <c r="H1249" i="1"/>
  <c r="I1249" i="1"/>
  <c r="G1251" i="1" l="1"/>
  <c r="I1250" i="1"/>
  <c r="H1250" i="1"/>
  <c r="G1252" i="1" l="1"/>
  <c r="I1251" i="1"/>
  <c r="H1251" i="1"/>
  <c r="G1253" i="1" l="1"/>
  <c r="H1252" i="1"/>
  <c r="I1252" i="1"/>
  <c r="G1254" i="1" l="1"/>
  <c r="H1253" i="1"/>
  <c r="I1253" i="1"/>
  <c r="G1255" i="1" l="1"/>
  <c r="H1254" i="1"/>
  <c r="I1254" i="1"/>
  <c r="G1256" i="1" l="1"/>
  <c r="H1255" i="1"/>
  <c r="I1255" i="1"/>
  <c r="G1257" i="1" l="1"/>
  <c r="I1256" i="1"/>
  <c r="H1256" i="1"/>
  <c r="G1258" i="1" l="1"/>
  <c r="H1257" i="1"/>
  <c r="I1257" i="1"/>
  <c r="G1259" i="1" l="1"/>
  <c r="I1258" i="1"/>
  <c r="H1258" i="1"/>
  <c r="G1260" i="1" l="1"/>
  <c r="H1259" i="1"/>
  <c r="I1259" i="1"/>
  <c r="G1261" i="1" l="1"/>
  <c r="I1260" i="1"/>
  <c r="H1260" i="1"/>
  <c r="G1262" i="1" l="1"/>
  <c r="H1261" i="1"/>
  <c r="I1261" i="1"/>
  <c r="G1263" i="1" l="1"/>
  <c r="H1262" i="1"/>
  <c r="I1262" i="1"/>
  <c r="G1264" i="1" l="1"/>
  <c r="I1263" i="1"/>
  <c r="H1263" i="1"/>
  <c r="G1265" i="1" l="1"/>
  <c r="H1264" i="1"/>
  <c r="I1264" i="1"/>
  <c r="G1266" i="1" l="1"/>
  <c r="H1265" i="1"/>
  <c r="I1265" i="1"/>
  <c r="G1267" i="1" l="1"/>
  <c r="I1266" i="1"/>
  <c r="H1266" i="1"/>
  <c r="G1268" i="1" l="1"/>
  <c r="I1267" i="1"/>
  <c r="H1267" i="1"/>
  <c r="G1269" i="1" l="1"/>
  <c r="H1268" i="1"/>
  <c r="I1268" i="1"/>
  <c r="G1270" i="1" l="1"/>
  <c r="H1269" i="1"/>
  <c r="I1269" i="1"/>
  <c r="G1271" i="1" l="1"/>
  <c r="I1270" i="1"/>
  <c r="H1270" i="1"/>
  <c r="G1272" i="1" l="1"/>
  <c r="H1271" i="1"/>
  <c r="I1271" i="1"/>
  <c r="G1273" i="1" l="1"/>
  <c r="H1272" i="1"/>
  <c r="I1272" i="1"/>
  <c r="G1274" i="1" l="1"/>
  <c r="H1273" i="1"/>
  <c r="I1273" i="1"/>
  <c r="G1275" i="1" l="1"/>
  <c r="I1274" i="1"/>
  <c r="H1274" i="1"/>
  <c r="G1276" i="1" l="1"/>
  <c r="H1275" i="1"/>
  <c r="I1275" i="1"/>
  <c r="G1277" i="1" l="1"/>
  <c r="I1276" i="1"/>
  <c r="H1276" i="1"/>
  <c r="G1278" i="1" l="1"/>
  <c r="H1277" i="1"/>
  <c r="I1277" i="1"/>
  <c r="G1279" i="1" l="1"/>
  <c r="I1278" i="1"/>
  <c r="H1278" i="1"/>
  <c r="G1280" i="1" l="1"/>
  <c r="H1279" i="1"/>
  <c r="I1279" i="1"/>
  <c r="G1281" i="1" l="1"/>
  <c r="H1280" i="1"/>
  <c r="I1280" i="1"/>
  <c r="G1282" i="1" l="1"/>
  <c r="H1281" i="1"/>
  <c r="I1281" i="1"/>
  <c r="G1283" i="1" l="1"/>
  <c r="I1282" i="1"/>
  <c r="H1282" i="1"/>
  <c r="G1284" i="1" l="1"/>
  <c r="I1283" i="1"/>
  <c r="H1283" i="1"/>
  <c r="G1285" i="1" l="1"/>
  <c r="H1284" i="1"/>
  <c r="I1284" i="1"/>
  <c r="G1286" i="1" l="1"/>
  <c r="H1285" i="1"/>
  <c r="I1285" i="1"/>
  <c r="G1287" i="1" l="1"/>
  <c r="I1286" i="1"/>
  <c r="H1286" i="1"/>
  <c r="G1288" i="1" l="1"/>
  <c r="H1287" i="1"/>
  <c r="I1287" i="1"/>
  <c r="G1289" i="1" l="1"/>
  <c r="I1288" i="1"/>
  <c r="H1288" i="1"/>
  <c r="G1290" i="1" l="1"/>
  <c r="H1289" i="1"/>
  <c r="I1289" i="1"/>
  <c r="G1291" i="1" l="1"/>
  <c r="H1290" i="1"/>
  <c r="I1290" i="1"/>
  <c r="G1292" i="1" l="1"/>
  <c r="H1291" i="1"/>
  <c r="I1291" i="1"/>
  <c r="G1293" i="1" l="1"/>
  <c r="I1292" i="1"/>
  <c r="H1292" i="1"/>
  <c r="G1294" i="1" l="1"/>
  <c r="H1293" i="1"/>
  <c r="I1293" i="1"/>
  <c r="G1295" i="1" l="1"/>
  <c r="I1294" i="1"/>
  <c r="H1294" i="1"/>
  <c r="G1296" i="1" l="1"/>
  <c r="I1295" i="1"/>
  <c r="H1295" i="1"/>
  <c r="G1297" i="1" l="1"/>
  <c r="I1296" i="1"/>
  <c r="H1296" i="1"/>
  <c r="G1298" i="1" l="1"/>
  <c r="H1297" i="1"/>
  <c r="I1297" i="1"/>
  <c r="G1299" i="1" l="1"/>
  <c r="I1298" i="1"/>
  <c r="H1298" i="1"/>
  <c r="G1300" i="1" l="1"/>
  <c r="I1299" i="1"/>
  <c r="H1299" i="1"/>
  <c r="G1301" i="1" l="1"/>
  <c r="H1300" i="1"/>
  <c r="I1300" i="1"/>
  <c r="G1302" i="1" l="1"/>
  <c r="H1301" i="1"/>
  <c r="I1301" i="1"/>
  <c r="G1303" i="1" l="1"/>
  <c r="I1302" i="1"/>
  <c r="H1302" i="1"/>
  <c r="G1304" i="1" l="1"/>
  <c r="H1303" i="1"/>
  <c r="I1303" i="1"/>
  <c r="G1305" i="1" l="1"/>
  <c r="H1304" i="1"/>
  <c r="I1304" i="1"/>
  <c r="G1306" i="1" l="1"/>
  <c r="H1305" i="1"/>
  <c r="I1305" i="1"/>
  <c r="G1307" i="1" l="1"/>
  <c r="I1306" i="1"/>
  <c r="H1306" i="1"/>
  <c r="G1308" i="1" l="1"/>
  <c r="H1307" i="1"/>
  <c r="I1307" i="1"/>
  <c r="G1309" i="1" l="1"/>
  <c r="I1308" i="1"/>
  <c r="H1308" i="1"/>
  <c r="G1310" i="1" l="1"/>
  <c r="H1309" i="1"/>
  <c r="I1309" i="1"/>
  <c r="G1311" i="1" l="1"/>
  <c r="I1310" i="1"/>
  <c r="H1310" i="1"/>
  <c r="G1312" i="1" l="1"/>
  <c r="H1311" i="1"/>
  <c r="I1311" i="1"/>
  <c r="G1313" i="1" l="1"/>
  <c r="H1312" i="1"/>
  <c r="I1312" i="1"/>
  <c r="G1314" i="1" l="1"/>
  <c r="I1313" i="1"/>
  <c r="H1313" i="1"/>
  <c r="G1315" i="1" l="1"/>
  <c r="I1314" i="1"/>
  <c r="H1314" i="1"/>
  <c r="G1316" i="1" l="1"/>
  <c r="I1315" i="1"/>
  <c r="H1315" i="1"/>
  <c r="G1317" i="1" l="1"/>
  <c r="H1316" i="1"/>
  <c r="I1316" i="1"/>
  <c r="G1318" i="1" l="1"/>
  <c r="I1317" i="1"/>
  <c r="H1317" i="1"/>
  <c r="G1319" i="1" l="1"/>
  <c r="I1318" i="1"/>
  <c r="H1318" i="1"/>
  <c r="G1320" i="1" l="1"/>
  <c r="H1319" i="1"/>
  <c r="I1319" i="1"/>
  <c r="G1321" i="1" l="1"/>
  <c r="I1320" i="1"/>
  <c r="H1320" i="1"/>
  <c r="G1322" i="1" l="1"/>
  <c r="H1321" i="1"/>
  <c r="I1321" i="1"/>
  <c r="G1323" i="1" l="1"/>
  <c r="H1322" i="1"/>
  <c r="I1322" i="1"/>
  <c r="G1324" i="1" l="1"/>
  <c r="H1323" i="1"/>
  <c r="I1323" i="1"/>
  <c r="G1325" i="1" l="1"/>
  <c r="H1324" i="1"/>
  <c r="I1324" i="1"/>
  <c r="G1326" i="1" l="1"/>
  <c r="H1325" i="1"/>
  <c r="I1325" i="1"/>
  <c r="G1327" i="1" l="1"/>
  <c r="H1326" i="1"/>
  <c r="I1326" i="1"/>
  <c r="G1328" i="1" l="1"/>
  <c r="I1327" i="1"/>
  <c r="H1327" i="1"/>
  <c r="G1329" i="1" l="1"/>
  <c r="I1328" i="1"/>
  <c r="H1328" i="1"/>
  <c r="G1330" i="1" l="1"/>
  <c r="H1329" i="1"/>
  <c r="I1329" i="1"/>
  <c r="G1331" i="1" l="1"/>
  <c r="H1330" i="1"/>
  <c r="I1330" i="1"/>
  <c r="G1332" i="1" l="1"/>
  <c r="I1331" i="1"/>
  <c r="H1331" i="1"/>
  <c r="G1333" i="1" l="1"/>
  <c r="H1332" i="1"/>
  <c r="I1332" i="1"/>
  <c r="G1334" i="1" l="1"/>
  <c r="H1333" i="1"/>
  <c r="I1333" i="1"/>
  <c r="G1335" i="1" l="1"/>
  <c r="I1334" i="1"/>
  <c r="H1334" i="1"/>
  <c r="G1336" i="1" l="1"/>
  <c r="H1335" i="1"/>
  <c r="I1335" i="1"/>
  <c r="G1337" i="1" l="1"/>
  <c r="H1336" i="1"/>
  <c r="I1336" i="1"/>
  <c r="G1338" i="1" l="1"/>
  <c r="I1337" i="1"/>
  <c r="H1337" i="1"/>
  <c r="G1339" i="1" l="1"/>
  <c r="I1338" i="1"/>
  <c r="H1338" i="1"/>
  <c r="G1340" i="1" l="1"/>
  <c r="H1339" i="1"/>
  <c r="I1339" i="1"/>
  <c r="G1341" i="1" l="1"/>
  <c r="H1340" i="1"/>
  <c r="I1340" i="1"/>
  <c r="G1342" i="1" l="1"/>
  <c r="H1341" i="1"/>
  <c r="I1341" i="1"/>
  <c r="G1343" i="1" l="1"/>
  <c r="H1342" i="1"/>
  <c r="I1342" i="1"/>
  <c r="G1344" i="1" l="1"/>
  <c r="H1343" i="1"/>
  <c r="I1343" i="1"/>
  <c r="G1345" i="1" l="1"/>
  <c r="I1344" i="1"/>
  <c r="H1344" i="1"/>
  <c r="G1346" i="1" l="1"/>
  <c r="H1345" i="1"/>
  <c r="I1345" i="1"/>
  <c r="G1347" i="1" l="1"/>
  <c r="H1346" i="1"/>
  <c r="I1346" i="1"/>
  <c r="G1348" i="1" l="1"/>
  <c r="I1347" i="1"/>
  <c r="H1347" i="1"/>
  <c r="G1349" i="1" l="1"/>
  <c r="I1348" i="1"/>
  <c r="H1348" i="1"/>
  <c r="G1350" i="1" l="1"/>
  <c r="H1349" i="1"/>
  <c r="I1349" i="1"/>
  <c r="G1351" i="1" l="1"/>
  <c r="H1350" i="1"/>
  <c r="I1350" i="1"/>
  <c r="G1352" i="1" l="1"/>
  <c r="H1351" i="1"/>
  <c r="I1351" i="1"/>
  <c r="G1353" i="1" l="1"/>
  <c r="I1352" i="1"/>
  <c r="H1352" i="1"/>
  <c r="G1354" i="1" l="1"/>
  <c r="H1353" i="1"/>
  <c r="I1353" i="1"/>
  <c r="G1355" i="1" l="1"/>
  <c r="H1354" i="1"/>
  <c r="I1354" i="1"/>
  <c r="G1356" i="1" l="1"/>
  <c r="H1355" i="1"/>
  <c r="I1355" i="1"/>
  <c r="G1357" i="1" l="1"/>
  <c r="H1356" i="1"/>
  <c r="I1356" i="1"/>
  <c r="G1358" i="1" l="1"/>
  <c r="H1357" i="1"/>
  <c r="I1357" i="1"/>
  <c r="G1359" i="1" l="1"/>
  <c r="H1358" i="1"/>
  <c r="I1358" i="1"/>
  <c r="G1360" i="1" l="1"/>
  <c r="I1359" i="1"/>
  <c r="H1359" i="1"/>
  <c r="G1361" i="1" l="1"/>
  <c r="H1360" i="1"/>
  <c r="I1360" i="1"/>
  <c r="G1362" i="1" l="1"/>
  <c r="I1361" i="1"/>
  <c r="H1361" i="1"/>
  <c r="G1363" i="1" l="1"/>
  <c r="I1362" i="1"/>
  <c r="H1362" i="1"/>
  <c r="G1364" i="1" l="1"/>
  <c r="I1363" i="1"/>
  <c r="H1363" i="1"/>
  <c r="G1365" i="1" l="1"/>
  <c r="H1364" i="1"/>
  <c r="I1364" i="1"/>
  <c r="G1366" i="1" l="1"/>
  <c r="I1365" i="1"/>
  <c r="H1365" i="1"/>
  <c r="G1367" i="1" l="1"/>
  <c r="I1366" i="1"/>
  <c r="H1366" i="1"/>
  <c r="G1368" i="1" l="1"/>
  <c r="I1367" i="1"/>
  <c r="H1367" i="1"/>
  <c r="G1369" i="1" l="1"/>
  <c r="I1368" i="1"/>
  <c r="H1368" i="1"/>
  <c r="G1370" i="1" l="1"/>
  <c r="H1369" i="1"/>
  <c r="I1369" i="1"/>
  <c r="G1371" i="1" l="1"/>
  <c r="I1370" i="1"/>
  <c r="H1370" i="1"/>
  <c r="G1372" i="1" l="1"/>
  <c r="H1371" i="1"/>
  <c r="I1371" i="1"/>
  <c r="G1373" i="1" l="1"/>
  <c r="H1372" i="1"/>
  <c r="I1372" i="1"/>
  <c r="G1374" i="1" l="1"/>
  <c r="I1373" i="1"/>
  <c r="H1373" i="1"/>
  <c r="G1375" i="1" l="1"/>
  <c r="I1374" i="1"/>
  <c r="H1374" i="1"/>
  <c r="G1376" i="1" l="1"/>
  <c r="I1375" i="1"/>
  <c r="H1375" i="1"/>
  <c r="G1377" i="1" l="1"/>
  <c r="H1376" i="1"/>
  <c r="I1376" i="1"/>
  <c r="G1378" i="1" l="1"/>
  <c r="H1377" i="1"/>
  <c r="I1377" i="1"/>
  <c r="G1379" i="1" l="1"/>
  <c r="H1378" i="1"/>
  <c r="I1378" i="1"/>
  <c r="G1380" i="1" l="1"/>
  <c r="H1379" i="1"/>
  <c r="I1379" i="1"/>
  <c r="G1381" i="1" l="1"/>
  <c r="H1380" i="1"/>
  <c r="I1380" i="1"/>
  <c r="G1382" i="1" l="1"/>
  <c r="H1381" i="1"/>
  <c r="I1381" i="1"/>
  <c r="G1383" i="1" l="1"/>
  <c r="H1382" i="1"/>
  <c r="I1382" i="1"/>
  <c r="G1384" i="1" l="1"/>
  <c r="I1383" i="1"/>
  <c r="H1383" i="1"/>
  <c r="G1385" i="1" l="1"/>
  <c r="H1384" i="1"/>
  <c r="I1384" i="1"/>
  <c r="G1386" i="1" l="1"/>
  <c r="I1385" i="1"/>
  <c r="H1385" i="1"/>
  <c r="G1387" i="1" l="1"/>
  <c r="I1386" i="1"/>
  <c r="H1386" i="1"/>
  <c r="G1388" i="1" l="1"/>
  <c r="H1387" i="1"/>
  <c r="I1387" i="1"/>
  <c r="G1389" i="1" l="1"/>
  <c r="H1388" i="1"/>
  <c r="I1388" i="1"/>
  <c r="G1390" i="1" l="1"/>
  <c r="H1389" i="1"/>
  <c r="I1389" i="1"/>
  <c r="G1391" i="1" l="1"/>
  <c r="I1390" i="1"/>
  <c r="H1390" i="1"/>
  <c r="G1392" i="1" l="1"/>
  <c r="H1391" i="1"/>
  <c r="I1391" i="1"/>
  <c r="G1393" i="1" l="1"/>
  <c r="I1392" i="1"/>
  <c r="H1392" i="1"/>
  <c r="G1394" i="1" l="1"/>
  <c r="I1393" i="1"/>
  <c r="H1393" i="1"/>
  <c r="G1395" i="1" l="1"/>
  <c r="I1394" i="1"/>
  <c r="H1394" i="1"/>
  <c r="G1396" i="1" l="1"/>
  <c r="H1395" i="1"/>
  <c r="I1395" i="1"/>
  <c r="G1397" i="1" l="1"/>
  <c r="I1396" i="1"/>
  <c r="H1396" i="1"/>
  <c r="G1398" i="1" l="1"/>
  <c r="H1397" i="1"/>
  <c r="I1397" i="1"/>
  <c r="G1399" i="1" l="1"/>
  <c r="H1398" i="1"/>
  <c r="I1398" i="1"/>
  <c r="G1400" i="1" l="1"/>
  <c r="I1399" i="1"/>
  <c r="H1399" i="1"/>
  <c r="H1400" i="1"/>
  <c r="I1400" i="1"/>
</calcChain>
</file>

<file path=xl/sharedStrings.xml><?xml version="1.0" encoding="utf-8"?>
<sst xmlns="http://schemas.openxmlformats.org/spreadsheetml/2006/main" count="7002" uniqueCount="2369">
  <si>
    <t>1:59 Текущее видео</t>
  </si>
  <si>
    <t xml:space="preserve">[1406] Walmart’s Worst Bike U-Lock: Blackburn 8” </t>
  </si>
  <si>
    <t>LockPickingLawyer</t>
  </si>
  <si>
    <t>2:01 Текущее видео</t>
  </si>
  <si>
    <t xml:space="preserve">[1405] Ultraloq Smart Deadbolt Picked </t>
  </si>
  <si>
    <t>2:04 Текущее видео</t>
  </si>
  <si>
    <t xml:space="preserve">[1404] Walmart’s Best Bike Lock Picked: Blackburn 9” U-Lock </t>
  </si>
  <si>
    <t>2:08 Текущее видео</t>
  </si>
  <si>
    <t xml:space="preserve">[1403] Lily Water Padlock With CRAZY Keyway </t>
  </si>
  <si>
    <t>1:47 Текущее видео</t>
  </si>
  <si>
    <t xml:space="preserve">[1402] Walmart’s Store Brand Smartlock: “Hyper Tough” </t>
  </si>
  <si>
    <t>2:31 Текущее видео</t>
  </si>
  <si>
    <t xml:space="preserve">[1401] Jahul Folding Bike Lock Picked </t>
  </si>
  <si>
    <t>1:37 Текущее видео</t>
  </si>
  <si>
    <t xml:space="preserve">[1399] Amazon’s #1 Best Seller Deadbolt is Junk: OrangeIOT </t>
  </si>
  <si>
    <t>8:35 Текущее видео</t>
  </si>
  <si>
    <t xml:space="preserve">[1398] A Padlock I’d Use: Abus Granit 37RK/80 (Pick &amp; Gut) </t>
  </si>
  <si>
    <t>2:53 Текущее видео</t>
  </si>
  <si>
    <t xml:space="preserve">[1397] Kawaha Stainless Padlock Picked (Model 21/40WF) </t>
  </si>
  <si>
    <t xml:space="preserve">[1396] A Rekeyable Disc Padlock — Abus 24RK/70 </t>
  </si>
  <si>
    <t>1:25 Текущее видео</t>
  </si>
  <si>
    <t xml:space="preserve">[1395] Bretford Combination Lock — An Excellent Fishing Sinker </t>
  </si>
  <si>
    <t>6:12 Текущее видео</t>
  </si>
  <si>
    <t xml:space="preserve">[1394] Mul-T-Lock Round Body Padlock Picked </t>
  </si>
  <si>
    <t xml:space="preserve">[1393] Opened FAST: StopBox Gun “Retention Device” </t>
  </si>
  <si>
    <t>2:56 Текущее видео</t>
  </si>
  <si>
    <t xml:space="preserve">[1392] Supermarket Lock From Australia: Yale V140.70 </t>
  </si>
  <si>
    <t>2:13 Текущее видео</t>
  </si>
  <si>
    <t xml:space="preserve">[1391] MMF Bank Deposit Bag Picked (7 Pins!) </t>
  </si>
  <si>
    <t>2:00 Текущее видео</t>
  </si>
  <si>
    <t xml:space="preserve">[1390] The Hallmarks of a Master Lock: Model 115 </t>
  </si>
  <si>
    <t>1:48 Текущее видео</t>
  </si>
  <si>
    <t xml:space="preserve">[1389] Opened FASTER Without Combination: 321 Locks Key Lockbok </t>
  </si>
  <si>
    <t>5:32 Текущее видео</t>
  </si>
  <si>
    <t xml:space="preserve">[1388] The Best Built Deadbolt Ever? Easilok </t>
  </si>
  <si>
    <t>1:55 Текущее видео</t>
  </si>
  <si>
    <t xml:space="preserve">[1387] Sheep in Wolf’s Clothing: Silverline Armored Shutter Lock </t>
  </si>
  <si>
    <t>2:27 Текущее видео</t>
  </si>
  <si>
    <t xml:space="preserve">[1386] Pineworld Biometric Gun Safe Opened </t>
  </si>
  <si>
    <t>3:03 Текущее видео</t>
  </si>
  <si>
    <t xml:space="preserve">[1385] Black Friday at Covert Instruments </t>
  </si>
  <si>
    <t xml:space="preserve">[1384] Amazon Says It’s “Pick Proof”: FJM Shutter Lock </t>
  </si>
  <si>
    <t>3:02 Текущее видео</t>
  </si>
  <si>
    <t xml:space="preserve">[1383] Porsche Panamera Turbo Lock Picked </t>
  </si>
  <si>
    <t>1:49 Текущее видео</t>
  </si>
  <si>
    <t xml:space="preserve">[1382] Tap to Open: Brinks Combination Lock (Model 175-50054) </t>
  </si>
  <si>
    <t xml:space="preserve">[1381] Vintage “Secret Service” Master Lock No.1 Picked </t>
  </si>
  <si>
    <t>2:20 Текущее видео</t>
  </si>
  <si>
    <t xml:space="preserve">[1380] Bentley Flying Spur Door Lock Picked </t>
  </si>
  <si>
    <t>2:41 Текущее видео</t>
  </si>
  <si>
    <t xml:space="preserve">[1379] New Addition to the Covert Companion! </t>
  </si>
  <si>
    <t>2:17 Текущее видео</t>
  </si>
  <si>
    <t xml:space="preserve">[1378] Planet Fitness Locks: Faster Without Combination! </t>
  </si>
  <si>
    <t>2:32 Текущее видео</t>
  </si>
  <si>
    <t xml:space="preserve">[1377] Snapping Open Locks With a Bent Bicycle Spoke </t>
  </si>
  <si>
    <t>3:55 Текущее видео</t>
  </si>
  <si>
    <t xml:space="preserve">[1376] A Locksmith Couldn’t Open This — Find Out Why </t>
  </si>
  <si>
    <t>1:58 Текущее видео</t>
  </si>
  <si>
    <t xml:space="preserve">[1375] “Not a Lock” vs. 10/10 Rated Master Lock </t>
  </si>
  <si>
    <t>20:18 Текущее видео</t>
  </si>
  <si>
    <t xml:space="preserve">Sprengel Vacuum Pump: The most efficient vacuum pump ever? </t>
  </si>
  <si>
    <t>Cody'sLab</t>
  </si>
  <si>
    <t>3:09 Текущее видео</t>
  </si>
  <si>
    <t xml:space="preserve">[1374] I Lost My Voice… But This Is Important #teamseas </t>
  </si>
  <si>
    <t>3:43 Текущее видео</t>
  </si>
  <si>
    <t xml:space="preserve">[1373] Military Lock Showdown: Master vs. PacLock </t>
  </si>
  <si>
    <t>2:39 Текущее видео</t>
  </si>
  <si>
    <t xml:space="preserve">[1372] Vintage Bulgarian Triple-Blade Lock Picked </t>
  </si>
  <si>
    <t>3:59 Текущее видео</t>
  </si>
  <si>
    <t xml:space="preserve">[1371] PacLock’s New Roll-Up Truck Door Locks </t>
  </si>
  <si>
    <t xml:space="preserve">[1370] A Bad Idea: “Designer” Bike Locks (Supreme) </t>
  </si>
  <si>
    <t xml:space="preserve">[1369] Squire’s Disappointing Armored Shutter Lock (Model ASWL2) </t>
  </si>
  <si>
    <t>2:44 Текущее видео</t>
  </si>
  <si>
    <t xml:space="preserve">[1368] A Crutch For Picking Disc Detainer Locks (S-SR Padlock) </t>
  </si>
  <si>
    <t>10:53 Текущее видео</t>
  </si>
  <si>
    <t xml:space="preserve">[1366] Assembling the Covert Companion Turning Tool Expansion Pack! </t>
  </si>
  <si>
    <t>3:11 Текущее видео</t>
  </si>
  <si>
    <t xml:space="preserve">[1365] Goodbye to BosnianBill… </t>
  </si>
  <si>
    <t>2:03 Текущее видео</t>
  </si>
  <si>
    <t xml:space="preserve">[1364] A Lock With “Good Character” (Unity 80mm) </t>
  </si>
  <si>
    <t xml:space="preserve">[1363] Celebrity Party Phone Lock Defeated (Yondr) </t>
  </si>
  <si>
    <t>4:12 Текущее видео</t>
  </si>
  <si>
    <t xml:space="preserve">[1362] Mul-T-Lock’s GPS-Tracked “WatchLock” Picked </t>
  </si>
  <si>
    <t>2:51 Текущее видео</t>
  </si>
  <si>
    <t xml:space="preserve">[1361] Puzzle Box Opened Three Ways… </t>
  </si>
  <si>
    <t>2:49 Текущее видео</t>
  </si>
  <si>
    <t xml:space="preserve">[1360] Carbine Dual Entry Padlock Picked </t>
  </si>
  <si>
    <t>2:50 Текущее видео</t>
  </si>
  <si>
    <t xml:space="preserve">[1359] Security Theater: Visionis Fingerprint Reader Bypassed </t>
  </si>
  <si>
    <t>2:30 Текущее видео</t>
  </si>
  <si>
    <t xml:space="preserve">[1358] Disappointing: MASSIVE Abus 93/100 Picked </t>
  </si>
  <si>
    <t xml:space="preserve">[1357] Extraordinarily Average: Master Lock Bike Lock (Model 8195D) </t>
  </si>
  <si>
    <t>1:36 Текущее видео</t>
  </si>
  <si>
    <t xml:space="preserve">[1356] A Master Lock I Should FEAR?!? Model 377 Trailer Lock </t>
  </si>
  <si>
    <t>2:52 Текущее видео</t>
  </si>
  <si>
    <t xml:space="preserve">[1355] Restored Chubb Round Body Padlock Picked </t>
  </si>
  <si>
    <t>3:17 Текущее видео</t>
  </si>
  <si>
    <t xml:space="preserve">[1354] Small But Mighty: Kaba Micro Key Switch </t>
  </si>
  <si>
    <t>3:23 Текущее видео</t>
  </si>
  <si>
    <t xml:space="preserve">[1353] Picking With The Covert Companion Expansion Pack </t>
  </si>
  <si>
    <t xml:space="preserve">[1352] I Got Rick-Rolled Via Mail (Locking USB Drive) </t>
  </si>
  <si>
    <t>2:18 Текущее видео</t>
  </si>
  <si>
    <t xml:space="preserve">[1351] Toyota Corolla Door Lock Picked </t>
  </si>
  <si>
    <t>2:19 Текущее видео</t>
  </si>
  <si>
    <t xml:space="preserve">[1350] Defeating a “Killer Key” </t>
  </si>
  <si>
    <t>4:10 Текущее видео</t>
  </si>
  <si>
    <t xml:space="preserve">[1349] Reassembling the Abus “Rock” Padlock (83CS/80) </t>
  </si>
  <si>
    <t>5:33 Текущее видео</t>
  </si>
  <si>
    <t xml:space="preserve">[1348] HUGE Australian Abus “Rock” Padlock (83CS/80) </t>
  </si>
  <si>
    <t xml:space="preserve">[1347] How A Lock Company Says It Just Doesn’t Care: Centurion USA Bypass </t>
  </si>
  <si>
    <t xml:space="preserve">[1346] A Trap For The Unwary: Subaru Impreza Door Lock </t>
  </si>
  <si>
    <t xml:space="preserve">[1345] Opened 3 Ways: Brinks “Commercial” Padlock (Model 671-50001) </t>
  </si>
  <si>
    <t>8:47 Текущее видео</t>
  </si>
  <si>
    <t xml:space="preserve">[1344] Laser Cutting The Covert Companion </t>
  </si>
  <si>
    <t>2:09 Текущее видео</t>
  </si>
  <si>
    <t xml:space="preserve">[1343] “Bank-Level Technology” vs. Magnet (WeHere Key Lockbox) </t>
  </si>
  <si>
    <t>1:52 Текущее видео</t>
  </si>
  <si>
    <t xml:space="preserve">[1342] “Fairly Odd Treasures” Steering/Brake Lock Picked </t>
  </si>
  <si>
    <t xml:space="preserve">[1341] Viro’s Secret Pin Foils Unwary Pickers </t>
  </si>
  <si>
    <t xml:space="preserve">[1340] Why This Payphone Lock Gave Me Trouble… </t>
  </si>
  <si>
    <t>3:51 Текущее видео</t>
  </si>
  <si>
    <t xml:space="preserve">[1339] HUGE Altor “SAF” (Strong As F***) Trailer Lock </t>
  </si>
  <si>
    <t>3:05 Текущее видео</t>
  </si>
  <si>
    <t xml:space="preserve">[1338] The Gamma Key Affair: It Could Have Destroyed Mul-T-Lock </t>
  </si>
  <si>
    <t>11:22 Текущее видео</t>
  </si>
  <si>
    <t xml:space="preserve">[1337] My New &amp; Improved Robotic Safe-Cracker… </t>
  </si>
  <si>
    <t>1:56 Текущее видео</t>
  </si>
  <si>
    <t xml:space="preserve">[1336] Zomoss Electronic Deadbolt Picked… FAST. </t>
  </si>
  <si>
    <t>1:50 Текущее видео</t>
  </si>
  <si>
    <t xml:space="preserve">[1335] Honda Metropolitan II Multipurpose Lock Picked </t>
  </si>
  <si>
    <t xml:space="preserve">[1334] Extra-Long Soviet Key Requires Extra-Long Rake </t>
  </si>
  <si>
    <t>2:22 Текущее видео</t>
  </si>
  <si>
    <t xml:space="preserve">[1333] Opened With Hot Glue &amp; Bolt: Pinhead Bike Lock </t>
  </si>
  <si>
    <t>2:21 Текущее видео</t>
  </si>
  <si>
    <t xml:space="preserve">[1332] 4.8/5 Amazon Stars… 0/5 LPL Stars: Rudy Run Key Lockbox </t>
  </si>
  <si>
    <t>2:25 Текущее видео</t>
  </si>
  <si>
    <t xml:space="preserve">[1331] Mazda6 Trunk Lock Picked (And Alarm Disabled) </t>
  </si>
  <si>
    <t>1:43 Текущее видео</t>
  </si>
  <si>
    <t xml:space="preserve">[1330] High Tech, Low Sec: Hornbill Smart Lock </t>
  </si>
  <si>
    <t>4:40 Текущее видео</t>
  </si>
  <si>
    <t xml:space="preserve">[1329] Abus “Submariner” Marine Padlock Picked &amp; Gutted (Model 83WPIB/53) </t>
  </si>
  <si>
    <t xml:space="preserve">[1327] Novice-Level Security: Wincent Fingerprint Gun Safe </t>
  </si>
  <si>
    <t xml:space="preserve">[1326] Jeep Grand Cherokee Door Lock Picked </t>
  </si>
  <si>
    <t>2:12 Текущее видео</t>
  </si>
  <si>
    <t xml:space="preserve">[1325] Apparently, Designer Bike Locks Are a Thing (Supreme) </t>
  </si>
  <si>
    <t xml:space="preserve">[1324] Did You Think I Was Dumb? Cryptex USB Drive Opened </t>
  </si>
  <si>
    <t xml:space="preserve">[1323] Pocket EMP v. Timer Padlock </t>
  </si>
  <si>
    <t>2:02 Текущее видео</t>
  </si>
  <si>
    <t xml:space="preserve">[1322] Mini Coupe Door Lock Picked </t>
  </si>
  <si>
    <t>1:38 Текущее видео</t>
  </si>
  <si>
    <t xml:space="preserve">[1321] HUGE Design Flaw In Koseibal Safe </t>
  </si>
  <si>
    <t>1:57 Текущее видео</t>
  </si>
  <si>
    <t xml:space="preserve">[1320] Opened FAST: New Sharper Image Fingerprint Padlock </t>
  </si>
  <si>
    <t xml:space="preserve">[1319] Bypassing Kidde AccessPoint Key Cabinet Pro </t>
  </si>
  <si>
    <t xml:space="preserve">[1318] Picking My Own Car — Ford Explorer ST </t>
  </si>
  <si>
    <t>2:23 Текущее видео</t>
  </si>
  <si>
    <t xml:space="preserve">[1317] EXCLUSIVE Footage of Slash Testing In Progress! </t>
  </si>
  <si>
    <t>1:54 Текущее видео</t>
  </si>
  <si>
    <t xml:space="preserve">[1316] Soulyi Biometric Gun Safe Picked FAST </t>
  </si>
  <si>
    <t xml:space="preserve">[1315] Decoded by SIGHT: Master Combination Carabiner </t>
  </si>
  <si>
    <t xml:space="preserve">[1314] Chevy Silverado Pickup Truck Lock Picked </t>
  </si>
  <si>
    <t xml:space="preserve">[1313] Red Bull Can Opens Slash Resistant Bag </t>
  </si>
  <si>
    <t>2:07 Текущее видео</t>
  </si>
  <si>
    <t xml:space="preserve">[1312] The “J-Tool” Reaches Inside To Open Doors </t>
  </si>
  <si>
    <t>2:36 Текущее видео</t>
  </si>
  <si>
    <t xml:space="preserve">[1311] StopBox’s AR-15 Chamber Lock </t>
  </si>
  <si>
    <t xml:space="preserve">[1310] Nissan Maxima Door Lock Picked </t>
  </si>
  <si>
    <t xml:space="preserve">[1309] “World’s Toughest” Slash Proof Bag — Loctote FlakSack II </t>
  </si>
  <si>
    <t>2:59 Текущее видео</t>
  </si>
  <si>
    <t xml:space="preserve">[1308] A Huge Flaw In This Coin-Operated Locker Mechanism </t>
  </si>
  <si>
    <t xml:space="preserve">[1307] BMW 3-Series Door Lock Picked </t>
  </si>
  <si>
    <t>1:32 Текущее видео</t>
  </si>
  <si>
    <t xml:space="preserve">[1306] Decdeal Fingerprint Padlock Jiggled Open </t>
  </si>
  <si>
    <t>1:53 Текущее видео</t>
  </si>
  <si>
    <t xml:space="preserve">[1305] This Gun Safe Is Hard NOT to Open! (Onnais) </t>
  </si>
  <si>
    <t>3:19 Текущее видео</t>
  </si>
  <si>
    <t xml:space="preserve">[1304] Analyzing a Vintage Iwata Padlock </t>
  </si>
  <si>
    <t xml:space="preserve">[1303] Testing the “Ultra Slash Resistant” FlexSafe (AquaVault) </t>
  </si>
  <si>
    <t>2:10 Текущее видео</t>
  </si>
  <si>
    <t xml:space="preserve">[1302] Amazon Special: Mutilated Turkish Keys w/ Generic Chinese Lock </t>
  </si>
  <si>
    <t xml:space="preserve">[1301] The Key is the Best Attack: Construction Cores </t>
  </si>
  <si>
    <t>2:11 Текущее видео</t>
  </si>
  <si>
    <t xml:space="preserve">[1300] Picked FAST: SteelCore Locking Security Strap </t>
  </si>
  <si>
    <t>10:35 Текущее видео</t>
  </si>
  <si>
    <t xml:space="preserve">[1299] Unpickable Locks From Stuff Made Here </t>
  </si>
  <si>
    <t>2:26 Текущее видео</t>
  </si>
  <si>
    <t xml:space="preserve">[1298] “Amazer” Fails To Amaze: Combo Bike Lock Decoded </t>
  </si>
  <si>
    <t>3:00 Текущее видео</t>
  </si>
  <si>
    <t xml:space="preserve">[1297] The Stakes Are High... And Tasty (Bottle Puzzle Lock) </t>
  </si>
  <si>
    <t>1:41 Текущее видео</t>
  </si>
  <si>
    <t xml:space="preserve">[1296] Slashing Loctote’s “Slash Resistant” Bag </t>
  </si>
  <si>
    <t>4:26 Текущее видео</t>
  </si>
  <si>
    <t xml:space="preserve">[1295] Unbreakable, Unpickable, &amp; Bulletproof? (TED Tooling’s Unusual Lock) </t>
  </si>
  <si>
    <t xml:space="preserve">[1294] Obsolete When Introduced... in 1927: Schlage Wafer Core </t>
  </si>
  <si>
    <t>7:01 Текущее видео</t>
  </si>
  <si>
    <t xml:space="preserve">[1293] PacLock’s Cone-Shaped Drill Defense </t>
  </si>
  <si>
    <t xml:space="preserve">[1292] Lesson: Don’t Copy Master Lock (Reset Combination Lock) </t>
  </si>
  <si>
    <t>2:55 Текущее видео</t>
  </si>
  <si>
    <t xml:space="preserve">[1291] Vintage Japanese Railroad Padlock Picked &amp; Bypassed (Iwata &amp; Co.) </t>
  </si>
  <si>
    <t xml:space="preserve">[1290] Costway Hotel Safe Jiggled Open </t>
  </si>
  <si>
    <t>4:58 Текущее видео</t>
  </si>
  <si>
    <t xml:space="preserve">[1289] This Lock Is Indisputably “Pickproof” </t>
  </si>
  <si>
    <t xml:space="preserve">[1288] A Veneer Of Security: Yale 221B Padlock Picked </t>
  </si>
  <si>
    <t>2:35 Текущее видео</t>
  </si>
  <si>
    <t xml:space="preserve">[1287] Anti-Theft Bag Claim: “Almost Impossible” To Cut (Prokevlock) </t>
  </si>
  <si>
    <t xml:space="preserve">[1286] “Grand Theft Auto” Cash Deposit Bag Picked </t>
  </si>
  <si>
    <t xml:space="preserve">[1285] Abus Bordo Lite Folding Bike Lock Picked (Model 6055) </t>
  </si>
  <si>
    <t xml:space="preserve">[1284] 1990’s GE Internet Lock Picked </t>
  </si>
  <si>
    <t>4:48 Текущее видео</t>
  </si>
  <si>
    <t xml:space="preserve">[1283] A Lock Picking Game Changer? </t>
  </si>
  <si>
    <t xml:space="preserve">[1282] As Seen On Shark Tank: The BenjiLock </t>
  </si>
  <si>
    <t xml:space="preserve">[1281] My EDC Knife vs. “Slash Resistant” Portable Safe </t>
  </si>
  <si>
    <t xml:space="preserve">[1280] Defender Security’s Knob Lockout Device JIGGLED Open (Model EP4180) </t>
  </si>
  <si>
    <t xml:space="preserve">[1279] “CrabLock” Opened In Surprising Way </t>
  </si>
  <si>
    <t xml:space="preserve">[1278] Yale’s Improved Model Y114/60 Padlock </t>
  </si>
  <si>
    <t xml:space="preserve">[1277] The “WowLock” Wows... For The Wrong Reasons </t>
  </si>
  <si>
    <t xml:space="preserve">[1276] Decoded FAST: Master Lock 5415D Key Lockbox </t>
  </si>
  <si>
    <t xml:space="preserve">[1275] 40-Year-Old Flaw In A New Lock (Reset Round Body Padlock) </t>
  </si>
  <si>
    <t xml:space="preserve">[1274] Picked FAST: Van Vault’s “Cobra 11” Chain/Lock Combo </t>
  </si>
  <si>
    <t xml:space="preserve">[1273] It’s Impressive, But NOT For The Reason You Think (HengFeng) </t>
  </si>
  <si>
    <t xml:space="preserve">[1272] Good Job Master Lock... Kinda. </t>
  </si>
  <si>
    <t xml:space="preserve">[1271] The Deceptively Cheap-Looking Commando Lock </t>
  </si>
  <si>
    <t xml:space="preserve">[1270] Same Garbage, Different Name... A Common Problem </t>
  </si>
  <si>
    <t xml:space="preserve">[1269] Meet Locks Bicycle U-Lock Picked </t>
  </si>
  <si>
    <t xml:space="preserve">[1268] Jaguar XK8 Door Lock Picked </t>
  </si>
  <si>
    <t xml:space="preserve">[1267] Thank You, Lobster Lock </t>
  </si>
  <si>
    <t xml:space="preserve">[1266] My 18-Inch Long Johnson (April Fools Video) </t>
  </si>
  <si>
    <t xml:space="preserve">[1265] Gardall Hotel Safe Opened With CI Jigglers </t>
  </si>
  <si>
    <t xml:space="preserve">[1264] Decoding 4-Dial Disc Padlocks </t>
  </si>
  <si>
    <t xml:space="preserve">[1263] PacLock’s “Universal Cylinder” Hitch Pin Locks Picked </t>
  </si>
  <si>
    <t xml:space="preserve">[1262] Using Thermite To MELT Open Bike Locks! </t>
  </si>
  <si>
    <t xml:space="preserve">[1261] Hard Outside, Soft Inside — FAI by Viro Model 4026 </t>
  </si>
  <si>
    <t xml:space="preserve">[1260] Answering A Question No One Asked: SeaToSummit TSA Lock </t>
  </si>
  <si>
    <t xml:space="preserve">[1259] Squire “KeyKeep 1” Lockbox Decoded &amp; Opened </t>
  </si>
  <si>
    <t xml:space="preserve">[1258] Sometimes I Forget How Good Bike Locks Have Become </t>
  </si>
  <si>
    <t xml:space="preserve">[1257] Master Lock Celebrates 100 Years of... Security? </t>
  </si>
  <si>
    <t xml:space="preserve">[1256] ERA “Fortress” Euro Cylinder Picked (6 Trap Pins!) </t>
  </si>
  <si>
    <t xml:space="preserve">[1255] Ford Transit Van Lock Picked </t>
  </si>
  <si>
    <t>1:33 Текущее видео</t>
  </si>
  <si>
    <t xml:space="preserve">[1254] Amateur Security: Type VX NeoBlade Bike Lock Picked </t>
  </si>
  <si>
    <t>2:16 Текущее видео</t>
  </si>
  <si>
    <t xml:space="preserve">[1253] Korean Zarker Padlock Picked (Model J45S) </t>
  </si>
  <si>
    <t>3:25 Текущее видео</t>
  </si>
  <si>
    <t xml:space="preserve">[1252] This Bike Lock Fights Back... But Is It Legal? (SkunkLock) </t>
  </si>
  <si>
    <t xml:space="preserve">[1251] SereneLife Safe Picked FAST </t>
  </si>
  <si>
    <t>2:40 Текущее видео</t>
  </si>
  <si>
    <t xml:space="preserve">[1250] Pocket EMP Generator Opens Timer Padlock </t>
  </si>
  <si>
    <t xml:space="preserve">[1249] A Reasonable Choice? Master Lock Pro Series 7045 </t>
  </si>
  <si>
    <t xml:space="preserve">[1248] Absurdly Paracentric CES Euro Cylinder Picked </t>
  </si>
  <si>
    <t xml:space="preserve">[1247] A Serious Flaw In The Anytek Fingerprint Padlock (Model L3) </t>
  </si>
  <si>
    <t>3:44 Текущее видео</t>
  </si>
  <si>
    <t xml:space="preserve">[1246] INEXCUSABLY Flawed Police Car Gun Lock (Patriot Products) </t>
  </si>
  <si>
    <t>1:26 Текущее видео</t>
  </si>
  <si>
    <t xml:space="preserve">[1245] Swedish Anchor Lås 802-2 Padlock Picked FAST (7-Pin Dorma Core) </t>
  </si>
  <si>
    <t xml:space="preserve">[1244] Schlage Deadbolt OWNED By Lishi Pick/Decoder </t>
  </si>
  <si>
    <t xml:space="preserve">[1243] Shimming The Anti-Shim Abus Combination Lock (Model 78/50) </t>
  </si>
  <si>
    <t xml:space="preserve">[1242] NYT Wirecutter Says These Are The Best Bike Locks </t>
  </si>
  <si>
    <t xml:space="preserve">[1241] A Love Lock That Can NEVER Be Opened?!? LOL </t>
  </si>
  <si>
    <t xml:space="preserve">[1240] Ford Expedition Lock Picked &amp; Decoded w/ Lishi Tool </t>
  </si>
  <si>
    <t xml:space="preserve">[1239] Yak Lock From Taiwan Picked FOUR TIMES! </t>
  </si>
  <si>
    <t xml:space="preserve">[1238] An Unfortunate Name For An Unfortunate Gun Lockbox </t>
  </si>
  <si>
    <t xml:space="preserve">[1237] “CES” Keyway Euro Profile Cylinder Picked </t>
  </si>
  <si>
    <t xml:space="preserve">[1236] Opening The Lock That Gives You Legal Advice </t>
  </si>
  <si>
    <t xml:space="preserve">[1235] Decoded FAST: Hard Head Key Lockbox </t>
  </si>
  <si>
    <t xml:space="preserve">[1234] “The Best Door Lock” According to NYT Wirecutter </t>
  </si>
  <si>
    <t xml:space="preserve">[1233] Hard Head Padlock From Sweden Picked </t>
  </si>
  <si>
    <t xml:space="preserve">[1232] Abus Model 40 Mini Bike U-Lock Picked </t>
  </si>
  <si>
    <t xml:space="preserve">[1231] WWII-Era Army Ordnance Department Padlock Picked (Yale 797) </t>
  </si>
  <si>
    <t xml:space="preserve">[1230] Killark Explosion-Proof Lock Switch Picked </t>
  </si>
  <si>
    <t xml:space="preserve">[1229] The Secret To Picking This 115-Year Old Yale Padlock </t>
  </si>
  <si>
    <t xml:space="preserve">[1228] Blue Eagle Motorcycle Lock Picked </t>
  </si>
  <si>
    <t xml:space="preserve">[1227] 10lbs/$265 Trailer Lock Picked (AMPLock BRP-2) </t>
  </si>
  <si>
    <t xml:space="preserve">[1226] 1980’s Cyber Security — “Floppy Lock” Picked </t>
  </si>
  <si>
    <t xml:space="preserve">[1225] eLinkSmart “Warehouse Digital Padlock” Bypassed </t>
  </si>
  <si>
    <t xml:space="preserve">[1224] Soviet Lock Fails Because of Terrible Material Choice </t>
  </si>
  <si>
    <t xml:space="preserve">[1223] Vintage Ukrainian Pagoda-Key Padlock Picked </t>
  </si>
  <si>
    <t xml:space="preserve">[1222] Opened FAST: Sharper Image Fingerprint Padlock </t>
  </si>
  <si>
    <t xml:space="preserve">[1221] Heavyweight Padlock: ERA “Big Six” Insurance Lock Picked </t>
  </si>
  <si>
    <t xml:space="preserve">[1220] Vintage Twiskee Duraloc “Picked” </t>
  </si>
  <si>
    <t xml:space="preserve">[1219] Unusual Indian Lock With FOUR Keys! </t>
  </si>
  <si>
    <t xml:space="preserve">[1218] This Should Be A Nuclear Launch Key (Allen-Bradley Interlock Picked) </t>
  </si>
  <si>
    <t xml:space="preserve">[1217] Mesa Hotel Safe: Three Vulnerabilities </t>
  </si>
  <si>
    <t xml:space="preserve">[1216] Grafco Narcotics Safe: Security Compliance ≠ Security </t>
  </si>
  <si>
    <t xml:space="preserve">[1215] A Problem That Runs In The Family - Comb Picking Master Locks </t>
  </si>
  <si>
    <t xml:space="preserve">[1214] What Was Old Is New Again: TiGr Blue Bike Lock </t>
  </si>
  <si>
    <t xml:space="preserve">[1213] Yale’s “Maximum Security” Chain Lock Picked </t>
  </si>
  <si>
    <t xml:space="preserve">[1212] Lockout Keys And How To Defeat Them </t>
  </si>
  <si>
    <t xml:space="preserve">[1211] Which Master Lock Is Harder To Pick? A Surprising Result </t>
  </si>
  <si>
    <t xml:space="preserve">[1210] Police Car DVR Data Vault Picked </t>
  </si>
  <si>
    <t>5:03 Текущее видео</t>
  </si>
  <si>
    <t xml:space="preserve">[1209] This Tiny WiFi Camera Owns Kwikset SmartKey (LockTech LTKSD) </t>
  </si>
  <si>
    <t xml:space="preserve">[1208] Mrs. LPL is NOT Happy With This Package! </t>
  </si>
  <si>
    <t xml:space="preserve">[1207] SentrySafe Hotel Safe Jiggled Open (Model H060ES) </t>
  </si>
  <si>
    <t>3:38 Текущее видео</t>
  </si>
  <si>
    <t xml:space="preserve">[1206] They Said It Couldn’t Be Decoded... They Were Wrong (ASSA SRB36) </t>
  </si>
  <si>
    <t xml:space="preserve">[1205] Rare Tool For Picking “Giraffe Key” Locks </t>
  </si>
  <si>
    <t xml:space="preserve">[1204] Two Boneheaded Flaws In The Kyodoled Key Lockbox </t>
  </si>
  <si>
    <t xml:space="preserve">[1203] Tricky To Pick, But EASY To Open: Abus 55/60 </t>
  </si>
  <si>
    <t xml:space="preserve">[1202] Mystery Puck Lock With A Design Flaw </t>
  </si>
  <si>
    <t>2:33 Текущее видео</t>
  </si>
  <si>
    <t xml:space="preserve">[1201] Strange Electromechanical Interlock Device Picked </t>
  </si>
  <si>
    <t>7:35 Текущее видео</t>
  </si>
  <si>
    <t xml:space="preserve">[1200] Covert Companion: Assembly &amp; Usage </t>
  </si>
  <si>
    <t>0:59 Текущее видео</t>
  </si>
  <si>
    <t xml:space="preserve">[1199] Thank You From CovertInstruments.com </t>
  </si>
  <si>
    <t xml:space="preserve">[1198] New Notched Decoder v. Puroma Lockbox </t>
  </si>
  <si>
    <t>3:21 Текущее видео</t>
  </si>
  <si>
    <t xml:space="preserve">[1197] Opened FAST: Master Lock Puck Locks Comb Picked! </t>
  </si>
  <si>
    <t>4:29 Текущее видео</t>
  </si>
  <si>
    <t xml:space="preserve">[1196] EXCITING NEWS!!! Launching CovertInstruments.com </t>
  </si>
  <si>
    <t>4:54 Текущее видео</t>
  </si>
  <si>
    <t xml:space="preserve">[1195] “Maximum Security” Locksmith Challenge: ERA Professional Padlock </t>
  </si>
  <si>
    <t>1:22 Текущее видео</t>
  </si>
  <si>
    <t xml:space="preserve">[1194] Opened With A Nail File: Vingli Electronic Gun Safe </t>
  </si>
  <si>
    <t xml:space="preserve">[1193] SeaSense Outboard Motor Lock Picked </t>
  </si>
  <si>
    <t xml:space="preserve">[1192] Cuban Cigars Secured In An Electronic Smartphone Locker </t>
  </si>
  <si>
    <t xml:space="preserve">[1190] 6-Key Kirk Interlock Panel Picked </t>
  </si>
  <si>
    <t xml:space="preserve">[1189] KeyGuard Pro Lockbox Decoded </t>
  </si>
  <si>
    <t xml:space="preserve">[1188] Bosvision Disc Detainer Padlock Picked </t>
  </si>
  <si>
    <t xml:space="preserve">[1187] Fake Book Concealment Safes Picked FAST </t>
  </si>
  <si>
    <t xml:space="preserve">[1186] INEXCUSABLE Design Flaw in Cisa 610/63 (Picked &amp; Bypassed) </t>
  </si>
  <si>
    <t xml:space="preserve">[1185] Marketing LIES About This FoboZone Chain Lock (Picked FAST) </t>
  </si>
  <si>
    <t xml:space="preserve">[1184] ERA “Maximum Security” Padlock With Magnetic and Concentric Pins Picked and Gutted </t>
  </si>
  <si>
    <t xml:space="preserve">[1183] A Zip-Tie Bike Lock?!? Bell “QuickZip” Opened FAST </t>
  </si>
  <si>
    <t xml:space="preserve">[1182] A 300 Year-Old Design In A Modern Padlock (Tokoz 112/50) </t>
  </si>
  <si>
    <t xml:space="preserve">[1181] A TRAP For Pickers! The Clever Hines Key System Picked </t>
  </si>
  <si>
    <t xml:space="preserve">[1180] Bison Fingerprint Trigger Lock Picked (Model L2) </t>
  </si>
  <si>
    <t xml:space="preserve">[1179] Picked In A Second! OKLead Trailer Wheel Lock </t>
  </si>
  <si>
    <t xml:space="preserve">[1178] A Security Bargain? OKG Bike Lock &amp; Chain Set Picked </t>
  </si>
  <si>
    <t xml:space="preserve">[1177] Australian High Security: BiLock Version 2 Picked and Gutted </t>
  </si>
  <si>
    <t xml:space="preserve">[1176] Open in Seconds: Honeywell “Steel Security Safe” (Model 5101 DOJ) </t>
  </si>
  <si>
    <t xml:space="preserve">[1175] Embarrassing: This Curt Trailer Lock Just Falls Off </t>
  </si>
  <si>
    <t xml:space="preserve">[1174] Two Pound Lock Picked in Two Seconds (Santiao Shutter Lock) </t>
  </si>
  <si>
    <t xml:space="preserve">[1173] I Can’t Believe This Is Sold As A Bike Lock: Master Lock 8361D </t>
  </si>
  <si>
    <t xml:space="preserve">[1172] Vintage Real Estate Security: Supra “Title” Lockbox </t>
  </si>
  <si>
    <t xml:space="preserve">[1171] Better Than Most, But Still Problematic: Squire Stronghold Keysafe </t>
  </si>
  <si>
    <t xml:space="preserve">[1170] High(ish) Security Copy: DeGuard Pin-in-Pin Lock Cylinder </t>
  </si>
  <si>
    <t xml:space="preserve">[1169] The Stakes Are High — Scotch Bottle Puzzle Solved </t>
  </si>
  <si>
    <t xml:space="preserve">[1168] Amazon’s Terrible Choice: Puroma KP070 Disc Padlock </t>
  </si>
  <si>
    <t xml:space="preserve">[1167] A Lock That Fits In Your Wallet... Picked With a Zip-Tie (Quirky Flat Lock) </t>
  </si>
  <si>
    <t xml:space="preserve">[1166] Novice-Level Security: Master Lock No. 387 Kingpin Lock </t>
  </si>
  <si>
    <t xml:space="preserve">[1165] Kryptonite “Key Chain” Bike Lock Picked </t>
  </si>
  <si>
    <t xml:space="preserve">[1164] An Unpickable Lock From Germany! </t>
  </si>
  <si>
    <t xml:space="preserve">[1163] A Stunning Trailer Lock Design Flaw (Equipment Lock Company) </t>
  </si>
  <si>
    <t xml:space="preserve">[1162] It’s Terrible, But Not Because It Causes Cancer (Infinity Kingpin Lock) </t>
  </si>
  <si>
    <t xml:space="preserve">[1161] Breaking Into The “Fort Knox” Gold Vault... Kinda. </t>
  </si>
  <si>
    <t xml:space="preserve">[1160] “The Ultimate Portable Safe” Opened With Red Bull Can (SafeGo) </t>
  </si>
  <si>
    <t xml:space="preserve">[1159] Grey Goose Bottle Anti-Theft Lock Opened FAST! </t>
  </si>
  <si>
    <t xml:space="preserve">[1158] Opened Faster WITHOUT The Code: AmazonBasics Combination Lock </t>
  </si>
  <si>
    <t xml:space="preserve">[1157] Indian “Shiva” Lever Padlock Picked </t>
  </si>
  <si>
    <t xml:space="preserve">[1156] Vintage High Security: DynaLok Tubular Core Padlock Picked </t>
  </si>
  <si>
    <t xml:space="preserve">[1155] RE/MAX Key Lock Box Decoded FAST (VAULTLocks 5000) </t>
  </si>
  <si>
    <t xml:space="preserve">[1154] Missile Control Key Switch Picked </t>
  </si>
  <si>
    <t xml:space="preserve">[1153] Catalyst Bottle Lock Jiggled Open </t>
  </si>
  <si>
    <t xml:space="preserve">[1152] European Kryptonite Motorcycle Lock Picked </t>
  </si>
  <si>
    <t xml:space="preserve">[1151] Heavyweight Motorcycle Lock: Oxford “Monster XL" Picked </t>
  </si>
  <si>
    <t xml:space="preserve">[1150] Taylor “High Security” Tubular Mortise Cylinder Picked </t>
  </si>
  <si>
    <t xml:space="preserve">[1149] AmazonBasics Key Lockbox Decoded &amp; Opened </t>
  </si>
  <si>
    <t xml:space="preserve">[1148] "Tapplock" Opened By Tapping Lock </t>
  </si>
  <si>
    <t xml:space="preserve">[1147] Locksmith Says My Videos Are BS... Loses $75 (Maybe) </t>
  </si>
  <si>
    <t xml:space="preserve">[1146] Squire Valiant HSV Insurance Padlock Picked (5/6 Levers) </t>
  </si>
  <si>
    <t xml:space="preserve">[1145] SPINNING MAGNETS Open Fingerprint Padlock! </t>
  </si>
  <si>
    <t xml:space="preserve">[1144] AmazonBasics’ Deficient Disc Padlock Picked FAST </t>
  </si>
  <si>
    <t xml:space="preserve">[1143] Artago (Triumph) Model 69x Disc Brake Lock Picked </t>
  </si>
  <si>
    <t xml:space="preserve">[1142] No Tools Needed: Decoding The Master Lock 878 Combination Lock </t>
  </si>
  <si>
    <t xml:space="preserve">[1141] Hong Huan’s Terrible, Horrible, No Good, Very Bad Bike Lock </t>
  </si>
  <si>
    <t xml:space="preserve">[1140] $110 Alarmed Motorcycle Lock Picked &amp; Disarmed (Oxford Boss) </t>
  </si>
  <si>
    <t xml:space="preserve">[1139] New vs. Old: ERA 5-Lever “Insurance” Padlock </t>
  </si>
  <si>
    <t xml:space="preserve">[1138] Stopower Electric Plug Lock Jiggled Open FAST </t>
  </si>
  <si>
    <t xml:space="preserve">[1137] The Worst Bike Lock You Should Consider Using (Kryptonite Keeper U-Lock) </t>
  </si>
  <si>
    <t xml:space="preserve">[1136] Soviet-Era Ural Automotive Plant Padlock Picked </t>
  </si>
  <si>
    <t xml:space="preserve">[1135] Asec 5-Lever Padlock Picked FAST </t>
  </si>
  <si>
    <t xml:space="preserve">[1134] Oxford “Boss” Motorcycle Lock Picked </t>
  </si>
  <si>
    <t>3:06 Текущее видео</t>
  </si>
  <si>
    <t xml:space="preserve">[1133] Abus 160 Combination Lock Decoded Two Unusual Ways </t>
  </si>
  <si>
    <t xml:space="preserve">[1132] LIES From A “Wine Cellar” Lever Lock </t>
  </si>
  <si>
    <t>3:34 Текущее видео</t>
  </si>
  <si>
    <t xml:space="preserve">[1131] 35 POUND Motorcycle Lock Picked (Oxford “Beast”) </t>
  </si>
  <si>
    <t xml:space="preserve">[1130] Avoiding The Trap, And Bypassing Keypad With Magnet (HFeng) </t>
  </si>
  <si>
    <t xml:space="preserve">[1129] “Fantasy Lock” vs. “Fraud Lock” (Squire 770) </t>
  </si>
  <si>
    <t xml:space="preserve">[1128] A Design Flaw That Can Make an Easy Lock Hard To Pick (Master Lock M187) </t>
  </si>
  <si>
    <t xml:space="preserve">[1127] Nu-Set Shutter Lock Elektro-Picked (And Elektro-Pick Giveaway!) </t>
  </si>
  <si>
    <t xml:space="preserve">[1126] “Thief’s Lament” Bike Lock Picked FAST! </t>
  </si>
  <si>
    <t>3:54 Текущее видео</t>
  </si>
  <si>
    <t xml:space="preserve">[1125] Walsall 2000 Insurance Padlock Picked (5 Lever) </t>
  </si>
  <si>
    <t xml:space="preserve">[1124] The Thickest Cable Lock I’ve Ever Tested: Kryptonite Hardwire </t>
  </si>
  <si>
    <t xml:space="preserve">[1123] Vintage UK Electric Meter Lock Bypassed (Lowe &amp; Fletcher) </t>
  </si>
  <si>
    <t>3:20 Текущее видео</t>
  </si>
  <si>
    <t xml:space="preserve">[1122] Medeco M3 Vending Machine Lock Picked </t>
  </si>
  <si>
    <t xml:space="preserve">[1121] Abus No.150/50 Combination Lock Decoded </t>
  </si>
  <si>
    <t xml:space="preserve">[1120] Fingerprint Lock That Forgot The Fundamentals - DatoHome L-B400 </t>
  </si>
  <si>
    <t>2:28 Текущее видео</t>
  </si>
  <si>
    <t xml:space="preserve">[1119] “Safe Skies” TSA Locks - ONLY For The Airport </t>
  </si>
  <si>
    <t xml:space="preserve">[1118] Vintage Reese Bicycle Locks Picked </t>
  </si>
  <si>
    <t xml:space="preserve">[1117] A Bicycle “Do Not Disturb” Sign: Uläc Brooklyn U-Lock Picked FAST </t>
  </si>
  <si>
    <t xml:space="preserve">[1116] Better Than Expected: AmazonBasics "Keyed Padlock” </t>
  </si>
  <si>
    <t>4:11 Текущее видео</t>
  </si>
  <si>
    <t xml:space="preserve">[1115] This Illegal Gun Case Was Saved By A Design Flaw! </t>
  </si>
  <si>
    <t>2:15 Текущее видео</t>
  </si>
  <si>
    <t xml:space="preserve">[1114] We Can Learn From This Old Soviet Padlock </t>
  </si>
  <si>
    <t xml:space="preserve">[1113] The Lock Defeated By Feminism Before I Was Born </t>
  </si>
  <si>
    <t xml:space="preserve">[1112] The ROOKIE Mistake In The Silverline Round Body Padlock (Model DC-CRN65) </t>
  </si>
  <si>
    <t xml:space="preserve">[1111] They Missed The Point: Guard Security “Armored” Shutter Lock </t>
  </si>
  <si>
    <t xml:space="preserve">[1110] Raking Open The Rocky Mounts “Hendrix” Bike Lock </t>
  </si>
  <si>
    <t xml:space="preserve">[1109] Laughably Bad: Rav Bariach K-Lock (Series RB-100) </t>
  </si>
  <si>
    <t>2:24 Текущее видео</t>
  </si>
  <si>
    <t xml:space="preserve">[1108] Opened With A BUTTER KNIFE: Master Lock Electronic Lockbox (Model P008EML) </t>
  </si>
  <si>
    <t xml:space="preserve">[1107] 100-Year Old Combination Lock That Can Be Opened IN THE DARK! (W.A. Harrison Insurance Lock) </t>
  </si>
  <si>
    <t xml:space="preserve">[1106] INEXCUSABLE: Police Car Gun Lock Bypassed in ONE SECOND (Big Sky Racks' ELS 300) </t>
  </si>
  <si>
    <t>1:35 Текущее видео</t>
  </si>
  <si>
    <t xml:space="preserve">[1104] Open in ONE SECOND: Electronic Keypad Cam Lock </t>
  </si>
  <si>
    <t>1:44 Текущее видео</t>
  </si>
  <si>
    <t xml:space="preserve">[1103] NOVICE-LEVEL Attack On ULÄC “Magnum Force” Bike Lock </t>
  </si>
  <si>
    <t>8:43 Текущее видео</t>
  </si>
  <si>
    <t xml:space="preserve">[1102] Padlock Heavyweight: Chubb Conquest Picked &amp; Disassembled (Model 1K12C) </t>
  </si>
  <si>
    <t>3:41 Текущее видео</t>
  </si>
  <si>
    <t xml:space="preserve">[1101] Ingersoll’s Clever 6 Lever Padlock Picked and Disassembled </t>
  </si>
  <si>
    <t xml:space="preserve">[1100] Yale Assure Electronic Deadbolt Picked (Model YRD-216) </t>
  </si>
  <si>
    <t xml:space="preserve">[1099] A Design Blunder In The Revolutionary “U-Change” Lock </t>
  </si>
  <si>
    <t xml:space="preserve">[1098] HUGE Double Locking Soviet Lever Padlock Picked </t>
  </si>
  <si>
    <t xml:space="preserve">[1097] Comically Easy To Pick: ULÄC “Kaiser” Bike Lock </t>
  </si>
  <si>
    <t xml:space="preserve">[1096] A Zip Tie Bike Lock? Bell’s “Reusable Key Lock" </t>
  </si>
  <si>
    <t xml:space="preserve">[1095] Red Bull Can Padlock Shimming! </t>
  </si>
  <si>
    <t xml:space="preserve">[1094] Wine Bottle Lock Opened With Red Bull Can </t>
  </si>
  <si>
    <t xml:space="preserve">[1092] Opened With a Red Bull Can: Yale Key Lockbox (Model Y500) </t>
  </si>
  <si>
    <t xml:space="preserve">[1091] A Sadly Ordinary Copy: Kryptonite’s “Gripper” Combination Lock Bypassed </t>
  </si>
  <si>
    <t xml:space="preserve">[1090] As Bad As You’d Think: AmazonBasics Bike Lock Picked FAST! </t>
  </si>
  <si>
    <t xml:space="preserve">[1089] My EDC Lock Tools Explained </t>
  </si>
  <si>
    <t xml:space="preserve">[1088] MASSIVE Altor SAF ("Strong as F***”) Bike U-Lock Picked </t>
  </si>
  <si>
    <t xml:space="preserve">[1087] Soviet Dual Custody Hidden Shackle Padlock Picked </t>
  </si>
  <si>
    <t xml:space="preserve">[1086] The Lock That Must Be Picked 15 TIMES! (Infinite Rule Security) </t>
  </si>
  <si>
    <t xml:space="preserve">[1085] New Technique Used to Open a PrestoLock Model 2540 </t>
  </si>
  <si>
    <t xml:space="preserve">[1084] This Lock Could Save A Month’s Wages... in 1960 (Jiffy Phone Lock) </t>
  </si>
  <si>
    <t xml:space="preserve">[1083] A Peek Behind the Curtain: Evaluating the OKLOK Fingerprint Padlock </t>
  </si>
  <si>
    <t xml:space="preserve">[1082] Inexcusable: The Pro-Gard Police Car Shotgun Lock </t>
  </si>
  <si>
    <t xml:space="preserve">[1081] Viro “SuperMorso” (SuperBite) Chain Lock Picked (Model 4239) </t>
  </si>
  <si>
    <t xml:space="preserve">[1080] Better Than Most: Abus Granit 68 Victory X-Plus Picked </t>
  </si>
  <si>
    <t xml:space="preserve">[1079] Kryptonite’s Double U-Lock Picked — The Messenger Mini+ </t>
  </si>
  <si>
    <t xml:space="preserve">[1078] Strike Three or Third Time’s a Charm? Viro Model 166 Disc Brake Lock </t>
  </si>
  <si>
    <t xml:space="preserve">[1077] This Lock Must Be Picked TWICE (Bricard 1967) </t>
  </si>
  <si>
    <t xml:space="preserve">[1076] Indian Alarm Padlock Picked &amp; Disarmed in 5 SECONDS (Garg Model LLAP0005) </t>
  </si>
  <si>
    <t xml:space="preserve">[1075] You Can Own The Pick That BosnianBill and I Made TODAY! </t>
  </si>
  <si>
    <t xml:space="preserve">[1074] Zeta ZA70 Padlock Picked and Gutted </t>
  </si>
  <si>
    <t xml:space="preserve">[1073] Russian “Honest Protection” Padlock Picked With Custom Tool </t>
  </si>
  <si>
    <t xml:space="preserve">[1072] Open In Under One Second: Electronic Keypad Cam Lock </t>
  </si>
  <si>
    <t xml:space="preserve">[1071] Getting In My Ex-Girlfriend’s Back Door (April Fools Video) </t>
  </si>
  <si>
    <t xml:space="preserve">[1070] MaxxTow Trailer Hitch Dimple Lock Picked </t>
  </si>
  <si>
    <t xml:space="preserve">[1069] 1920’s High Security: The Johnson Universal Tire Lock </t>
  </si>
  <si>
    <t xml:space="preserve">[1068] Bypassing the $100 TappLock One+ Fingerprint Padlock </t>
  </si>
  <si>
    <t xml:space="preserve">[1067] Brinks “High Security” Key Lock Box Decoded FAST </t>
  </si>
  <si>
    <t xml:space="preserve">[1066] “Virtually Pick Proof” Receiver Lock Picked (Reese TowPower) </t>
  </si>
  <si>
    <t xml:space="preserve">[1065] FINALLY! A Fingerprint Gun Safe With Truth in Labeling (CaCaGoo) </t>
  </si>
  <si>
    <t xml:space="preserve">[1064] First No Touch Open! (Retekess Keypad) </t>
  </si>
  <si>
    <t xml:space="preserve">[1063] $180 Titanium Bike Lock Picked (Altor 560G) </t>
  </si>
  <si>
    <t xml:space="preserve">[1062] Unusual Soviet Padlock Picked With TOOTHPICK! </t>
  </si>
  <si>
    <t xml:space="preserve">[1061] Vietnamese Lock With A Surprising Keyway </t>
  </si>
  <si>
    <t xml:space="preserve">[1060] Opened in ONE Second: HFeng Fingerprint Lock </t>
  </si>
  <si>
    <t xml:space="preserve">[1059] The Club “PersonalVault" Picked FAST </t>
  </si>
  <si>
    <t xml:space="preserve">[1058] Shimming Guard Security’s Anti-Shim Padlock </t>
  </si>
  <si>
    <t xml:space="preserve">[1057] Abus vs. Master Lock Key Lockboxes </t>
  </si>
  <si>
    <t xml:space="preserve">[1056] This Black Box Reads RFID Cards in Your Pocket </t>
  </si>
  <si>
    <t xml:space="preserve">[1055] PrestoLock Bypassed With A Magnet (Model 2620) </t>
  </si>
  <si>
    <t xml:space="preserve">[1054] Bypassed With a Keychain: ImageLock Combination Padlock </t>
  </si>
  <si>
    <t xml:space="preserve">[1053] Opened With a Binder Clip: RPNB Gun Safe </t>
  </si>
  <si>
    <t xml:space="preserve">[1052] Defeating a RFID System With The ESPKey </t>
  </si>
  <si>
    <t xml:space="preserve">[1051] Opened In 2 Seconds With a Pocketknife: HuanLang Key Lockbox </t>
  </si>
  <si>
    <t xml:space="preserve">[1050] The “Disc Buster” Padlock Drilling Jig </t>
  </si>
  <si>
    <t xml:space="preserve">[1049] Schlage Electronic Door Latch Picked and Gutted (Model FE575) </t>
  </si>
  <si>
    <t xml:space="preserve">[1048] Opened With A SPOON: Stack-On RFID Gun Safe </t>
  </si>
  <si>
    <t xml:space="preserve">[1047] An Amazon Scam: The Mofut Key Lock Box </t>
  </si>
  <si>
    <t xml:space="preserve">[1046] Lock Designer Malpractice: Brinks Laminated Padlocks </t>
  </si>
  <si>
    <t xml:space="preserve">[1045] Swiss Army Knife Bypass of Keypad Lock </t>
  </si>
  <si>
    <t xml:space="preserve">[1044] Opened With FORK: Vaultek LifePod Gun Safe </t>
  </si>
  <si>
    <t xml:space="preserve">[1043] One Package, Three Swings, Three Misses </t>
  </si>
  <si>
    <t xml:space="preserve">[1042] Decoded by Sight: Wag! Key Lockbox (ShurLok II) </t>
  </si>
  <si>
    <t xml:space="preserve">[1041] Titan’s Treasure PUZZLE Lock Solved </t>
  </si>
  <si>
    <t xml:space="preserve">[1040] Fingerprint/RFID Lock Defeated With a Paperclip (Mengqi-Control) </t>
  </si>
  <si>
    <t xml:space="preserve">[1039] Better Than Expected: Toledo TBK14 Padlock Picked </t>
  </si>
  <si>
    <t xml:space="preserve">[1038] Barska Digital Lockbox Jiggled Open (Model AX11910) </t>
  </si>
  <si>
    <t xml:space="preserve">[1037] Oxford “Barrier” Bike Chain Lock Picked </t>
  </si>
  <si>
    <t xml:space="preserve">[1036] Decoded by Sight: AdirOffice Gun Lock Box </t>
  </si>
  <si>
    <t xml:space="preserve">[1035] Laughably Bad: Curt Spare Tire Lock Picked </t>
  </si>
  <si>
    <t xml:space="preserve">[1034] Project Childsafe: Helping or Hurting With TERRIBLE Gun Locks? </t>
  </si>
  <si>
    <t>1:51 Текущее видео</t>
  </si>
  <si>
    <t xml:space="preserve">[1033] Trailer Hitch Locking Key Box Opened FAST (HitchSafe) </t>
  </si>
  <si>
    <t>2:38 Текущее видео</t>
  </si>
  <si>
    <t xml:space="preserve">[1032] No Tools Needed: Master Lock Push Button Key Box Decoded </t>
  </si>
  <si>
    <t>3:53 Текущее видео</t>
  </si>
  <si>
    <t xml:space="preserve">[1031] Opened With a Notebook: ShotLock Handgun “Solo-Vault" (Model 200M) </t>
  </si>
  <si>
    <t>1:40 Текущее видео</t>
  </si>
  <si>
    <t xml:space="preserve">[1030] Tire-Deflating Car Lock Picked FAST! </t>
  </si>
  <si>
    <t>1:07 Текущее видео</t>
  </si>
  <si>
    <t xml:space="preserve">[1029] A Security Joke: Brinks “High Security” Cable Lock Jiggled Open </t>
  </si>
  <si>
    <t xml:space="preserve">[1028] KIYA Key Safe Opened FAST! </t>
  </si>
  <si>
    <t>1:06 Текущее видео</t>
  </si>
  <si>
    <t xml:space="preserve">[1026] Lock Makers, Please Stop! </t>
  </si>
  <si>
    <t>1:45 Текущее видео</t>
  </si>
  <si>
    <t xml:space="preserve">[1025] Brinks Stainless Padlock Bypassed and Electro-Picked </t>
  </si>
  <si>
    <t xml:space="preserve">[1024] AR-15 Lock Defeated With LEGO Astronaut! </t>
  </si>
  <si>
    <t xml:space="preserve">[1023] The Heavyweight Champion of Folding Bike Locks Picked (Abus Bordo 6500) </t>
  </si>
  <si>
    <t xml:space="preserve">[1022] Homak Gun Safe Opened With Orange Juice Bottle </t>
  </si>
  <si>
    <t xml:space="preserve">[1021] MFS Supply Key Safe Decoded FAST! </t>
  </si>
  <si>
    <t xml:space="preserve">[1020] SentrySafe Opened With a Coat Hanger! </t>
  </si>
  <si>
    <t xml:space="preserve">[1019] Rocky Mounts “Maddox” Bike Lock Picked </t>
  </si>
  <si>
    <t xml:space="preserve">[1018] Blind Pick of The Abus X-Plus Core </t>
  </si>
  <si>
    <t xml:space="preserve">[1017] Puck Lock vs. Wendt Core Puller </t>
  </si>
  <si>
    <t xml:space="preserve">[1016] Kwikset “SmartKey” Tryout Keys </t>
  </si>
  <si>
    <t xml:space="preserve">[1015] A Lock With “Good Character” — Unity Model TSJF70 Picked </t>
  </si>
  <si>
    <t xml:space="preserve">[1014] No, Brinks Did NOT Fix Their Combination Lock Flaw! </t>
  </si>
  <si>
    <t xml:space="preserve">[1013] “Pick-Proof” OnGuard K-9 Bike Lock Picked (Model 8111) </t>
  </si>
  <si>
    <t>3:26 Текущее видео</t>
  </si>
  <si>
    <t xml:space="preserve">[1012] 100% Mechanical Keypad Deadbolt Picked &amp; Decoded (Elemake) </t>
  </si>
  <si>
    <t xml:space="preserve">[1011] Something’s Missing (Other Than Security) - Honeywell Key Lock Box </t>
  </si>
  <si>
    <t xml:space="preserve">[1010] Mr. NO “Double Security” Disc Padlock Picked </t>
  </si>
  <si>
    <t xml:space="preserve">[1009] Brinks Locks With INEXCUSABLE Design Flaws </t>
  </si>
  <si>
    <t>2:14 Текущее видео</t>
  </si>
  <si>
    <t xml:space="preserve">[1008] The Original OnGuard “Beast” Padlock Picked </t>
  </si>
  <si>
    <t>2:48 Текущее видео</t>
  </si>
  <si>
    <t xml:space="preserve">[1007] There’s a Literal Security Hole in This Brinks Padlock (Model 673) </t>
  </si>
  <si>
    <t xml:space="preserve">[1006] 50 Year-Old “Theft-Proof” Car Lock (Powerhouse Lock-A-Matic) </t>
  </si>
  <si>
    <t>3:07 Текущее видео</t>
  </si>
  <si>
    <t xml:space="preserve">[1005] Small, But Mighty: The RL21 “RoundLock” Picked </t>
  </si>
  <si>
    <t xml:space="preserve">[1004] Abus Granit Sledg 77 Picked (X-Plus Core) </t>
  </si>
  <si>
    <t xml:space="preserve">[1003] Strange Newspaper Vending Lock Picked (Baton 6000 Series) </t>
  </si>
  <si>
    <t xml:space="preserve">[1002] War-Lok “Gladhand" Lock Picked (Model TGH-10) </t>
  </si>
  <si>
    <t xml:space="preserve">[1001] The ITL Robotic Safe Cracker! (ITL-2000) </t>
  </si>
  <si>
    <t xml:space="preserve">[1000] Thank You! </t>
  </si>
  <si>
    <t xml:space="preserve">[999] Abus Granit X-Plus 540 Bike Lock Picked </t>
  </si>
  <si>
    <t xml:space="preserve">[998] Open in 3 Seconds: Viking Security Fingerprint Safe (Model VS-20BLX) </t>
  </si>
  <si>
    <t xml:space="preserve">[997] Drilling a Padlock the Fast and Easy Way </t>
  </si>
  <si>
    <t xml:space="preserve">[995] Amazon Basics Electronic Keypad Deadbolt Picked FAST </t>
  </si>
  <si>
    <t xml:space="preserve">[994] $300 Fingerprint Safe JIGGLED Open (Verifi S5000) </t>
  </si>
  <si>
    <t xml:space="preserve">[993] Czech Electrical Substation Locks Picked </t>
  </si>
  <si>
    <t xml:space="preserve">[992] Keycard-Operated Padlock Picked (Operator Time) </t>
  </si>
  <si>
    <t xml:space="preserve">[991] Removing Inventory Control Tags FAST! </t>
  </si>
  <si>
    <t xml:space="preserve">[989] Rocky Mounts “Warrant” Bike Lock Picked </t>
  </si>
  <si>
    <t xml:space="preserve">[988] Best All-Around Bicycle U-Lock? Kryptonite New York Std. </t>
  </si>
  <si>
    <t xml:space="preserve">[987] Decoded FAST: Champs Key Lock Box </t>
  </si>
  <si>
    <t xml:space="preserve">[986] Interchangeable Core Padlock vs. Core Puller! (SFIC) </t>
  </si>
  <si>
    <t xml:space="preserve">[985] Jiggled Open: Road Pro “Gladhand” Lock </t>
  </si>
  <si>
    <t xml:space="preserve">[982] Vintage Italian Viro Padlock Picked </t>
  </si>
  <si>
    <t xml:space="preserve">[980] Simple, Easy, &amp; Effective: The Traveler Hook Attack (With Deviant Ollam) </t>
  </si>
  <si>
    <t xml:space="preserve">[978] Opening a Locked Door With Movie Film (With Deviant Ollam) </t>
  </si>
  <si>
    <t xml:space="preserve">[977] Brazilian 18-Pin Papaiz Cylinder Picked FAST </t>
  </si>
  <si>
    <t xml:space="preserve">[976] A Lock So Bad That It’s Good: Minotaur Stainless Padlock </t>
  </si>
  <si>
    <t xml:space="preserve">[975] Schlage Bike (?) Lock Picked </t>
  </si>
  <si>
    <t xml:space="preserve">[974] Core Puller vs. “Hyper Tough” Deadbolt </t>
  </si>
  <si>
    <t xml:space="preserve">[973] Swedish Anchor Lås 810-1 Padlock Picked </t>
  </si>
  <si>
    <t xml:space="preserve">[972] A Strange Core in the Kryptolok Series 2 Bicycle Chain Lock </t>
  </si>
  <si>
    <t xml:space="preserve">[971] New Series: Zieh-Fix Core-Puller vs. Padlock </t>
  </si>
  <si>
    <t xml:space="preserve">[970] I Made a Mistake: This Brinks Padlock is Worse Than I Thought </t>
  </si>
  <si>
    <t xml:space="preserve">[969] A Faster Method: Decoding the Master Lock 5400D Key Box </t>
  </si>
  <si>
    <t xml:space="preserve">[968] Why I Make These Videos... </t>
  </si>
  <si>
    <t xml:space="preserve">[967] Open in 3 Seconds: Rocky Mounts “Hooligan” Bike Lock </t>
  </si>
  <si>
    <t xml:space="preserve">[966] Decoded Without Tools: Master Lock “Safe Space” Key Box </t>
  </si>
  <si>
    <t xml:space="preserve">[965] War-Lok’s “Nearly Impossible” Disc Detainer Padlock Picked and Gutted </t>
  </si>
  <si>
    <t xml:space="preserve">[964] LiteLok Silver Bike Lock Picked </t>
  </si>
  <si>
    <t xml:space="preserve">[963] TowSmart’s TERRIBLE Trailer Coupler Lock </t>
  </si>
  <si>
    <t xml:space="preserve">[962] Open in 3 Seconds: Rocky Mounts "Carlito" U-Lock </t>
  </si>
  <si>
    <t xml:space="preserve">[961] Then &amp; Now: Hungarian Elzett Padlocks Made 60 Years Apart </t>
  </si>
  <si>
    <t xml:space="preserve">[960] Amazon’s $112 Fingerprint Gun Safe Opened FAST! </t>
  </si>
  <si>
    <t xml:space="preserve">[959] Swedish Anchor Lås 833-3 Padlock Picked and Gutted </t>
  </si>
  <si>
    <t xml:space="preserve">[958] Pragmasis Dib Series U-Lock Picked </t>
  </si>
  <si>
    <t xml:space="preserve">[957] The World’s First High Security Skateboard?!?! </t>
  </si>
  <si>
    <t xml:space="preserve">[956] Exciting Disc Detainer Pick Update! </t>
  </si>
  <si>
    <t xml:space="preserve">[955] WordLock “Stor-More” Lockbox Decoded and Opened </t>
  </si>
  <si>
    <t xml:space="preserve">[954] Viking Fingerprint Trigger Lock Picked FAST! </t>
  </si>
  <si>
    <t xml:space="preserve">[953] Drilled in 30 Seconds: Proven Industries Puck Lock </t>
  </si>
  <si>
    <t xml:space="preserve">[952] Master Lock vs. Brinks — 50mm Laminated Steel Padlocks </t>
  </si>
  <si>
    <t xml:space="preserve">[951] Proven Industries NEW Disc Detainer Puck Lock Picked </t>
  </si>
  <si>
    <t xml:space="preserve">[949] Open in 2 Seconds: DAC Technologies Glock Slide Lock </t>
  </si>
  <si>
    <t xml:space="preserve">[950] Schwinn “Max Security” Bicycle U-Lock Picked </t>
  </si>
  <si>
    <t xml:space="preserve">[948] A Little Fib From Brinks: The “5 Pin” Model 161 Picked and Bypassed </t>
  </si>
  <si>
    <t xml:space="preserve">[947] OnGuard’s Modular “Revolver” Locking System </t>
  </si>
  <si>
    <t xml:space="preserve">[946] Vintage Soviet Aleksin Shutter Lock Picked </t>
  </si>
  <si>
    <t xml:space="preserve">[945] TurboLock YL-99 Opened With a Screwdriver! </t>
  </si>
  <si>
    <t xml:space="preserve">[944] .50 BMG vs. Strongest Padlock in the World (Squire SS100CS) </t>
  </si>
  <si>
    <t xml:space="preserve">[943] It’s Worse Than I Thought — Avoid This Viro Lock! </t>
  </si>
  <si>
    <t xml:space="preserve">[942] Decoded by Sight: Master Lock Personal “Safe” (Model 5900D) </t>
  </si>
  <si>
    <t xml:space="preserve">[941] Tow Smart Trailer Coupler Lock Bypassed FAST </t>
  </si>
  <si>
    <t xml:space="preserve">[940] Ovio “Pairlock” Padlock Picked and Gutted </t>
  </si>
  <si>
    <t xml:space="preserve">[939] Using a “Rotar Pick” To Open a Mul-T-Lock Interactive </t>
  </si>
  <si>
    <t xml:space="preserve">[937] Kaba 20 Mortice Cylinder Picked and Gutted </t>
  </si>
  <si>
    <t xml:space="preserve">[935] SimpliSafe Alarm Bypassed With a $2 Device From Amazon </t>
  </si>
  <si>
    <t xml:space="preserve">[936] Kryptonite Mini U-Lock and Cable Picked </t>
  </si>
  <si>
    <t xml:space="preserve">[938] Ingersoll 6 Lever Padlock Picked </t>
  </si>
  <si>
    <t xml:space="preserve">[934] Blaylock Trailer Coupler Lock Picked FAST! (Model TL-34) </t>
  </si>
  <si>
    <t xml:space="preserve">[933] Walmart’s Defective “Hyper Tough” Padlocks Picked and Bypassed </t>
  </si>
  <si>
    <t xml:space="preserve">[932] More PacLock Products Coming to Home Depot </t>
  </si>
  <si>
    <t xml:space="preserve">[931] PacLock is Coming to Home Depot! </t>
  </si>
  <si>
    <t xml:space="preserve">[929] PacSafe Keycard Luggage Lock Picked FAST! </t>
  </si>
  <si>
    <t xml:space="preserve">[928] Brinks’ Beefy “ProMax” Security Cable Picked FAST! </t>
  </si>
  <si>
    <t xml:space="preserve">[927] The Strongest Padlock in the World (Seriously) — Squire Stronghold SS100CS </t>
  </si>
  <si>
    <t xml:space="preserve">[925] Picked in Seconds: “Amazon’s Choice” Vending Machine Lock </t>
  </si>
  <si>
    <t xml:space="preserve">[924] Picking a Disc Detainer Lock With Pin Tumbler Tools </t>
  </si>
  <si>
    <t xml:space="preserve">[923] “Unpickable” Europa Disc Padlock Picked FAST (Model P-370) </t>
  </si>
  <si>
    <t xml:space="preserve">[922] Abloy Model 3045 Padlock Picked and Gutted </t>
  </si>
  <si>
    <t xml:space="preserve">[920] The Tiny Lock That Started It All </t>
  </si>
  <si>
    <t xml:space="preserve">[919] Prison Break! Huge Prison Locks Opened in Seconds </t>
  </si>
  <si>
    <t xml:space="preserve">[921] Abloy “Classic” Cam Lock Picked and Gutted </t>
  </si>
  <si>
    <t xml:space="preserve">[918] Master Lock Shrouded Padlock Picked (Model 37) </t>
  </si>
  <si>
    <t xml:space="preserve">[917] Triple Core Kirk Interlock Module Picked </t>
  </si>
  <si>
    <t xml:space="preserve">[916] Abloy 341 “Enforcer” Padlock Picked and Gutted </t>
  </si>
  <si>
    <t xml:space="preserve">[915] Knock-Off Abloy Cam Lock Picked (With a New Custom Tool) </t>
  </si>
  <si>
    <t>3:16 Текущее видео</t>
  </si>
  <si>
    <t xml:space="preserve">[914] The Worst Lock Design Blunder Ever? (Kaba Simplex Series 1000) </t>
  </si>
  <si>
    <t xml:space="preserve">[913] Prescription Medicine Safe Picked FAST (Model MS-1) </t>
  </si>
  <si>
    <t xml:space="preserve">[912] Decoded Without Tools — Master Lock 174SSD Combination Padlock </t>
  </si>
  <si>
    <t xml:space="preserve">[911] “Li’l Billy” Motorcycle Brake Lock Picked (Model 132223) </t>
  </si>
  <si>
    <t xml:space="preserve">[910] “Ezy Dose” Locking Pill Bottle Picked </t>
  </si>
  <si>
    <t>3:14 Текущее видео</t>
  </si>
  <si>
    <t xml:space="preserve">[909] Rocky Mounts “Compton” Bike Lock Picked </t>
  </si>
  <si>
    <t>5:07 Текущее видео</t>
  </si>
  <si>
    <t xml:space="preserve">[908] Corners Were Cut: Hyper Tough (Walmart) Deadbolt </t>
  </si>
  <si>
    <t xml:space="preserve">[907] “Maximum” Security or Marketing Hype? Kryptonite Standard U-Lock </t>
  </si>
  <si>
    <t xml:space="preserve">[906] The $285 “Security Cabinet” That Got Everything Wrong! (OmniMed) </t>
  </si>
  <si>
    <t>3:39 Текущее видео</t>
  </si>
  <si>
    <t xml:space="preserve">[905] The War-Lok’s Achilles Heel </t>
  </si>
  <si>
    <t>5:28 Текущее видео</t>
  </si>
  <si>
    <t xml:space="preserve">[904] The “Pros" at Consumer Reports Couldn’t Pick This (Reverse Sidebar SmartKey) </t>
  </si>
  <si>
    <t xml:space="preserve">[903] War-Lok Puck Lock Picked and Gutted (Model PKL-10) </t>
  </si>
  <si>
    <t>3:10 Текущее видео</t>
  </si>
  <si>
    <t xml:space="preserve">[902] Israeli Military Lock With A Serious Design Flaw </t>
  </si>
  <si>
    <t>8:41 Текущее видео</t>
  </si>
  <si>
    <t xml:space="preserve">[901] A Trailer Lock That I Would Use... Picked (Proven Industries) </t>
  </si>
  <si>
    <t xml:space="preserve">[900] FedEx Transit Safe Picked </t>
  </si>
  <si>
    <t xml:space="preserve">[899] Intimidating Key, But Bypassed In Seconds </t>
  </si>
  <si>
    <t xml:space="preserve">[898] The “No Nonsense" Bike Lock Picked </t>
  </si>
  <si>
    <t xml:space="preserve">[897] The Lock That Survived 120 Rounds! (Squire SS80CS) </t>
  </si>
  <si>
    <t xml:space="preserve">[896] Unusual Curved Key Dimple Lock Picked and Gutted </t>
  </si>
  <si>
    <t xml:space="preserve">[895] Battle Testing Combination Locks! </t>
  </si>
  <si>
    <t xml:space="preserve">[894] Why This Lock Makes You LESS Secure </t>
  </si>
  <si>
    <t xml:space="preserve">[893] Battle Testing a Chubb “Battleship” Padlock </t>
  </si>
  <si>
    <t xml:space="preserve">[892] Cut in Seconds: $75 Ottolock Hexband Bike Lock </t>
  </si>
  <si>
    <t xml:space="preserve">[891] Battle Testing Master Locks! (With BosnianBill) </t>
  </si>
  <si>
    <t xml:space="preserve">[890] Crazy Key! “An Tun” Rim Cylinder Picked </t>
  </si>
  <si>
    <t xml:space="preserve">[889] BV Bicycle Chain Lock Picked </t>
  </si>
  <si>
    <t xml:space="preserve">[888] Unusual “Silver Bird” Padlock — A Toolmaker’s Challenge </t>
  </si>
  <si>
    <t xml:space="preserve">[887] I Won My First Lock Picking Competition!!! </t>
  </si>
  <si>
    <t xml:space="preserve">[886] TINY Abus Disc Padlock Picked (Model 24IB/50) </t>
  </si>
  <si>
    <t xml:space="preserve">[885] Forced Open in 2 Seconds: Viro 166 Motorcycle Brake Lock </t>
  </si>
  <si>
    <t xml:space="preserve">[884] Removing the Scammer’s Boot... FAST </t>
  </si>
  <si>
    <t xml:space="preserve">[883] Vintage Soviet Combination Lock Decoded </t>
  </si>
  <si>
    <t xml:space="preserve">[875] Picked in 2 Seconds: Protex Cash Drop Box (Model SDB-100) </t>
  </si>
  <si>
    <t xml:space="preserve">[873] Why Is This Lock So Dangerous? </t>
  </si>
  <si>
    <t xml:space="preserve">[878] Bulgarian “Metal” Dimple Shutter Lock Picked (Model X6J) </t>
  </si>
  <si>
    <t xml:space="preserve">[874] Yale’s Beefy Series 300/63 Padlock Picked and Gutted </t>
  </si>
  <si>
    <t xml:space="preserve">[872] Vintage Soviet Combination Lock Decoded Quickly </t>
  </si>
  <si>
    <t xml:space="preserve">[871] Turkish High Security: DAF Kilit Model DBS02 Euro Profile Cylinder (10 Pins, 4 Sliders) </t>
  </si>
  <si>
    <t xml:space="preserve">[870] Gerda Disc Detainer Padlock Picked (Model KSWS70) </t>
  </si>
  <si>
    <t xml:space="preserve">[869] Open in 2 Seconds — Master Lock 141D </t>
  </si>
  <si>
    <t xml:space="preserve">[868] Why I Use This Lock On My Bicycle - Kryptonite Evolution Chain Lock (Series 4) </t>
  </si>
  <si>
    <t xml:space="preserve">[867] Unusual Mul-T-Lock Motorcycle Disc Brake Lock Picked and Gutted </t>
  </si>
  <si>
    <t xml:space="preserve">[866] PLASTIC Shackle Guards?!? A Disappointing Trend </t>
  </si>
  <si>
    <t xml:space="preserve">[865] Paranoid by Design: Vintage Soviet Dual Custody Padlock </t>
  </si>
  <si>
    <t xml:space="preserve">[864] Tiny Abus EC75/30 Padlock Picked </t>
  </si>
  <si>
    <t xml:space="preserve">[863] Flawed Design: Master Lock “dialSpeed” Digital Combination Lock </t>
  </si>
  <si>
    <t xml:space="preserve">[862] Getting Into My Wife’s Beaver (April Fools Video) </t>
  </si>
  <si>
    <t xml:space="preserve">[861] Via Velo Folding Bike Lock Picked </t>
  </si>
  <si>
    <t xml:space="preserve">[860] The Spinning High Security Padlock: “RotaLok” Picked and Gutted </t>
  </si>
  <si>
    <t xml:space="preserve">[859] Picked in 3 Seconds: AmazonBasics Security Safe </t>
  </si>
  <si>
    <t xml:space="preserve">[858] Kryptonite “Kryptolok 10-S” Disc Brake Lock Picked </t>
  </si>
  <si>
    <t xml:space="preserve">[857] Picked in 8 Seconds: $199 IdentiLock Fingerprint Trigger Lock </t>
  </si>
  <si>
    <t xml:space="preserve">[856] Vintage High Security: The “Miracle Magnetic” Lock Picked and Gutted </t>
  </si>
  <si>
    <t xml:space="preserve">[855] Knog “Frankie” Bicycle Cable Lock Picked </t>
  </si>
  <si>
    <t xml:space="preserve">[854] Sumbin L52 Shutter Lock Picked and Gutted </t>
  </si>
  <si>
    <t xml:space="preserve">[853] Fast and Effective: The Multipick “Kronos” Electric Pick Gun </t>
  </si>
  <si>
    <t xml:space="preserve">[852] Ford Explorer (2001-2017) Door Lock Picked </t>
  </si>
  <si>
    <t xml:space="preserve">[851] I Won $100 By Picking This Lock! </t>
  </si>
  <si>
    <t xml:space="preserve">[850] Opened FIVE WAYS! The Knog “Straight Jacket Fatty” Bike Lock </t>
  </si>
  <si>
    <t xml:space="preserve">[849] Abus Locks With INEXCUSABLE Design Flaws </t>
  </si>
  <si>
    <t xml:space="preserve">[848] Via Velo Bicycle U-Lock Picked (8 Sliders, 2 Sidebars) </t>
  </si>
  <si>
    <t xml:space="preserve">[847] Knog “Locker” Padlock Picked FAST! </t>
  </si>
  <si>
    <t xml:space="preserve">[846] Ruger Gun Lock Box Picked FAST (Model 75210R) </t>
  </si>
  <si>
    <t xml:space="preserve">[845] Master Locks With INEXCUSABLE Design Flaws </t>
  </si>
  <si>
    <t xml:space="preserve">[844] No Picking Required: Amazon’s Defective Choice </t>
  </si>
  <si>
    <t xml:space="preserve">[843] Kryptonite Evolution Compact Disc Brake Lock Picked </t>
  </si>
  <si>
    <t xml:space="preserve">[842] Picked in 2 Seconds! Amazon’s Choice “High Security Padlock” </t>
  </si>
  <si>
    <t xml:space="preserve">[841] HUGE Soviet Dual Custody Padlock Picked </t>
  </si>
  <si>
    <t xml:space="preserve">[840] Flow Security Systems “FaucetLock” Picked FAST </t>
  </si>
  <si>
    <t xml:space="preserve">[839] Kryptonite’s TERRIBLE Keeper 810 Folding Bike Lock </t>
  </si>
  <si>
    <t xml:space="preserve">[838] Squire “Defiant” Insurance Padlock Picked </t>
  </si>
  <si>
    <t xml:space="preserve">[837] “War-Lok" TL-10 Cargo Trailer Lock Picked </t>
  </si>
  <si>
    <t xml:space="preserve">[836] Kryptonite’s “New-U” Evolution Mini Bike Lock Picked </t>
  </si>
  <si>
    <t xml:space="preserve">[835] Chastity Cage Picked With a Condom Wrapper (Happy Valentines Day!) </t>
  </si>
  <si>
    <t xml:space="preserve">[834] Fantasy Lock: US Navy Brass Lever Padlock Picked </t>
  </si>
  <si>
    <t xml:space="preserve">[833] Missed Opportunity: The Redesigned Master Lock No. 3 </t>
  </si>
  <si>
    <t xml:space="preserve">[832] HUGE Tractor Trailer Kingpin Lock Picked and Gutted (Cargo Protectors Model AM101) </t>
  </si>
  <si>
    <t xml:space="preserve">[831] Master Lock Pickup Truck Tailgate Lock Picked FAST! </t>
  </si>
  <si>
    <t xml:space="preserve">[830] Kryptonite’s “New-U” New York Fahgettaboudit Bike Lock Picked </t>
  </si>
  <si>
    <t xml:space="preserve">[829] Design Flaw in U-Haul/Abus Padlock Exploited (Model 85/50) </t>
  </si>
  <si>
    <t xml:space="preserve">[828] New or Used... Which is Easier to Pick? (Kryptonite New York Fahgettaboudit Lock) </t>
  </si>
  <si>
    <t xml:space="preserve">[827] Disc Detainer Pick Build (Part 5) - Featuring BosnianBill </t>
  </si>
  <si>
    <t xml:space="preserve">[826] Solex Cruciform Key Padlock Picked Two Ways </t>
  </si>
  <si>
    <t xml:space="preserve">[825] Disc Detainer Pick Build (Part 3) - Featuring BosnianBill </t>
  </si>
  <si>
    <t xml:space="preserve">[823] Disc Detainer Pick Build (Part 1) — Featuring BosnianBill </t>
  </si>
  <si>
    <t xml:space="preserve">[822] Mason Auto Dealer Key Box Opened With Plumbing Torch </t>
  </si>
  <si>
    <t xml:space="preserve">[821] Kensington Notebook Computer Lock Picked FAST! </t>
  </si>
  <si>
    <t xml:space="preserve">[820] Opened With A Christmas Ornament! Move N Store MP70 Disc Padlock </t>
  </si>
  <si>
    <t xml:space="preserve">[819] Meet Locks Folding Bike Lock Picked (2 Sidebars, 8 Sliders) </t>
  </si>
  <si>
    <t xml:space="preserve">[818] Picked in 2 Seconds!!! Mason Auto Dealership Key Lockbox </t>
  </si>
  <si>
    <t xml:space="preserve">[817] The “Smart” Bike Lock That Got EVERYTHING Wrong (TurboLock TL-400KBL Opened With Screwdriver)! </t>
  </si>
  <si>
    <t xml:space="preserve">[816] “Double Key” Solex D50 Padlock Picked and Raked </t>
  </si>
  <si>
    <t xml:space="preserve">[815] Public Storage Upgrades to PacLock Disc Padlock Pro 1000 (Picked!) </t>
  </si>
  <si>
    <t xml:space="preserve">[814] Panasonic Bike Lock From Japan Picked (Model SAJ080B) </t>
  </si>
  <si>
    <t xml:space="preserve">[812] Hotel Room Opened With “Privacy” Card! </t>
  </si>
  <si>
    <t xml:space="preserve">[813] Unusual Soviet Padlock “Picked” With Pliers </t>
  </si>
  <si>
    <t xml:space="preserve">[810] Another “Smart Lock” to Avoid (eGeeTouch) </t>
  </si>
  <si>
    <t xml:space="preserve">[809] TERRIBLE Master Lock Trailer Coupler Lock Picked (Model 377DAT) </t>
  </si>
  <si>
    <t xml:space="preserve">[808] Unusual Solex Disc Detainer Shutter Lock Picked and Gutted (Model CO) </t>
  </si>
  <si>
    <t xml:space="preserve">[806] A Master Lever Lock? The Model 2750D Picked </t>
  </si>
  <si>
    <t xml:space="preserve">[803] The Shocking Truth About This Bulldozer Ignition Lock (Caterpillar D8) </t>
  </si>
  <si>
    <t xml:space="preserve">[805] The Fingerprint Padlock With a Literal Open Switch (Pavlit) </t>
  </si>
  <si>
    <t xml:space="preserve">[804] Picking My Smallest Working Padlock </t>
  </si>
  <si>
    <t>4:14 Текущее видео</t>
  </si>
  <si>
    <t xml:space="preserve">[807] Kryptonite TKO Folding Lock 100 Picked (8 Sliders, 2 Side Bars) </t>
  </si>
  <si>
    <t xml:space="preserve">[802] Sesamee’s Laughably Bad “SearchAlert” Travel Lock </t>
  </si>
  <si>
    <t xml:space="preserve">[801] My Wife vs. Ben &amp; Jerry’s Ice Cream Lock </t>
  </si>
  <si>
    <t>2:57 Текущее видео</t>
  </si>
  <si>
    <t xml:space="preserve">[796] Ottolock Cut in 2 Seconds! </t>
  </si>
  <si>
    <t>4:52 Текущее видео</t>
  </si>
  <si>
    <t xml:space="preserve">[800] HUGE Godrej Nav-Tal 8-Lever Padlock Picked </t>
  </si>
  <si>
    <t xml:space="preserve">[797] Hydraulic Cutter EXPLODES vs. Kryptonite New York Fahgettaboudit Lock </t>
  </si>
  <si>
    <t>4:47 Текущее видео</t>
  </si>
  <si>
    <t xml:space="preserve">[787] LiteLok Gold Cut in 16 Seconds! </t>
  </si>
  <si>
    <t xml:space="preserve">[793] Hydraulic Cutter DEFEATED by OnGuard’s 17mm “Brute” Bicycle Lock (Model 8001) </t>
  </si>
  <si>
    <t xml:space="preserve">[795] TSA Master Keys — Why You Should NEVER Use Travel Locks (Except on Luggage) </t>
  </si>
  <si>
    <t xml:space="preserve">[794] Public Storage Disc Padlock Picked </t>
  </si>
  <si>
    <t xml:space="preserve">[789] Hydraulic Cutter vs. Bell’s 16mm Shackle Bicycle U-Lock (Catalytic 750) </t>
  </si>
  <si>
    <t xml:space="preserve">[788] Another Fingerprint “Smart” Padlock to Avoid — MicaLock </t>
  </si>
  <si>
    <t xml:space="preserve">[792] Unusual “Guardians” Key Card Bicycle Lock Picked </t>
  </si>
  <si>
    <t xml:space="preserve">[798] Viro “Morso” Bicycle Chain Lock Picked </t>
  </si>
  <si>
    <t xml:space="preserve">[784] LiteLok Gold Bicycle Lock Picked </t>
  </si>
  <si>
    <t xml:space="preserve">[775] Pumpkin Saw Converted into Electric Pick Gun! </t>
  </si>
  <si>
    <t>1:42 Текущее видео</t>
  </si>
  <si>
    <t xml:space="preserve">[799] Target’s Best Padlock Picked - Fortress 70mm Disc Padlock (Model 357T) </t>
  </si>
  <si>
    <t xml:space="preserve">[791] OnGuard “OG Series” Bicycle U-Lock Picked (Model 4616) </t>
  </si>
  <si>
    <t>3:22 Текущее видео</t>
  </si>
  <si>
    <t xml:space="preserve">[786] Guard Security Round Body Padlock Picked (Model 365LS) </t>
  </si>
  <si>
    <t xml:space="preserve">[785] Hydraulic Cutter vs. Kryptonite TKO Bicycle U-Lock </t>
  </si>
  <si>
    <t xml:space="preserve">[790] TERRIBLE Schwinn Bicycle Cable Lock Picked and Cut </t>
  </si>
  <si>
    <t xml:space="preserve">[782] Visualock Gun Lock Opened With a TWIG! </t>
  </si>
  <si>
    <t xml:space="preserve">[783] Ace Hardware 70mm Disc Padlock Picked (Model 5099510) </t>
  </si>
  <si>
    <t xml:space="preserve">[781] Hydraulic Cutter vs. Bell’s14mm Shackle “Catalyst 200” Bicycle U-Lock </t>
  </si>
  <si>
    <t>6:35 Текущее видео</t>
  </si>
  <si>
    <t xml:space="preserve">[772] HUGE Yale “Smart Padlock 16” Picked and Gutted </t>
  </si>
  <si>
    <t xml:space="preserve">[779] OnGuard “Bulldog" Bicycle U-Lock Picked (Model 8010LM) </t>
  </si>
  <si>
    <t xml:space="preserve">[778] Abus 70IB/45 All Weather Padlock Picked </t>
  </si>
  <si>
    <t xml:space="preserve">[777] Hydraulic Cutter vs. Ace’s 14mm Shackle Bicycle U-Lock </t>
  </si>
  <si>
    <t xml:space="preserve">[776] Vintage Yale “Personal Lock” Picked </t>
  </si>
  <si>
    <t xml:space="preserve">[780] Citadel’s “Rome” Bicycle Chain Lock Picked (6 Sliders, 2 Sidebars) </t>
  </si>
  <si>
    <t xml:space="preserve">[774] Ace Hardware’s Best Padlock Picked and Gutted (Series A527) </t>
  </si>
  <si>
    <t xml:space="preserve">[771] Burg Wächter Alutitan Padlock Picked and Bypassed (Model 770/50) </t>
  </si>
  <si>
    <t xml:space="preserve">[770] Master Lock Cable Gun Lock Picked FAST (Model 99DSPT) </t>
  </si>
  <si>
    <t xml:space="preserve">[769] Hydraulic Cutter vs. Master Lock Bicycle U-Lock (Model 8170D) </t>
  </si>
  <si>
    <t xml:space="preserve">[768] Home Depot’s Best Padlock Picked — Master Lock Model M930 </t>
  </si>
  <si>
    <t xml:space="preserve">[767] Bunker Hill Security Armored Cable Lock Cut EASILY </t>
  </si>
  <si>
    <t xml:space="preserve">[766] Franzen Security’s “Borelock" Picked FAST </t>
  </si>
  <si>
    <t xml:space="preserve">[765] How Tough are Master Lock’s Boron Carbide Shackles? </t>
  </si>
  <si>
    <t xml:space="preserve">[764] Walmart’s Best Padlock Picked FAST - Brinks Model 162-60091 </t>
  </si>
  <si>
    <t xml:space="preserve">[763] Union Safe Co. Portable Gun Safe Picked FAST </t>
  </si>
  <si>
    <t xml:space="preserve">[762] “Pick Proof” Yale Dimple Padlock Picked, Bypassed, and Gutted (Model HSS50) </t>
  </si>
  <si>
    <t xml:space="preserve">[761] Thank You! </t>
  </si>
  <si>
    <t xml:space="preserve">[760] The REAL Double Wrench Method Tested </t>
  </si>
  <si>
    <t xml:space="preserve">[759] Kryptonite Model 851134 Padlock Picked and Gutted </t>
  </si>
  <si>
    <t xml:space="preserve">[758] WARNING: Wire Cutters Defeat Bicycle Cable Locks Quickly </t>
  </si>
  <si>
    <t xml:space="preserve">[757] Surprisingly Tricky: Kryptonite KS82 Padlock Picked and Gutted </t>
  </si>
  <si>
    <t xml:space="preserve">[756] Sentry Safe Cut in Half FAST! </t>
  </si>
  <si>
    <t xml:space="preserve">[755] Bunker Hill Security Armored Cable Lock Picked </t>
  </si>
  <si>
    <t xml:space="preserve">[754] CISA 60mm Chromed Marine Padlock Picked (Model 26020/60) </t>
  </si>
  <si>
    <t xml:space="preserve">[753] You’re Doing it Wrong... The REAL Double Wrench Method </t>
  </si>
  <si>
    <t xml:space="preserve">[752] BoxLock: $129 Barcode-Scanning Padlock Opened With Screwdrivers! </t>
  </si>
  <si>
    <t xml:space="preserve">[751] Melted Open in 17 Seconds! Kingsley Combination Key Safe </t>
  </si>
  <si>
    <t xml:space="preserve">[750] Kryptonite 40mm Closed Shackle Padlock Picked and Gutted (Model 851103) </t>
  </si>
  <si>
    <t xml:space="preserve">[749] FSDC Combination Gun Lock Decoded FAST! </t>
  </si>
  <si>
    <t xml:space="preserve">[748] Cutting Bicycle Cable Locks is EASY! </t>
  </si>
  <si>
    <t xml:space="preserve">[747] LIPS Rim Cylinder Picked and Gutted </t>
  </si>
  <si>
    <t xml:space="preserve">[746] Kingsley Combination Key Safe Decoded </t>
  </si>
  <si>
    <t xml:space="preserve">[745] OnGuard 6’ Bicycle Cable Lock Picked </t>
  </si>
  <si>
    <t xml:space="preserve">[744] 12-Lever “Dishonesty” Padlock Picked </t>
  </si>
  <si>
    <t xml:space="preserve">[743] Graham Pulford’s “High-Security Mechanical Locks: An Encyclopedic Reference” </t>
  </si>
  <si>
    <t xml:space="preserve">[742] Ruger Factory Gun Lock Picked </t>
  </si>
  <si>
    <t xml:space="preserve">[740] Unusual Rotating Bolt Glass Door Dimple Lock Picked </t>
  </si>
  <si>
    <t xml:space="preserve">[739] SunLite Dimple Core U-Lock Picked </t>
  </si>
  <si>
    <t xml:space="preserve">[737] Burg Paracentric Cabinet Lock Picked </t>
  </si>
  <si>
    <t xml:space="preserve">[738] FINAL EPISODE — The Naughty Bucket Chronicles — The Ones That Got Away! </t>
  </si>
  <si>
    <t xml:space="preserve">[736] Sonico LONG Key Euro Cylinder Picked and Gutted </t>
  </si>
  <si>
    <t xml:space="preserve">[735] Kryptonite Keeper Bicycle U-Lock Picked </t>
  </si>
  <si>
    <t xml:space="preserve">[734] The Naughty Bucket Chronicles — GeGe Euro Profile Cylinder </t>
  </si>
  <si>
    <t xml:space="preserve">[733] Silverline “Old English” 4-Lever Padlock Picked (Plus Cutaway Demo) </t>
  </si>
  <si>
    <t xml:space="preserve">[732] Bulgarian “Metal” Padlock With X6J Dimple Core Picked </t>
  </si>
  <si>
    <t xml:space="preserve">[731] Kryptonite Evolution Series 4 Chain Lock Picked </t>
  </si>
  <si>
    <t xml:space="preserve">[730] The Naughty Bucket Chronicles — Castle 18-Pin Padlock </t>
  </si>
  <si>
    <t xml:space="preserve">[729] Handmade Nafis 6-Lever Padlock Picked </t>
  </si>
  <si>
    <t xml:space="preserve">[728] Supra Max Auto Key Safe (“Title” Core) Picked </t>
  </si>
  <si>
    <t xml:space="preserve">[727] Xena Alarmed Motorcycle Disc Brake Lock Picked </t>
  </si>
  <si>
    <t xml:space="preserve">[726] The Naughty Bucket Chronicles — Tokoz “Tech 300” Euro Cylinder Picked and Gutted </t>
  </si>
  <si>
    <t xml:space="preserve">[725] Securit 6-Lever Padlock Picked </t>
  </si>
  <si>
    <t xml:space="preserve">[724] Union Model 3122 Brass Padlock Picked </t>
  </si>
  <si>
    <t xml:space="preserve">[723] Bell “Ballistic 500” Kevlar Reinforced and Armored Cable Bike Lock Picked </t>
  </si>
  <si>
    <t xml:space="preserve">[722] The Naughty Bucket Chronicles — Tung Shing Disc Brake Lock Picked </t>
  </si>
  <si>
    <t xml:space="preserve">[721] ERA “Viscount” 5-Lever Mortice Lock Picked </t>
  </si>
  <si>
    <t xml:space="preserve">[720] Cisa’s Massive 94mm Brass Shutter Lock Picked (Model 26510) </t>
  </si>
  <si>
    <t xml:space="preserve">[718] The Naughty Bucket Chronicles — “3Yes” Magnetic Pin Padlock Picked </t>
  </si>
  <si>
    <t xml:space="preserve">[719] Kryptonite KryptoLok Series 2 Mini-7 Bicycle U-Lock Picked </t>
  </si>
  <si>
    <t xml:space="preserve">[717] ERA 5-Lever Padlock Picked (Model 975) </t>
  </si>
  <si>
    <t xml:space="preserve">[716] EVVA “Graute Aluminum” Euro Profile Cylinder Picked and Gutted </t>
  </si>
  <si>
    <t xml:space="preserve">[713] Squire “Old English” 4-Lever Padlock Picked (Model 440) </t>
  </si>
  <si>
    <t xml:space="preserve">[712] Master Lock Spare Tire Lock Picked FAST (Model 262DAT) </t>
  </si>
  <si>
    <t xml:space="preserve">[711] OnGuard Boxer Motorcycle Disc Brake Lock Picked (2 Sidebars, 8 Sliders) </t>
  </si>
  <si>
    <t xml:space="preserve">[710] The Naughty Bucket Chronicles — BKS Euro Profile Cylinder Picked and Gutted </t>
  </si>
  <si>
    <t xml:space="preserve">[709] Chubb “Battleship” 6-Lever Padlock Picked </t>
  </si>
  <si>
    <t xml:space="preserve">[708] Mighty Lock #10 C-Series Padlock Picked and Gutted </t>
  </si>
  <si>
    <t xml:space="preserve">[707] Kryptonite KryptoLok Series 2 Disc Lock Picked </t>
  </si>
  <si>
    <t xml:space="preserve">[705] Chubb “Cruiser” 5-Lever Padlock Picked </t>
  </si>
  <si>
    <t xml:space="preserve">[704] Ramset vs. "The Club” Tire Claw XL Wheel Lock </t>
  </si>
  <si>
    <t xml:space="preserve">[702] The Naughty Bucket Chronicles — Mauer NW5 Euro Profile Cylinder Picked and Gutted </t>
  </si>
  <si>
    <t>6:01 Текущее видео</t>
  </si>
  <si>
    <t xml:space="preserve">[701] Sesamee 50mm Closed Shackle Padlock Picked and Gutted (Model 53311) </t>
  </si>
  <si>
    <t>4:30 Текущее видео</t>
  </si>
  <si>
    <t xml:space="preserve">[700] “The Club” Tire Claw XL Picked and Bypassed </t>
  </si>
  <si>
    <t>5:54 Текущее видео</t>
  </si>
  <si>
    <t xml:space="preserve">[699] Uervoton Fingerprint Padlock Opened With a Screwdriver!!! </t>
  </si>
  <si>
    <t>4:25 Текущее видео</t>
  </si>
  <si>
    <t xml:space="preserve">[698] Kryptonite TKO Bicycle Chain Lock Picked </t>
  </si>
  <si>
    <t>3:18 Текущее видео</t>
  </si>
  <si>
    <t xml:space="preserve">[697] Master Lock Truck Bed U-Lock Picked (Model 8287 DAT) </t>
  </si>
  <si>
    <t>8:11 Текущее видео</t>
  </si>
  <si>
    <t xml:space="preserve">[696] Viro Totem Motorcycle Lock Picked and Gutted (Model 4150) </t>
  </si>
  <si>
    <t xml:space="preserve">[695] Knog Strongman Bike U-Lock Picked </t>
  </si>
  <si>
    <t xml:space="preserve">[694] Vintage Craftsman “Granit” Padlock Picked </t>
  </si>
  <si>
    <t>7:06 Текущее видео</t>
  </si>
  <si>
    <t xml:space="preserve">[693] Plumbing Torch vs. Master Lock Magnum No. M15 </t>
  </si>
  <si>
    <t xml:space="preserve">[692] “Tamper-Resistant” WordLock Combination Padlock Bypassed (Model PL-106-SS) </t>
  </si>
  <si>
    <t xml:space="preserve">[691] Rifkin 7-Pin Locking Bank Deposit Bag Picked (ArcoLock 7 Mechanism) </t>
  </si>
  <si>
    <t>4:08 Текущее видео</t>
  </si>
  <si>
    <t xml:space="preserve">[690] Wild Key 8-Pin TriMax Wheel Lock Picked (Model TCL75) </t>
  </si>
  <si>
    <t xml:space="preserve">[689] Abus Granit 37/55 (Abus Plus Core) Picked </t>
  </si>
  <si>
    <t>3:32 Текущее видео</t>
  </si>
  <si>
    <t xml:space="preserve">[688] Vintage Segal “Scandinavian” Padlock Picked </t>
  </si>
  <si>
    <t>9:11 Текущее видео</t>
  </si>
  <si>
    <t xml:space="preserve">[687] U.S. Military “Miracle Lock” with Ingersoll 10-Lever Core Picked and Gutted </t>
  </si>
  <si>
    <t>6:56 Текущее видео</t>
  </si>
  <si>
    <t xml:space="preserve">[686] Kryptonite’s Best: The New York Legend Chain/Padlock Combo Picked (Model 1515) </t>
  </si>
  <si>
    <t xml:space="preserve">[685] Ramset vs. Twin Hook “Club” Steering Wheel Lock </t>
  </si>
  <si>
    <t xml:space="preserve">[684] WordLock’s Dual Sidebar WLX Series Bike U-Lock Picked </t>
  </si>
  <si>
    <t xml:space="preserve">[683] Unusual Flaw in the Twin Hook “Club” Steering Wheel Lock </t>
  </si>
  <si>
    <t xml:space="preserve">[682] Opening a Master Lock with a Master Lock (Model 500BRK) </t>
  </si>
  <si>
    <t xml:space="preserve">[681] Slide Hammer vs. OnGuard Mastiff Bicycle Chain Lock </t>
  </si>
  <si>
    <t xml:space="preserve">[680] OnGuard Mastiff Bicycle Chain Lock Picked </t>
  </si>
  <si>
    <t xml:space="preserve">[679] Using Pliers to Open a Brinks Combination Disc Padlock (Model 663-80051) </t>
  </si>
  <si>
    <t xml:space="preserve">[678] Abus EC75/60 Dimple Padlock Picked </t>
  </si>
  <si>
    <t xml:space="preserve">[677] Plumber’s Torch Opens Master Lock M530 </t>
  </si>
  <si>
    <t xml:space="preserve">[676] OnGuard’s Beefiest U-Lock Picked (Model 8001 Brute) </t>
  </si>
  <si>
    <t xml:space="preserve">[675] A 7-Pin Master Lock! (Model 7120D) </t>
  </si>
  <si>
    <t xml:space="preserve">[674] Toledo TBK90R Round Body Padlock Picked and Gutted </t>
  </si>
  <si>
    <t xml:space="preserve">[673] Kryptonite’s Trickiest Core in its Worst Lock (TKO Mini U-Lock) </t>
  </si>
  <si>
    <t xml:space="preserve">[672] Pipe Wrench vs. Master Lock No. 5 </t>
  </si>
  <si>
    <t xml:space="preserve">[671] Bell Catalyst 750 Bike Lock Picked </t>
  </si>
  <si>
    <t xml:space="preserve">[670] The Lock That Made Kryptonite Famous (K2) </t>
  </si>
  <si>
    <t xml:space="preserve">[669] TERRIBLE Police Car Rifle Lock Opened 4 Ways (Santa Cruz Gunlocks SC-5) </t>
  </si>
  <si>
    <t xml:space="preserve">[668] Ratyoke’s Phenomenal Luxury Lock Picks </t>
  </si>
  <si>
    <t xml:space="preserve">[667] Ace 50mm Shrouded Disc Detainer Padlock Picked (Model 5499371) </t>
  </si>
  <si>
    <t xml:space="preserve">[666] Kryptonite 63mm Closed Shackle Padlock Picked and Gutted (Model 851127) </t>
  </si>
  <si>
    <t xml:space="preserve">[665] Master Lock Trailer Coupler Lock Picked FAST (Model 379ATPY) </t>
  </si>
  <si>
    <t xml:space="preserve">[664] Vintage Citadel “Ultra-High Security” Bike Lock Picked </t>
  </si>
  <si>
    <t xml:space="preserve">[663] The ORIGINAL Bike U-Lock Picked (Kryptonite K3) </t>
  </si>
  <si>
    <t xml:space="preserve">[662] Destructive Testing of the Viro “Blocca Catena” Bike Lock </t>
  </si>
  <si>
    <t xml:space="preserve">[661] Brian’s Dastardly Brinks Marine Padlock Picked </t>
  </si>
  <si>
    <t xml:space="preserve">[660] Ramset vs. Reese Trailer Coupler Lock </t>
  </si>
  <si>
    <t xml:space="preserve">[659] Viro Double Shackle “Blocca Catena” Bike Lock Picked </t>
  </si>
  <si>
    <t xml:space="preserve">[658] Tag5 Industries’ “Scorpion” Lock Pick Set </t>
  </si>
  <si>
    <t xml:space="preserve">[657] Vintage Neiman Micrometer Padlock Picked </t>
  </si>
  <si>
    <t xml:space="preserve">[656] Master Lock’s Unusual “Universal Pin” Mechanism </t>
  </si>
  <si>
    <t xml:space="preserve">[654] Bell “Catalyst 300” Bike Lock Picked </t>
  </si>
  <si>
    <t xml:space="preserve">[653] Prototype Dual Fork Bowley Padlock (Model 543) </t>
  </si>
  <si>
    <t xml:space="preserve">[652] Magnet Opens Police Car Shotgun Lock (Santa Cruz Gunlocks SC1) </t>
  </si>
  <si>
    <t xml:space="preserve">[651] Manipulating My Tiny Coq (April Fools Video) </t>
  </si>
  <si>
    <t xml:space="preserve">[650] TiGr Titanium Bike Lock Picked </t>
  </si>
  <si>
    <t xml:space="preserve">[649] Kryptonite Keeper 755/785 Bike Lock Picked </t>
  </si>
  <si>
    <t xml:space="preserve">[648] Wire Survival Saw vs. Motorcycle Disc Brake Lock (Master Lock 8304DPS) </t>
  </si>
  <si>
    <t xml:space="preserve">[645] Impact Driving the Bolt Extractor Exploit </t>
  </si>
  <si>
    <t xml:space="preserve">[647] USA Lock... Made in Swaziland? </t>
  </si>
  <si>
    <t xml:space="preserve">[646] Guard Security 1500 Combination Padlock Decoded FAST </t>
  </si>
  <si>
    <t xml:space="preserve">[644] TAG5 Industries Key Impressioning Light Box </t>
  </si>
  <si>
    <t xml:space="preserve">[643] Vintage French “Central” Lock Picked and Gutted </t>
  </si>
  <si>
    <t xml:space="preserve">[642] American Brass Barrel Padlock Picked </t>
  </si>
  <si>
    <t xml:space="preserve">[641] RARE 10-Pin, Pin-in-Pin Tubular Lock Picked (Chicago Lock Co.) </t>
  </si>
  <si>
    <t xml:space="preserve">[640] Get the Most From Your Disc Detainer Pick </t>
  </si>
  <si>
    <t xml:space="preserve">[639] Master Lock 875 MELTED Open! </t>
  </si>
  <si>
    <t xml:space="preserve">[638] Blackburn “San Quentin” Bike Lock Picked (18mm Shackle!) </t>
  </si>
  <si>
    <t xml:space="preserve">[637] Bolt Extractor vs. SOLID STEEL Motorcycle Disc Brake Lock (Zone Model 45/SS/V) </t>
  </si>
  <si>
    <t xml:space="preserve">[636] Bowley Lock Analysis and Update </t>
  </si>
  <si>
    <t xml:space="preserve">[635] Fortress Combination Padlock Decoded FAST and Bypassed (Model 1850D) </t>
  </si>
  <si>
    <t xml:space="preserve">[634] Zone Stainless Steel Motorcycle Disc Brake Lock Picked (Model 45/SS/V) </t>
  </si>
  <si>
    <t xml:space="preserve">[633] Master Lock, Protect Your Sidebars! (M532 Picked and Gutted) </t>
  </si>
  <si>
    <t xml:space="preserve">[632] Upgraded Screw Spreader vs. Lumintrail 16mm Combination Bike Lock </t>
  </si>
  <si>
    <t xml:space="preserve">[631] Master Lock 875/975 Decoded WITHOUT ANY TOOLS ! </t>
  </si>
  <si>
    <t xml:space="preserve">[630] Bolt Extractor vs. Oxford Titan Motorcycle Disc Brake Lock </t>
  </si>
  <si>
    <t xml:space="preserve">[629] Lumintrail 16mm Combination Bike Lock Decoded </t>
  </si>
  <si>
    <t xml:space="preserve">[628] Ultion Euro Profile Cylinder Picked and Gutted </t>
  </si>
  <si>
    <t xml:space="preserve">[627] Oxford Titan Motorcycle Disc Brake Lock Picked </t>
  </si>
  <si>
    <t xml:space="preserve">[626] A Pick Proof Master Lock? ALMOST! </t>
  </si>
  <si>
    <t xml:space="preserve">[624] TriMax Round Body Padlock Picked and Gutted (Model TPL2251L) </t>
  </si>
  <si>
    <t xml:space="preserve">[625] Bolt Extractor vs. Abus Buffo/Provogue 305 Motorcycle Disc Brake Lock </t>
  </si>
  <si>
    <t xml:space="preserve">[623] Bolt Extractor vs. TriMax Motorcycle Disc Brake Lock (Model T665) </t>
  </si>
  <si>
    <t xml:space="preserve">[622] TriMax Motorcycle Disc Brake Lock Picked (Model T665) </t>
  </si>
  <si>
    <t xml:space="preserve">[621] Practice Session with Round Body Padlocks </t>
  </si>
  <si>
    <t xml:space="preserve">[620] Ramset vs. 1/2” Hardened Steel Shackle (TriMax Max 40 Motorcycle Lock) </t>
  </si>
  <si>
    <t xml:space="preserve">[619] First Watch 40mm Brass Padlock Picked and Gutted (Model 3803) </t>
  </si>
  <si>
    <t xml:space="preserve">[618] Bolt Extractor vs. Master Lock Motorcycle Disc Brake Lock (Model 8304DPS) </t>
  </si>
  <si>
    <t xml:space="preserve">[617] Master School Locker Combination Lock Picked and Decoded (Model 1670) </t>
  </si>
  <si>
    <t xml:space="preserve">[616] Nut Splitter vs. Abus Bordo X-Plus 6500 </t>
  </si>
  <si>
    <t xml:space="preserve">[615] Japanese Format Mul-T-Lock Interactive Picked and Gutted </t>
  </si>
  <si>
    <t xml:space="preserve">[614] Gerda HSS Disc Detainer Padlock Picked and Gutted (Model 531Z) </t>
  </si>
  <si>
    <t xml:space="preserve">[613] Screw Spreader vs. SunLite Alcatraz Mini U-Lock </t>
  </si>
  <si>
    <t xml:space="preserve">[612] Prototype Of UrbanHawk’s Pin Blocker Cylinder Picked and Gutted </t>
  </si>
  <si>
    <t xml:space="preserve">[611] Ramset vs. Centurion 60mm Iron Padlock </t>
  </si>
  <si>
    <t xml:space="preserve">[610] First Watch 40mm Aluminium Padlock Picked and Gutted (Model 3723) </t>
  </si>
  <si>
    <t xml:space="preserve">[609] Nut Splitter vs. Master Lock Street Cuff Motorcycle Lock </t>
  </si>
  <si>
    <t xml:space="preserve">[608] Kryptonite KS72 Padlock Picked, Improved, and Repicked </t>
  </si>
  <si>
    <t xml:space="preserve">[607] Core Puller vs. American Series 700 Padlock </t>
  </si>
  <si>
    <t xml:space="preserve">[606] Federal 200DT Padlock Picked and Gutted </t>
  </si>
  <si>
    <t>3:13 Текущее видео</t>
  </si>
  <si>
    <t xml:space="preserve">[605] Nut Splitter vs. RockBros Hamburger Bike Lock </t>
  </si>
  <si>
    <t xml:space="preserve">[604] Godrej Imara Padlock Picked </t>
  </si>
  <si>
    <t>1:27 Текущее видео</t>
  </si>
  <si>
    <t xml:space="preserve">[603] Saflok Hotel Safe Override </t>
  </si>
  <si>
    <t>5:02 Текущее видео</t>
  </si>
  <si>
    <t xml:space="preserve">[601] TriMax “Max60” Disc Brake Lock Picked </t>
  </si>
  <si>
    <t xml:space="preserve">[600] Ramset vs. Master Steering Wheel Lock (Model 252DAT) </t>
  </si>
  <si>
    <t>6:52 Текущее видео</t>
  </si>
  <si>
    <t xml:space="preserve">[599] Oxford HD Chain &amp; Bike Lock Combo Picked (Model OF157) </t>
  </si>
  <si>
    <t>3:33 Текущее видео</t>
  </si>
  <si>
    <t xml:space="preserve">[598] Nut Splitter vs. OnGuard “K9” Bike Lock (Model 8116) </t>
  </si>
  <si>
    <t>3:27 Текущее видео</t>
  </si>
  <si>
    <t xml:space="preserve">[596] OnGuard “K9” Foldable Bike Lock Picked (Model 8116) </t>
  </si>
  <si>
    <t>5:31 Текущее видео</t>
  </si>
  <si>
    <t xml:space="preserve">[597] Centurion Round Body Padlock Picked and Bypassed </t>
  </si>
  <si>
    <t xml:space="preserve">[595] Kryptonite Modulus Dual Cable Bike Lock Picked (Model 1010S) </t>
  </si>
  <si>
    <t xml:space="preserve">[594] Centurion 60mm Iron Padlock Picked and Combed Open </t>
  </si>
  <si>
    <t xml:space="preserve">[593] Gallium vs. Titalium - Abus Padlock Meets a Gruesome End </t>
  </si>
  <si>
    <t xml:space="preserve">[592] Mako 427 Brass Padlock Picked and Gutted </t>
  </si>
  <si>
    <t xml:space="preserve">[591] OnGuard Boxer Disc Brake Lock Picked (Model 8046) </t>
  </si>
  <si>
    <t xml:space="preserve">[590] LoboJack HS-21 Padlock Opened With Slide Hammer </t>
  </si>
  <si>
    <t xml:space="preserve">[589] Abus Titalium 90RK/50 Padlock Picked and Gutted </t>
  </si>
  <si>
    <t xml:space="preserve">[588] PacLock 200A Picked and Gutted </t>
  </si>
  <si>
    <t xml:space="preserve">[587] Master Lock 252DAT Steering Wheel Lock Picked FAST </t>
  </si>
  <si>
    <t xml:space="preserve">[586] OnGuard "Beast" Padlock Picked and Gutted (Model 8101) </t>
  </si>
  <si>
    <t xml:space="preserve">[585] STUNNING - OnGuard "Beast" Padlock Disassembled While Locked! </t>
  </si>
  <si>
    <t xml:space="preserve">[584] Unity Heavy Duty U-Lock Picked and Disassembled </t>
  </si>
  <si>
    <t xml:space="preserve">[583] Ace 50mm Shrouded Shackle Stainless Padlock Picked and Gutted (Model 5485149) </t>
  </si>
  <si>
    <t xml:space="preserve">[582] Pro-Lok "Gunlok" Reviewed and Picked </t>
  </si>
  <si>
    <t xml:space="preserve">[581] Commando Lock Marine Environment Padlock Picked </t>
  </si>
  <si>
    <t xml:space="preserve">[580] PacLock Block-Lock Prototype - Review, Pick, and Melt </t>
  </si>
  <si>
    <t xml:space="preserve">[579] American Lock Series 2000 Puck Lock MELTED Open! </t>
  </si>
  <si>
    <t xml:space="preserve">[578] Ford "Tibbe" Key Ignition Lock Picked and Decoded </t>
  </si>
  <si>
    <t xml:space="preserve">[577] "Life Jacket" LJ2 Gun Lock (Dimple Core) Picked </t>
  </si>
  <si>
    <t xml:space="preserve">[576] LoboJack HS-21 Hidden Shackle Padlock Picked </t>
  </si>
  <si>
    <t xml:space="preserve">[575] Abus Buffo/Provogue 305 Motorcycle Disc Brake Lock Picked </t>
  </si>
  <si>
    <t xml:space="preserve">[574] Kryptonite Evolution Security Flaw? You Decide. </t>
  </si>
  <si>
    <t xml:space="preserve">[573] Mul-T-Lock E8 Padlock Picked and Disassembled </t>
  </si>
  <si>
    <t xml:space="preserve">[572] Yale Y130/70 Disc Padlock Picked </t>
  </si>
  <si>
    <t xml:space="preserve">[571] Unity 40mm Stainless Disc Detainer Padlock Picked and Disassembled </t>
  </si>
  <si>
    <t xml:space="preserve">[570] Ace Series A527 Round Body Padlock Picked and Disassembled </t>
  </si>
  <si>
    <t xml:space="preserve">[569] Harley-Davidson Motorcycle Ignition Switch Picked FAST! </t>
  </si>
  <si>
    <t xml:space="preserve">[568] "Pick Proof" GunBlocker AR-15 Lock Picked </t>
  </si>
  <si>
    <t xml:space="preserve">[567] Ramset Fail? Abus "Rock" 83/80 </t>
  </si>
  <si>
    <t xml:space="preserve">[566] Kryptonite Keeper Motorcycle Disc Brake Lock Picked </t>
  </si>
  <si>
    <t xml:space="preserve">[565] Abus "Rock" 83/80 Picked and Ramset Attack Planned </t>
  </si>
  <si>
    <t xml:space="preserve">[564] Kryptonite Evolution Series 4 Motorcycle Disc Lock Picked </t>
  </si>
  <si>
    <t xml:space="preserve">[563] Sobo SPPO60 Disc Detainer Padlock Picked </t>
  </si>
  <si>
    <t xml:space="preserve">[562] Stark 40mm Stainless Disc Detainer Padlock Picked </t>
  </si>
  <si>
    <t xml:space="preserve">[561] Abus Bordo Lite Bike Lock vs. Ramset </t>
  </si>
  <si>
    <t xml:space="preserve">[560] Wilson &amp; Miller 95mm Shutter Lock Picked and Disassembled </t>
  </si>
  <si>
    <t xml:space="preserve">[559] Master Lock "Street Cuff" Motorcycle Lock vs. Ramset </t>
  </si>
  <si>
    <t xml:space="preserve">[558] Kryptonite 50mm Shrouded Stainless Padlock Picked and Gutted (Model 851110) </t>
  </si>
  <si>
    <t xml:space="preserve">[557] "World's Toughest Motorcycle Lock" vs. Ramset </t>
  </si>
  <si>
    <t xml:space="preserve">[556] Condemned: Stanley 60mm 24/7 Padlock Picked and Gutted (Model CD8820) </t>
  </si>
  <si>
    <t xml:space="preserve">[555] Glocksport: Abloy Cam Lock vs. Ramset Gun </t>
  </si>
  <si>
    <t xml:space="preserve">[553] SunLite Alcatraz Chain and Mini U-Lock Picked and Raked </t>
  </si>
  <si>
    <t xml:space="preserve">[554] Mul-T-Lock G55 Padlock Picked and Gutted </t>
  </si>
  <si>
    <t xml:space="preserve">[552] "Pickproof" Dual Cylinder Disc Brake Lock Picked </t>
  </si>
  <si>
    <t xml:space="preserve">[551] American Lock A780 Picked and Gutted </t>
  </si>
  <si>
    <t xml:space="preserve">[550] Blind Pick: Kryptonite Fahgettaboudit Bike Lock </t>
  </si>
  <si>
    <t xml:space="preserve">[549] Glocksport: Ace II Cam Lock vs. Ramset Gun </t>
  </si>
  <si>
    <t xml:space="preserve">[548] Abus Granit 37/80 (Abus Plus Core) Picked and Gutted </t>
  </si>
  <si>
    <t xml:space="preserve">[547] TriMax Max40 Disc Brake Lock vs. Slide Hammer </t>
  </si>
  <si>
    <t xml:space="preserve">[546] Kryptonite Fahgettaboudit Bike Lock Picked and Disassembled </t>
  </si>
  <si>
    <t xml:space="preserve">[545] Master Lock No. 3 vs. 900 Amps! </t>
  </si>
  <si>
    <t xml:space="preserve">[544] Cisa 221/60 Picked, Milled Open, and Gutted </t>
  </si>
  <si>
    <t xml:space="preserve">[543] Kryptonite New York Disc Brake Lock Picked and Disassembled </t>
  </si>
  <si>
    <t xml:space="preserve">[542] Daniel's Fidget Spinner Challenge Lock Picked and Gutted </t>
  </si>
  <si>
    <t xml:space="preserve">[541] How to Make a Kwikset Key Trap </t>
  </si>
  <si>
    <t xml:space="preserve">[540] Master 8118 Disc Brake Lock vs. Slide Hammer </t>
  </si>
  <si>
    <t xml:space="preserve">[539] Sobo SPRS60 Disc Detainer Padlock Picked </t>
  </si>
  <si>
    <t xml:space="preserve">[538] ACE II Tubular Padlock Drilled Open </t>
  </si>
  <si>
    <t xml:space="preserve">[537] Mul-T-Lock TSR-25 Picked, Gutted, and Re-Cored </t>
  </si>
  <si>
    <t xml:space="preserve">[536] Master Combination Deadbolt Picked and BYPASSED! </t>
  </si>
  <si>
    <t xml:space="preserve">[535] Glocksport: Abus 80TI/40 vs. .22 Blank </t>
  </si>
  <si>
    <t xml:space="preserve">[534] Abus Titalium 80TI/40 Padlock Picked </t>
  </si>
  <si>
    <t xml:space="preserve">[533] Ace II Tubular (T Handle) Lock Picked </t>
  </si>
  <si>
    <t xml:space="preserve">[531] Glocksport: American Lock 1100 vs. .22 Blank </t>
  </si>
  <si>
    <t xml:space="preserve">[532] Unusual Banham 12-Pin Lock Picked and Gutted </t>
  </si>
  <si>
    <t xml:space="preserve">[530] Julian &amp; Tobias' Triple Challenge Lock Picked and Gutted </t>
  </si>
  <si>
    <t xml:space="preserve">[529] Kraftixx Card Lock Picked </t>
  </si>
  <si>
    <t xml:space="preserve">[528] Draper Expert Model 8311/61 Picked and Gutted </t>
  </si>
  <si>
    <t xml:space="preserve">[527] Pickproof your Kwikset For Less Than $1 </t>
  </si>
  <si>
    <t xml:space="preserve">[526] Glocksport: Master Lock No. 3 vs. .22 Blank </t>
  </si>
  <si>
    <t xml:space="preserve">[525] Soviet Car Gas Cap Lock Decoded </t>
  </si>
  <si>
    <t xml:space="preserve">[524] Giveaway Winners Announced! </t>
  </si>
  <si>
    <t xml:space="preserve">[523] Disc Padlock: Twist Attack </t>
  </si>
  <si>
    <t xml:space="preserve">[522] Polish LOB KT02 Shutter Padlock Picked </t>
  </si>
  <si>
    <t xml:space="preserve">[521] Master Combination Padlock: Twist Attack </t>
  </si>
  <si>
    <t xml:space="preserve">[520] Mauer Elite Euro Profile Cylinder Picked and Gutted </t>
  </si>
  <si>
    <t xml:space="preserve">[519] Master Pro Series 7035 Padlock: Twist Attack </t>
  </si>
  <si>
    <t xml:space="preserve">[518] Master Pro Series 7035 Padlock Picked and Gutted </t>
  </si>
  <si>
    <t xml:space="preserve">[517] Master Pro Series 6835: Twist Attack </t>
  </si>
  <si>
    <t xml:space="preserve">[516] Heng Feng 9 Pin Hybrid Rim Cylinder Picked </t>
  </si>
  <si>
    <t xml:space="preserve">[514] Yimeijia Mortise Cylinder (13 Pins in 3 Rows!) Picked and Gutted </t>
  </si>
  <si>
    <t xml:space="preserve">[510] Opening a Lock With Explosives!!! </t>
  </si>
  <si>
    <t xml:space="preserve">[511] American Lock Series 1100: Twist Attack </t>
  </si>
  <si>
    <t>0:56 Текущее видео</t>
  </si>
  <si>
    <t xml:space="preserve">[508] Abus 65/50 Padlock: Twist Attack </t>
  </si>
  <si>
    <t>1:05 Текущее видео</t>
  </si>
  <si>
    <t xml:space="preserve">[513] American Lock Series 5200: Twist Attack </t>
  </si>
  <si>
    <t>0:51 Текущее видео</t>
  </si>
  <si>
    <t xml:space="preserve">[515] Abus 72/40 Padlock: Twist Attack </t>
  </si>
  <si>
    <t>7:21 Текущее видео</t>
  </si>
  <si>
    <t xml:space="preserve">[512] Abus 83AL/45 Titalium with Restricted 888 Cylinder Picked and Gutted </t>
  </si>
  <si>
    <t xml:space="preserve">[507] AlarmLock Revisited... With a Hammer! </t>
  </si>
  <si>
    <t>1:13 Текущее видео</t>
  </si>
  <si>
    <t xml:space="preserve">[506] Master Lock No. 3: Twist Attack </t>
  </si>
  <si>
    <t>6:36 Текущее видео</t>
  </si>
  <si>
    <t xml:space="preserve">[505] Chinese "AlarmLock" Picked Without Triggering Siren </t>
  </si>
  <si>
    <t>9:43 Текущее видео</t>
  </si>
  <si>
    <t xml:space="preserve">[509] Yale "Superior" (7 Pins, 4 Sliders) Euro Cylinder Picked and Gutted </t>
  </si>
  <si>
    <t>7:16 Текущее видео</t>
  </si>
  <si>
    <t xml:space="preserve">[504] Draper 8302/50 Padlock Picked and Milled Open </t>
  </si>
  <si>
    <t>13:28 Текущее видео</t>
  </si>
  <si>
    <t xml:space="preserve">[503] Dom "System D" Euro Profile Cylinder Picked and Gutted </t>
  </si>
  <si>
    <t>8:00 Текущее видео</t>
  </si>
  <si>
    <t xml:space="preserve">[502] Yale Euro Cylinder With Serrated Pins Picked and Gutted </t>
  </si>
  <si>
    <t>9:03 Текущее видео</t>
  </si>
  <si>
    <t xml:space="preserve">[501] Gere CL1/70 Dual Custody (Single Keyhole) Padlock Picked and Bypassed </t>
  </si>
  <si>
    <t xml:space="preserve">[500] Two Year Anniversary Giveaway! </t>
  </si>
  <si>
    <t>9:44 Текущее видео</t>
  </si>
  <si>
    <t xml:space="preserve">[499] Japanese "MegaCross" Hybrid Dimple Cylinder Picked and Gutted </t>
  </si>
  <si>
    <t>7:51 Текущее видео</t>
  </si>
  <si>
    <t xml:space="preserve">[498] TrioVing 7 Pin Euro Profile Cylinder Picked and Gutted </t>
  </si>
  <si>
    <t xml:space="preserve">[497] Soviet "Control Door" Padlock/Tamper Seal Picked and Bypassed </t>
  </si>
  <si>
    <t xml:space="preserve">[496] Apecs XR (5 Pins, 3 Sliders) Euro Profile Cylinder Picked and Gutted </t>
  </si>
  <si>
    <t xml:space="preserve">[495] Apecs XD (13 Pins!) Euro Profile Cylinder Picked and Gutted </t>
  </si>
  <si>
    <t xml:space="preserve">[494] Magnum "Superior" (7 Pins, 4 Sliders) Euro Cylinder Picked and Gutted </t>
  </si>
  <si>
    <t xml:space="preserve">[493] Abus Granit 36/55 Padlock Picked, Gutted, and Reassembled </t>
  </si>
  <si>
    <t xml:space="preserve">[492] Vintage Bulgarian Dimple Lever Lock Picked </t>
  </si>
  <si>
    <t xml:space="preserve">[491] Vintage Zeiss Ikon 211D (Cruciform) Mortise Lock Picked </t>
  </si>
  <si>
    <t xml:space="preserve">[490] Mul-T-Lock Interactive KiK Cylinder Picked and Gutted </t>
  </si>
  <si>
    <t xml:space="preserve">[489] Cisa 280/55 Padlock Picked and Gutted </t>
  </si>
  <si>
    <t xml:space="preserve">[488] Viro "Thor" Shutter Padlock Picked and Gutted </t>
  </si>
  <si>
    <t xml:space="preserve">[487] Mul-T-Lock Jr. Picked and Gutted </t>
  </si>
  <si>
    <t xml:space="preserve">[486] EVVA GPI (Nasty Keyway!) Cam Lock Picked and Gutted </t>
  </si>
  <si>
    <t xml:space="preserve">[485] Unusual Russian Combination Lock Manipulated Open </t>
  </si>
  <si>
    <t xml:space="preserve">[484] Abus/Brady 71/40 LOTO Padlock Picked and Gutted </t>
  </si>
  <si>
    <t xml:space="preserve">[483] Master Lock Pro Series 6852 Picked, Improved, and Repicked </t>
  </si>
  <si>
    <t xml:space="preserve">[482] Burg Wachter "Delta" 660/30 Padlock Picked </t>
  </si>
  <si>
    <t xml:space="preserve">[481] Abus Model 65CS/40 Picked </t>
  </si>
  <si>
    <t xml:space="preserve">[480] The Top Ten Nastiest Keyways (In My Collection) </t>
  </si>
  <si>
    <t xml:space="preserve">[479] The Master Lock Paradox - Model 410 LOTO Padlock </t>
  </si>
  <si>
    <t xml:space="preserve">[478] Vintage "Super Secret" Bulgarian Combination Lock </t>
  </si>
  <si>
    <t xml:space="preserve">[477] Medeco KeyMark KIK Cylinder Picked and Gutted </t>
  </si>
  <si>
    <t xml:space="preserve">[476] Metal x6V Challenge Lock Picked and Gutted </t>
  </si>
  <si>
    <t xml:space="preserve">[475] Viro TS-4215 7-Pin Armored Shutter Lock Picked </t>
  </si>
  <si>
    <t xml:space="preserve">[474] Cisa 280/70 Padlock Picked and Gutted </t>
  </si>
  <si>
    <t xml:space="preserve">[473] IFAM Max50 Closed Shackle Padlock Picked </t>
  </si>
  <si>
    <t xml:space="preserve">[472] Brinks Trailer Wheel Lock (Model 3020-057) Picked </t>
  </si>
  <si>
    <t xml:space="preserve">[471] The Top Ten Biggest and Baddest Padlocks </t>
  </si>
  <si>
    <t xml:space="preserve">[470] The Smallest Disc Padlock? </t>
  </si>
  <si>
    <t xml:space="preserve">[469] American Lock Series 5100 Padlock Picked and Gutted </t>
  </si>
  <si>
    <t xml:space="preserve">[468] Abus Granit 37/55 Padlock Picked and Gutted </t>
  </si>
  <si>
    <t xml:space="preserve">[467] Squire SS65C Padlock (CEN 6) Padlock Picked and Gutted </t>
  </si>
  <si>
    <t xml:space="preserve">[466] Unusual Cold War Era Latvian Padlock Picked </t>
  </si>
  <si>
    <t xml:space="preserve">[465] Hampton 50mm Padlock Picked and Gutted </t>
  </si>
  <si>
    <t xml:space="preserve">[464] LPL Project: The Best Gun Lock Ever? </t>
  </si>
  <si>
    <t xml:space="preserve">[462] Vintage Bulgarian Padlock Picked </t>
  </si>
  <si>
    <t xml:space="preserve">[461] Gun Cable Locks Attacked With Hand Cutters </t>
  </si>
  <si>
    <t xml:space="preserve">[460] Omega Internal Revolver Lock Opened </t>
  </si>
  <si>
    <t xml:space="preserve">[459] Lockwood 334C45 Padlock Picked and Gutted </t>
  </si>
  <si>
    <t xml:space="preserve">[458] Kryptonite "Lockdown" Bicycle Cable Lock Picked </t>
  </si>
  <si>
    <t xml:space="preserve">[457] SP 100mm Dimple-Core Shutter Lock Picked </t>
  </si>
  <si>
    <t xml:space="preserve">[456] Hornady TriPoint Gun Box Picked </t>
  </si>
  <si>
    <t xml:space="preserve">[455] Bell "Catalyst 200" Bicycle U-Lock Picked </t>
  </si>
  <si>
    <t xml:space="preserve">[454] Boomstick Gun Cable Lock Picked </t>
  </si>
  <si>
    <t xml:space="preserve">[453] Vintage EVVA Rim Cylinder Picked and Gutted </t>
  </si>
  <si>
    <t xml:space="preserve">[452] "The Club" Trigger Lock Picked </t>
  </si>
  <si>
    <t xml:space="preserve">[451] Hermit's Stanley Challenge Lock Picked and Gutted </t>
  </si>
  <si>
    <t xml:space="preserve">[450] Remington Shotgun Trigger Lock Picked </t>
  </si>
  <si>
    <t xml:space="preserve">[449] Cold War Era Russian Dual Custody "Safe Lock" Picked </t>
  </si>
  <si>
    <t xml:space="preserve">[448] NAA Mini Revolver Lock Picked </t>
  </si>
  <si>
    <t xml:space="preserve">[447] HUGE Abus 26/90 Diskus Padlock Picked </t>
  </si>
  <si>
    <t xml:space="preserve">[446] Worst Gun Lock Ever? Kel-Tec Trigger Lock </t>
  </si>
  <si>
    <t xml:space="preserve">[445] American Lock 5360 Picked and Gutted </t>
  </si>
  <si>
    <t xml:space="preserve">[444] Master Lock 90DSPT Trigger Lock Picked </t>
  </si>
  <si>
    <t xml:space="preserve">[443] Paclock 100A LPL Logo Lock Picked and Gutted </t>
  </si>
  <si>
    <t xml:space="preserve">[442] Australian "Hotdog Lock" Picked </t>
  </si>
  <si>
    <t xml:space="preserve">[441] Child Guard CS-100 Trigger Lock Picked </t>
  </si>
  <si>
    <t xml:space="preserve">[440] Vintage Russian Dual Custody Padlock Picked </t>
  </si>
  <si>
    <t xml:space="preserve">[439] Smith and Wesson Gun Lock Picked </t>
  </si>
  <si>
    <t xml:space="preserve">[438] Omega Lock Internal Chamber Lock "Picked" </t>
  </si>
  <si>
    <t xml:space="preserve">[437] Beretta Gun Lock Picked </t>
  </si>
  <si>
    <t xml:space="preserve">[436] IC13 AR-15 Chamber Lock Picked </t>
  </si>
  <si>
    <t xml:space="preserve">[435] Sig Sauer Gun Lock Picked </t>
  </si>
  <si>
    <t xml:space="preserve">[434] Master Lock Model 107 Gun Lock Picked </t>
  </si>
  <si>
    <t xml:space="preserve">[433] MagVault AR-15 Lock Picked and Gutted </t>
  </si>
  <si>
    <t xml:space="preserve">[432] Ruger Gun Lock Picked </t>
  </si>
  <si>
    <t xml:space="preserve">[431] Police Car Shotgun Lock Picked (Santa Cruz Gunlocks SC-1) </t>
  </si>
  <si>
    <t xml:space="preserve">[429] Master Lock #3 Opened with a Hammer </t>
  </si>
  <si>
    <t xml:space="preserve">[430] Chateau C977 Tubular Core Disc Padlock Picked </t>
  </si>
  <si>
    <t xml:space="preserve">[428] "3 Second Gun Lock" Picked </t>
  </si>
  <si>
    <t xml:space="preserve">[427] Baton Model 772 Dimple Core Disc Padlock Picked </t>
  </si>
  <si>
    <t xml:space="preserve">[426] Kasp 17070 Brass Shutter Padlock Picked and Bypassed </t>
  </si>
  <si>
    <t xml:space="preserve">[425] Kasp 17580 Armored Shutter Padlock Picked </t>
  </si>
  <si>
    <t xml:space="preserve">[424] Apecs "RT" Euro Profile Dimple Cylinder Picked and Gutted </t>
  </si>
  <si>
    <t xml:space="preserve">[423] Godrej 70mm "DuraLock" 9-Pin Disc Padlock Picked </t>
  </si>
  <si>
    <t xml:space="preserve">[422] Jess Hull's La Gard Challenge Lock Picked and Gutted </t>
  </si>
  <si>
    <t xml:space="preserve">[421] Triple-Bitted 14 Wafer Cam Lock (Duo Clone) Picked </t>
  </si>
  <si>
    <t xml:space="preserve">[417] Supallama's Corbin Russwin Challenge Lock Picked and Gutted </t>
  </si>
  <si>
    <t xml:space="preserve">[420] Apecs "SM" Euro Profile Dimple Cylinder Picked and Gutted </t>
  </si>
  <si>
    <t xml:space="preserve">[419] "Unpickable" Europa Diamant 14 Pin Padlock Picked </t>
  </si>
  <si>
    <t xml:space="preserve">[418] Avers "ZM" Euro Profile Cylinder Picked and Gutted </t>
  </si>
  <si>
    <t xml:space="preserve">[416] Cold War Era Soviet Dual Custody Padlock Picked </t>
  </si>
  <si>
    <t xml:space="preserve">[415] Cisa Astral S (Pin in Pin!) Euro Profile Cylinder Picked and Gutted </t>
  </si>
  <si>
    <t xml:space="preserve">[414] Trioving SEC Mortice Cylinder Picked and Gutted </t>
  </si>
  <si>
    <t>4:15 Текущее видео</t>
  </si>
  <si>
    <t xml:space="preserve">[413] Yeti Euro Profile Cylinder Picked and Gutted </t>
  </si>
  <si>
    <t xml:space="preserve">[412] Yale 114/60 Shutter Padlock Picked </t>
  </si>
  <si>
    <t>10:12 Текущее видео</t>
  </si>
  <si>
    <t xml:space="preserve">[411] Apecs "SC" Euro Profile Cylinder Picked and Gutted </t>
  </si>
  <si>
    <t xml:space="preserve">[410] Master Lock 605DAT Trailer Coupler Lock Picked and Bypassed </t>
  </si>
  <si>
    <t>8:22 Текущее видео</t>
  </si>
  <si>
    <t xml:space="preserve">[409] Motorcycle Brake Lever Lock Picked and Impressioned </t>
  </si>
  <si>
    <t xml:space="preserve">[408] Kasp 18060X Padlock Picked and Gutted </t>
  </si>
  <si>
    <t xml:space="preserve">[407] Master Lock Model 570 Padlock Picked </t>
  </si>
  <si>
    <t>5:50 Текущее видео</t>
  </si>
  <si>
    <t xml:space="preserve">[406] Diall Euro Profile Dimple Cylinder Picked and Gutted </t>
  </si>
  <si>
    <t>6:53 Текущее видео</t>
  </si>
  <si>
    <t xml:space="preserve">[403] Gamet Euro Profile Cylinder Picked and Gutted </t>
  </si>
  <si>
    <t>3:36 Текущее видео</t>
  </si>
  <si>
    <t xml:space="preserve">[405] Kryptonite "Krypto Cable IV" Bike Lock Picked </t>
  </si>
  <si>
    <t>7:33 Текущее видео</t>
  </si>
  <si>
    <t xml:space="preserve">[402] Lock Noob's "Checkers and Chess" Challenge Lock Picked and Gutted </t>
  </si>
  <si>
    <t>7:14 Текущее видео</t>
  </si>
  <si>
    <t xml:space="preserve">[401] Master Lock Disc Brake Lock Picked (Model 8305DPS) </t>
  </si>
  <si>
    <t>6:15 Текущее видео</t>
  </si>
  <si>
    <t xml:space="preserve">[400] Abus Bordo Lite Folding Bike Lock Picked (Model 6050) </t>
  </si>
  <si>
    <t>4:04 Текущее видео</t>
  </si>
  <si>
    <t xml:space="preserve">[399] Stanley 50mm Closed Shackle Brass Padlock Picked </t>
  </si>
  <si>
    <t>6:43 Текущее видео</t>
  </si>
  <si>
    <t xml:space="preserve">[395] Master Lock Pro Series 6327 Picked and Gutted </t>
  </si>
  <si>
    <t>4:38 Текущее видео</t>
  </si>
  <si>
    <t xml:space="preserve">[394] Stanley 80mm Armored Shutter Lock Picked </t>
  </si>
  <si>
    <t xml:space="preserve">[393] Mul-T-Lock Classic Euro Profile Cylinder Picked and Gutted </t>
  </si>
  <si>
    <t xml:space="preserve">[392] Opening Master Combination Locks With a Hammer </t>
  </si>
  <si>
    <t xml:space="preserve">[391] Unican Tubular Core Round Body Padlock Picked </t>
  </si>
  <si>
    <t xml:space="preserve">[390] Trimax T5 Hitch Pin Lock Picked and Impressioned </t>
  </si>
  <si>
    <t xml:space="preserve">[389] Stanley 80mm Brass Barrel Lock Picked </t>
  </si>
  <si>
    <t xml:space="preserve">[388] ABA Folding Bike Lock Picked </t>
  </si>
  <si>
    <t xml:space="preserve">[387] Road Pro Model RPLH-70 Armored Shutter Lock Picked </t>
  </si>
  <si>
    <t xml:space="preserve">[386] Iseo R9 Dimple Lock Picked and Gutted </t>
  </si>
  <si>
    <t xml:space="preserve">[385] MCM Model E8 Dimple Lock Picked and Gutted </t>
  </si>
  <si>
    <t xml:space="preserve">[384] Mul-T-Lock From the Lock Lab Picked and Gutted </t>
  </si>
  <si>
    <t xml:space="preserve">[383] Master Lock Dimple Padlock (Model 550EURD) Picked </t>
  </si>
  <si>
    <t xml:space="preserve">[382] Abus Bordo 5700 Bike Lock Picked and Bypassed </t>
  </si>
  <si>
    <t xml:space="preserve">[381] Mini Hidden Shackle Puck Lock Picked and Impressioned </t>
  </si>
  <si>
    <t xml:space="preserve">[380] Mul-T-Lock TB50P Padlock Picked and Gutted </t>
  </si>
  <si>
    <t xml:space="preserve">[379] Master Lock Model 532 Picked </t>
  </si>
  <si>
    <t xml:space="preserve">[378] Chateau C970 Disc Padlock Picked </t>
  </si>
  <si>
    <t xml:space="preserve">[377] Master Lock Model 2866 Trailer Hitch Pin Lock Picked </t>
  </si>
  <si>
    <t xml:space="preserve">[376] February Giveaway! </t>
  </si>
  <si>
    <t xml:space="preserve">[375] Stark Hitch Pin Dimple Lock Picked </t>
  </si>
  <si>
    <t xml:space="preserve">[374] Battalion 1XRV6 Padlock - The Lock That Would Not Stay Closed! </t>
  </si>
  <si>
    <t xml:space="preserve">[373] Yale 90mm Armored Shutter Padlock Picked </t>
  </si>
  <si>
    <t xml:space="preserve">[372] Mazda 6 Lock Picked &amp; Alarm Disarmed </t>
  </si>
  <si>
    <t xml:space="preserve">[371] HUGE Squire SS80CS (Mauer NW4 Core) Padlock Picked and Gutted </t>
  </si>
  <si>
    <t xml:space="preserve">[369] 16 Master Lock #3 Padlocks Picked in 4 Minutes! </t>
  </si>
  <si>
    <t xml:space="preserve">[368] Ace 90mm "Jimmy Proof" Shutter Lock Picked </t>
  </si>
  <si>
    <t xml:space="preserve">[367] Honda Split Wafer Car Lock Picked and Gutted </t>
  </si>
  <si>
    <t xml:space="preserve">[366] Titan K Padlock Picked </t>
  </si>
  <si>
    <t xml:space="preserve">[365] HUGE Zone 550 Warrior Padlock Picked and Gutted </t>
  </si>
  <si>
    <t xml:space="preserve">[364] RockBros Hamburger Bike Lock Picked </t>
  </si>
  <si>
    <t xml:space="preserve">[362] Vintage High Security: Dudley Split Wafer Padlock Picked and Gutted </t>
  </si>
  <si>
    <t xml:space="preserve">[363] Yale Model Y121/50 Padlock Picked </t>
  </si>
  <si>
    <t xml:space="preserve">[361] Snap-On Tool Chest Tubular Lock Picked </t>
  </si>
  <si>
    <t xml:space="preserve">[360] 16 Master Lock Pro Series 6835 Padlocks Picked in 7 Minutes! </t>
  </si>
  <si>
    <t xml:space="preserve">[359] Abus 92/80 Armored Shutter Padlock Picked </t>
  </si>
  <si>
    <t xml:space="preserve">[358] Mul-T-Lock TB-45P Padlock Picked and Gutted </t>
  </si>
  <si>
    <t xml:space="preserve">[357] Vintage Trelock "Super" Disc Padlock Picked </t>
  </si>
  <si>
    <t xml:space="preserve">[356] Banggood Lock Pick/Snap Gun Review </t>
  </si>
  <si>
    <t xml:space="preserve">[355] Master Lock "Street Cuffs" (10-Pin Tubular Core) Picked </t>
  </si>
  <si>
    <t xml:space="preserve">[354] 16 American Lock 1100 Padlocks Picked in 7 Minutes! </t>
  </si>
  <si>
    <t xml:space="preserve">[353] Zone Euro Profile Cylinder Picked and Gutted </t>
  </si>
  <si>
    <t xml:space="preserve">[351] January Giveaways! </t>
  </si>
  <si>
    <t xml:space="preserve">[352] Vintage Twiskee Padlock Picked </t>
  </si>
  <si>
    <t xml:space="preserve">[349] Banggood/HUK 3-Piece Tubular Lock Impressioning Tool Set Review </t>
  </si>
  <si>
    <t xml:space="preserve">[350] Paclock 95G Padlock Picked </t>
  </si>
  <si>
    <t xml:space="preserve">[347] Banggood 12-Piece High Quality Lock Pick Set Review </t>
  </si>
  <si>
    <t xml:space="preserve">[346] Banggood/HUK Lock Disassembly Tool Kit Review </t>
  </si>
  <si>
    <t xml:space="preserve">[344] Mauer NW4 Euro Profile Cylinder Picked and Gutted </t>
  </si>
  <si>
    <t xml:space="preserve">[345] Corbin 151/91 Shutter Padlock Picked </t>
  </si>
  <si>
    <t xml:space="preserve">[343] Yale Model 851 Brass Padlock Picked and Gutted </t>
  </si>
  <si>
    <t xml:space="preserve">[342] Surprising Mul-T-Lock Interactive Picked and Gutted </t>
  </si>
  <si>
    <t xml:space="preserve">[341] Master Lock Pro Series 6321 Picked and Gutted </t>
  </si>
  <si>
    <t xml:space="preserve">[340] American Lock Series HT-15 Tubular Core Padlock Picked </t>
  </si>
  <si>
    <t xml:space="preserve">[339] Master Lock Armored Shutter Lock Picked </t>
  </si>
  <si>
    <t xml:space="preserve">[338] Matlock 3855 16-Pin Cross Padlock Picked </t>
  </si>
  <si>
    <t xml:space="preserve">[337] Tiny "Wolfdog" Padlock Picked </t>
  </si>
  <si>
    <t xml:space="preserve">[336] Draper Expert 82mm Shutter Lock Picked and Gutted </t>
  </si>
  <si>
    <t xml:space="preserve">[335] Burg Wachter Gamma 700 Picked </t>
  </si>
  <si>
    <t xml:space="preserve">[334] December Giveaway! </t>
  </si>
  <si>
    <t xml:space="preserve">[333] Cisa 220/50 Brass Padlock Picked </t>
  </si>
  <si>
    <t xml:space="preserve">[332] 40mmAL Series: Matlock 5025 Padlock Picked and Gutted </t>
  </si>
  <si>
    <t xml:space="preserve">[331] Vintage Hurd Spare Tire Lock Picked </t>
  </si>
  <si>
    <t xml:space="preserve">[329] HUGE Mul-T-Lock E18H Padlock Picked and Gutted </t>
  </si>
  <si>
    <t xml:space="preserve">[328] 40mmAL Series: American Lock 1100 (Edge Keyway) Picked and Gutted </t>
  </si>
  <si>
    <t xml:space="preserve">[327] Lockwood V7 (Master Locksmith Keyway) Picked and Gutted </t>
  </si>
  <si>
    <t xml:space="preserve">[326] 40mmAL Series: Federal 90A Padlock Picked and Gutted </t>
  </si>
  <si>
    <t xml:space="preserve">[325] Kryptonite Tubular Core Bike Lock Picked </t>
  </si>
  <si>
    <t xml:space="preserve">[324] 40mmAL Series: Abus 83AL/40 Padlock Picked and Gutted </t>
  </si>
  <si>
    <t xml:space="preserve">[321] Banggood 14 Piece Tension Tool Set Review </t>
  </si>
  <si>
    <t xml:space="preserve">[319] Special Considerations in Tensioning Dimple Locks </t>
  </si>
  <si>
    <t xml:space="preserve">[318] Banggood 12 Piece Pick Set and Transparent Padlock Review </t>
  </si>
  <si>
    <t xml:space="preserve">[323] Cisa PT-45 Padlock Picked and Gutted </t>
  </si>
  <si>
    <t xml:space="preserve">[320] Fort "Gem" Tubular Core Round Body Padlock Picked </t>
  </si>
  <si>
    <t xml:space="preserve">[317] 40mmAL Series: Abus 72/40 Padlock Picked and Gutted </t>
  </si>
  <si>
    <t xml:space="preserve">[316] Zeta Padlock (6 Dimple Sliders) Picked and Gutted </t>
  </si>
  <si>
    <t xml:space="preserve">[315] 40mmAL Series: Squire SAL/40 Padlock Picked, Bypassed and Gutted </t>
  </si>
  <si>
    <t xml:space="preserve">[314] ASSA Desmo (8 Sliders, 2 Sidebars) Oval Cylinder Picked and Gutted </t>
  </si>
  <si>
    <t xml:space="preserve">[313] 40mmAL Series: Sesamee 90129 Padlock Picked and Gutted </t>
  </si>
  <si>
    <t xml:space="preserve">[312] 40mmAL Series: Kasp 14040 Picked and Gutted </t>
  </si>
  <si>
    <t xml:space="preserve">[311] 40mmAL Series: Point System Supplemented and Clarified </t>
  </si>
  <si>
    <t xml:space="preserve">[310] HUGE Lockwood 270S70 Padlock Picked and Gutted </t>
  </si>
  <si>
    <t xml:space="preserve">[309] 40mmAL Series: Master Pro Series 6835 (x2) Picked and Gutted </t>
  </si>
  <si>
    <t xml:space="preserve">[308] Two Lockwood 334B45 Padlocks Picked in a Row and Gutted </t>
  </si>
  <si>
    <t xml:space="preserve">[307] Series Debut: 40mm Aluminum Body Padlocks </t>
  </si>
  <si>
    <t>5:15 Текущее видео</t>
  </si>
  <si>
    <t xml:space="preserve">[306] November Giveaway! </t>
  </si>
  <si>
    <t>5:20 Текущее видео</t>
  </si>
  <si>
    <t xml:space="preserve">[305] Asec Euro Profile Cylinder Picked and Gutted </t>
  </si>
  <si>
    <t>6:20 Текущее видео</t>
  </si>
  <si>
    <t xml:space="preserve">[304] Hugo GR 3.5s Euro Profile Dimple Cylinder Picked and Gutted </t>
  </si>
  <si>
    <t xml:space="preserve">[303] Master Lock 680D Armored Shutter Lock Picked </t>
  </si>
  <si>
    <t>17:13 Текущее видео</t>
  </si>
  <si>
    <t xml:space="preserve">[302] Avocet ABS Cylinder (Pin-in-Pin, Magnetic Pins, 6 Trap Pins!) Picked and Gutted </t>
  </si>
  <si>
    <t xml:space="preserve">[301] Kwikset "Protecto-Keyed" IC Rim Cylinder Picked and Gutted </t>
  </si>
  <si>
    <t>8:17 Текущее видео</t>
  </si>
  <si>
    <t xml:space="preserve">[300] Squire SS65CS Stronghold (CEN 6) Padlock Picked and Gutted </t>
  </si>
  <si>
    <t>8:30 Текущее видео</t>
  </si>
  <si>
    <t xml:space="preserve">[298] Squire HS4 Stronghold Padlock Picked and Gutted </t>
  </si>
  <si>
    <t xml:space="preserve">[299] CISA 285/75 Shutter Lock Picked and Gutted </t>
  </si>
  <si>
    <t>6:02 Текущее видео</t>
  </si>
  <si>
    <t xml:space="preserve">[297] Eagle "Supr-Security" Rim Cylinder Picked and Gutted </t>
  </si>
  <si>
    <t>11:32 Текущее видео</t>
  </si>
  <si>
    <t xml:space="preserve">[295] Iseo Perfecta Picked and Gutted </t>
  </si>
  <si>
    <t>6:24 Текущее видео</t>
  </si>
  <si>
    <t xml:space="preserve">[296] TrekMaster30 Challenge Lock Picked and Gutted </t>
  </si>
  <si>
    <t xml:space="preserve">[292] Practice Lock Kit Giveaway! </t>
  </si>
  <si>
    <t>10:03 Текущее видео</t>
  </si>
  <si>
    <t xml:space="preserve">[290] Dual Core Kwikset SmartKey Cylinder Picked (x2) and Gutted </t>
  </si>
  <si>
    <t>6:28 Текущее видео</t>
  </si>
  <si>
    <t xml:space="preserve">[293] Kwikset Interchangable Core Titan Cylinder Picked and Gutted </t>
  </si>
  <si>
    <t>4:34 Текущее видео</t>
  </si>
  <si>
    <t xml:space="preserve">[291] Yale Dimple Rim Cylinder Picked and Gutted </t>
  </si>
  <si>
    <t xml:space="preserve">[294] CES Euro Profile Cylinder with Schlage Keyway Picked and Gutted </t>
  </si>
  <si>
    <t xml:space="preserve">[289] Vintage Ruko 2 Padlock Picked and Gutted </t>
  </si>
  <si>
    <t xml:space="preserve">[288] Medeco KeyMark Mortise Cylinder Picked and Gutted </t>
  </si>
  <si>
    <t xml:space="preserve">[287] Lockwood Clover Leaf Padlock Picked </t>
  </si>
  <si>
    <t xml:space="preserve">[286] Lockwood 120/50 Padlock Picked </t>
  </si>
  <si>
    <t xml:space="preserve">[285] Two Registered Mail "Counter" Padlocks Picked and Gutted </t>
  </si>
  <si>
    <t xml:space="preserve">[284] Kryptonite 7 Pin Tubular Core Padlock Picked </t>
  </si>
  <si>
    <t xml:space="preserve">[283] Mul-T-Lock TB-45 Padlock Picked and Gutted </t>
  </si>
  <si>
    <t xml:space="preserve">[282] CES 50mm Brass Padlock Picked </t>
  </si>
  <si>
    <t xml:space="preserve">[281] Mul-T-Lock MT5+ Mortise Cylinder Picked and Gutted </t>
  </si>
  <si>
    <t xml:space="preserve">[280] Brinks House Key Padlock Picked and Gutted </t>
  </si>
  <si>
    <t xml:space="preserve">[279] Almont "ReKey" Padlock Picked and Gutted </t>
  </si>
  <si>
    <t xml:space="preserve">[278] Union SH50SO Padlock Picked and Gutted </t>
  </si>
  <si>
    <t xml:space="preserve">[277] Clay Miller Sargent Challenge Lock Picked and Gutted </t>
  </si>
  <si>
    <t xml:space="preserve">[276] October Giveaway! </t>
  </si>
  <si>
    <t xml:space="preserve">[275] Hugo "Cobra" 61P Padlock (6 Trap Pins!) Picked and Gutted </t>
  </si>
  <si>
    <t xml:space="preserve">[274] Mul-T-Lock LFIC/FSIC Cylinder Picked to Operating &amp; Control and Gutted </t>
  </si>
  <si>
    <t xml:space="preserve">[273] Viro Double Bolt Armored Shutter Lock Picked (Model TS-4226) </t>
  </si>
  <si>
    <t xml:space="preserve">[272] Corbin 151/81 Armored Shutter Lock Picked </t>
  </si>
  <si>
    <t xml:space="preserve">[271] MT5+ Padlock Reassembled </t>
  </si>
  <si>
    <t xml:space="preserve">[270] Lockwood MT5+ Padlock Picked and Gutted </t>
  </si>
  <si>
    <t xml:space="preserve">[269] Viro Panzer Shutter Padlock Picked </t>
  </si>
  <si>
    <t xml:space="preserve">[268] VDE's Society Brass Challenge Lock Picked and Gutted </t>
  </si>
  <si>
    <t xml:space="preserve">[267] Crispey Bear's Yale Euro Profile Challenge Lock Picked and Gutted </t>
  </si>
  <si>
    <t xml:space="preserve">[266] Papa Gleb's "PG14" Challenge Lock Picked and Gutted </t>
  </si>
  <si>
    <t xml:space="preserve">[265] Papa Gleb's "PG4" Sargent Challenge Lock Picked and Gutted </t>
  </si>
  <si>
    <t xml:space="preserve">[264] Tensile Spider's Basta Challenge Lock Picked and Gutted </t>
  </si>
  <si>
    <t xml:space="preserve">[263] Adrian Leon's Ilco/Kwikset Challenge Lock Picked and Gutted </t>
  </si>
  <si>
    <t xml:space="preserve">[262] Robert Bradford's Yale Challenge Lock Picked and Gutted </t>
  </si>
  <si>
    <t xml:space="preserve">[261] Crispy Bear's Yale Challenge Lock Picked and Gutted </t>
  </si>
  <si>
    <t xml:space="preserve">[260] Lockwood 334 Marine Padlock Picked and Gutted (Model 334M45) </t>
  </si>
  <si>
    <t xml:space="preserve">[259] Rav Bariach Locxis Pin-in-Pin Euro Profile Cylinder Picked and Gutted </t>
  </si>
  <si>
    <t xml:space="preserve">[258] West Coast Picks' Arrow (Pin-in-Pin) Challenge Lock Picked and Gutted </t>
  </si>
  <si>
    <t xml:space="preserve">[257] Abus 60/40 Brass Padlock Picked </t>
  </si>
  <si>
    <t xml:space="preserve">[256] Draper Expert Round Body Padlock Picked and Gutted (Model 8315) </t>
  </si>
  <si>
    <t xml:space="preserve">[255] HUGE Lockwood 270S70 Padlock Picked and Gutted </t>
  </si>
  <si>
    <t xml:space="preserve">[254] Lockwood 301/63 Round Body Padlock Picked and Gutted </t>
  </si>
  <si>
    <t xml:space="preserve">[253] Mul-T-Lock E11 Shutter Lock Picked and Gutted </t>
  </si>
  <si>
    <t xml:space="preserve">[252] CISA Security Profile (Absurd Keyway) Oval Cylinder Picked and Gutted </t>
  </si>
  <si>
    <t xml:space="preserve">[251] Abus Pfaffenhain Vitess Euro Profile Cylinder Picked and Gutted (Series 2000) </t>
  </si>
  <si>
    <t xml:space="preserve">[250] Ikon R10 (MT5+) Euro Profile Cylinder Picked and Gutted </t>
  </si>
  <si>
    <t xml:space="preserve">[249] Mul-T-Lock MT5+ Mortise Cylinder Picked and Gutted </t>
  </si>
  <si>
    <t xml:space="preserve">[248] Yale Smart Padlock 13 Picked and Gutted </t>
  </si>
  <si>
    <t xml:space="preserve">[247] Mul-T-Lock Classic Door Chain Picked and Gutted </t>
  </si>
  <si>
    <t xml:space="preserve">[246] Abus 83CS/55 "Rock" Padlock Picked and Gutted </t>
  </si>
  <si>
    <t xml:space="preserve">[245] Ruko 600 Oval Cylinder Picked and Gutted </t>
  </si>
  <si>
    <t xml:space="preserve">[244] September Giveaway! </t>
  </si>
  <si>
    <t xml:space="preserve">[243] US Star Pin-in-Pin Dimple Cylinder Picked and Gutted </t>
  </si>
  <si>
    <t xml:space="preserve">[242] Iseo 70mm Brass Padlock Picked and Shimmed (Model 801707) </t>
  </si>
  <si>
    <t xml:space="preserve">[241] Kenaurd Pin-in-Pin Cylinder - Improvised Dimple Picking #2 </t>
  </si>
  <si>
    <t xml:space="preserve">[240] Abus 75IB/50 - Improvised Dimple Picking </t>
  </si>
  <si>
    <t xml:space="preserve">[239] Mul-T-Lock E14L (E Series) Padlock Picked and Gutted </t>
  </si>
  <si>
    <t xml:space="preserve">[238] Brinks Series 612 Brass Padlock Picked and Gutted </t>
  </si>
  <si>
    <t xml:space="preserve">[237] MaxTech Pin-in-Pin Dimple Cylinder Picked and Gutted </t>
  </si>
  <si>
    <t xml:space="preserve">[236] Sesamee Model 937 Round Body Padlock Picked and Gutted </t>
  </si>
  <si>
    <t xml:space="preserve">[235] HUGE Mul-T-Lock C16 Interactive+ Padlock Picked and Gutted </t>
  </si>
  <si>
    <t xml:space="preserve">[234] Mul-T-Lock Interactive Showcase Lock Picked </t>
  </si>
  <si>
    <t xml:space="preserve">[233] Mul-T-Lock NE14H Interactive+ Padlock (CEN 6) Picked and Gutted </t>
  </si>
  <si>
    <t xml:space="preserve">[232] Ten Assorted Round Body Padlocks Picked in a Row </t>
  </si>
  <si>
    <t xml:space="preserve">[231] Abus 45/50 Laminated Padlock Picked (50mm Series) </t>
  </si>
  <si>
    <t xml:space="preserve">[226] Lockwood 119/50 Padlock Picked (50mm Series) </t>
  </si>
  <si>
    <t xml:space="preserve">[230] Kryptonite 61mm Shrouded Shackle Padlock Picked and Gutted (Model 851196) </t>
  </si>
  <si>
    <t xml:space="preserve">[229] Hampton/True Value "Jaws" Padlock Picked (Model 550P) </t>
  </si>
  <si>
    <t xml:space="preserve">[228] Do It 50mm Laminated Padlock Picked (50mm Series) </t>
  </si>
  <si>
    <t xml:space="preserve">[227] Five Hurd 45mm Brass Padlocks Picked in a Row </t>
  </si>
  <si>
    <t xml:space="preserve">[225] Ultimate Adversary Lock - Review and Giveaway </t>
  </si>
  <si>
    <t xml:space="preserve">[224] Cobra Tubular Puck Lock Picked and Improved </t>
  </si>
  <si>
    <t xml:space="preserve">[223] Yale/Eaton Model 7313 Padlock Picked </t>
  </si>
  <si>
    <t xml:space="preserve">[222] Yardeni Dimple Cylinder Picked and Gutted </t>
  </si>
  <si>
    <t xml:space="preserve">[221] August Giveaway! </t>
  </si>
  <si>
    <t xml:space="preserve">[220] Yale Model 840 Brass Padlock Picked and Gutted </t>
  </si>
  <si>
    <t xml:space="preserve">[219] Abus 82/90 Shutter Padlock Picked and Bypassed </t>
  </si>
  <si>
    <t xml:space="preserve">[218] Hurd Round Body Padlock Picked </t>
  </si>
  <si>
    <t xml:space="preserve">[217] Stanley 24/7 50mm Laminated Padlock Picked and Gutted (50mm Series) </t>
  </si>
  <si>
    <t xml:space="preserve">[216] Iseo 90mm Shutter Lock Picked and Bypassed (Model 805909) </t>
  </si>
  <si>
    <t xml:space="preserve">[215] Master Lock #27 Padlock Picked and Gutted (50mm Series) </t>
  </si>
  <si>
    <t xml:space="preserve">[214] American Lock P6 Padlock Picked (50mm Series) </t>
  </si>
  <si>
    <t xml:space="preserve">[213] Master Magnum M5 Picked (50mm Series) </t>
  </si>
  <si>
    <t xml:space="preserve">[212] Master Magnum M15 Padlock Picked </t>
  </si>
  <si>
    <t xml:space="preserve">[211] On Guard Model 8102 Padlock Picked (50mm Series) </t>
  </si>
  <si>
    <t xml:space="preserve">[210] HUGE Abus 83/80 "Rock" Padlock Picked and Gutted </t>
  </si>
  <si>
    <t xml:space="preserve">[209] Mr. No Model LPB50 Padlock Picked (50mm Series) </t>
  </si>
  <si>
    <t xml:space="preserve">[208] Mul-T-Lock Interactive+ Euro Profile Cylinder Picked and Gutted </t>
  </si>
  <si>
    <t xml:space="preserve">[207] Brinks Model 672 Padlock Picked (50mm Series) </t>
  </si>
  <si>
    <t xml:space="preserve">[206] American Lock Series 600 Padlock Picked and Disassembled </t>
  </si>
  <si>
    <t xml:space="preserve">[205] Series Debut: 50mm Laminated Steel Padlocks Compared and Ranked </t>
  </si>
  <si>
    <t xml:space="preserve">[204] Mul-T-Lock Classic (UL) Picked and Gutted </t>
  </si>
  <si>
    <t xml:space="preserve">[203] Master Magnum M50XD Disc Padlock Picked </t>
  </si>
  <si>
    <t xml:space="preserve">[202] Tesa TE5 Euro Profile Cylinder Picked and Gutted </t>
  </si>
  <si>
    <t xml:space="preserve">[201] July Giveaway! </t>
  </si>
  <si>
    <t xml:space="preserve">[200] HUGE Kasp 19070X Padlock (CEN 6) Picked and Gutted </t>
  </si>
  <si>
    <t xml:space="preserve">[199] Draper Expert Shielded Shackle Padlock Picked and Gutted (Model 64196) </t>
  </si>
  <si>
    <t xml:space="preserve">[198] Surprising Defiant Rim Cylinder Picked and Gutted </t>
  </si>
  <si>
    <t xml:space="preserve">[197] Abus XP10 Euro Profile Cylinder Picked and Gutted </t>
  </si>
  <si>
    <t xml:space="preserve">[196] EVVA FPS Euro Profile Cylinder Picked and Gutted </t>
  </si>
  <si>
    <t xml:space="preserve">[195] Abus 82/63 Shutter Padlock Picked and Bypassed </t>
  </si>
  <si>
    <t xml:space="preserve">[194] Master Lock Model 1145 Dimple Padlock Picked </t>
  </si>
  <si>
    <t xml:space="preserve">[193] One Year Anniversary Giveaway! </t>
  </si>
  <si>
    <t xml:space="preserve">[192] IFAM Huno 80 Shutter Lock v. Chinese Copy: Pick, Gut, &amp; Compare </t>
  </si>
  <si>
    <t xml:space="preserve">[191] Master Lock 931 Shielded Shackle Padlock Picked and Gutted </t>
  </si>
  <si>
    <t xml:space="preserve">[190] Yale Y210C/51 Shielded Shackle Padlock Picked and Gutted </t>
  </si>
  <si>
    <t xml:space="preserve">[189] Two Mul-T-Lock TSR-25 Padlocks Picked in a Row and Gutted </t>
  </si>
  <si>
    <t xml:space="preserve">[188] My Approach to Lock Picking Tension </t>
  </si>
  <si>
    <t xml:space="preserve">[187] Diversi-Tech DT‑40 Tubular Core Disc Padlock Picked </t>
  </si>
  <si>
    <t xml:space="preserve">[186] Tahoe Picked's Split Core Challenge Lock Picked and Gutted </t>
  </si>
  <si>
    <t xml:space="preserve">[185] Federal 100G Padlock (Solid Body Version) Picked and Gutted </t>
  </si>
  <si>
    <t xml:space="preserve">[184] Defective American Lock Series 5200 Picked and Gutted </t>
  </si>
  <si>
    <t xml:space="preserve">[183] Steele Disc Padlock Picked </t>
  </si>
  <si>
    <t xml:space="preserve">[182] How I Practice Lock Picking </t>
  </si>
  <si>
    <t xml:space="preserve">[181] Abus Titalium 80TI/50 Picked and Shimmed </t>
  </si>
  <si>
    <t xml:space="preserve">[180] Master Lock Model 911 Padlock Picked and Gutted </t>
  </si>
  <si>
    <t xml:space="preserve">[179] Abus 26/70 Disc Padlock Picked </t>
  </si>
  <si>
    <t xml:space="preserve">[178] Master Lock EX Series Padlock Picked (Model 3DEX) </t>
  </si>
  <si>
    <t xml:space="preserve">[177] Schlage Round Body Steel Padlock Picked and Gutted (Model 851226) </t>
  </si>
  <si>
    <t xml:space="preserve">[176] Federal Model 1000 Disc Padlock Picked </t>
  </si>
  <si>
    <t xml:space="preserve">[175] Yale Y221/52 Shrouded Padlock Picked </t>
  </si>
  <si>
    <t xml:space="preserve">[174] Master Lock No. 533 Shrouded Padlock Picked </t>
  </si>
  <si>
    <t xml:space="preserve">[173] US Lock 40mm Solid Steel Padlock Picked and Gutted </t>
  </si>
  <si>
    <t xml:space="preserve">[172] Abus 34/55 Padlock Picked and Gutted </t>
  </si>
  <si>
    <t xml:space="preserve">[171] FAB Euro Profile Cylinder Picked and Gutted </t>
  </si>
  <si>
    <t xml:space="preserve">[170] Mr. No DE70 (Dual Bible!) Disc Padlock Picked and Gutted </t>
  </si>
  <si>
    <t xml:space="preserve">[169] Master Lock Series 6835 Padlock Picked and Gutted </t>
  </si>
  <si>
    <t xml:space="preserve">[168] CES Euro Profile Cylinder Picked and Gutted </t>
  </si>
  <si>
    <t xml:space="preserve">[167] Kryptonite Bike Messenger Lock Picked and Gutted ($2,000 Anti-Theft Protection) </t>
  </si>
  <si>
    <t xml:space="preserve">[166] American Lock D100CC Disc Padlock Picked </t>
  </si>
  <si>
    <t xml:space="preserve">[165] "Virtually Pickproof" Master Pro Series 6230 Picked and Gutted </t>
  </si>
  <si>
    <t xml:space="preserve">[164] HUGE American Lock Series 790 Padlock Picked and Gutted (Again) </t>
  </si>
  <si>
    <t xml:space="preserve">[163] Stanley Solid Steel Shrouded Padlock Picked and Gutted (Model CD8820) </t>
  </si>
  <si>
    <t xml:space="preserve">[162] Brinks R70 Disc Padlock Picked </t>
  </si>
  <si>
    <t xml:space="preserve">[161] Keyosk 77/40 Padlock Picked </t>
  </si>
  <si>
    <t xml:space="preserve">[160] Stanley Shrouded Shackle Laminated Padlock Picked and Gutted (Model CD8823) </t>
  </si>
  <si>
    <t xml:space="preserve">[159] Kryptonite Round Body Steel Padlock Picked and Gutted (Model 851219) </t>
  </si>
  <si>
    <t xml:space="preserve">[158] Kryptonite Disc Padlock Picked (Model 850434) </t>
  </si>
  <si>
    <t xml:space="preserve">[157] Kryptonite Flex Security U-Bolt Padlock Picked (Model 830610) </t>
  </si>
  <si>
    <t xml:space="preserve">[156] Brinks Series 527 Padlock Picked and Gutted </t>
  </si>
  <si>
    <t xml:space="preserve">[155] American Lock Series 5300 Shrouded Padlock Picked and Gutted </t>
  </si>
  <si>
    <t xml:space="preserve">[154] Abus 25/70 Dimple Disc Padlock Picked </t>
  </si>
  <si>
    <t xml:space="preserve">[153] Kwikset SmartKey Rim Cylinder Picked and Gutted </t>
  </si>
  <si>
    <t xml:space="preserve">[152] Mauer Variant SKG** Euro Profile Cylinder Picked and Gutted </t>
  </si>
  <si>
    <t xml:space="preserve">[151] Kwikset SmartKey Padlock Picked </t>
  </si>
  <si>
    <t xml:space="preserve">[150] Various Disc Padlocks Picked (Abus, Master, and More) </t>
  </si>
  <si>
    <t xml:space="preserve">[149] Yale P210C Padlock Picked and Gutted </t>
  </si>
  <si>
    <t xml:space="preserve">[148] Chubb 1K150 50mm Brass Padlock Picked </t>
  </si>
  <si>
    <t xml:space="preserve">[147] Papa Gleb "PG7" Challenge Lock Picked and Gutted </t>
  </si>
  <si>
    <t xml:space="preserve">[146] CISA 50mm Brass Padlock Picked </t>
  </si>
  <si>
    <t xml:space="preserve">[145] Marcel Pare Challenge Lock Picked and Gutted </t>
  </si>
  <si>
    <t xml:space="preserve">[144] Ikon SK6 IRP60 Cylinder (Trap Pins!) Picked and Gutted </t>
  </si>
  <si>
    <t xml:space="preserve">[143] CISA Astral Oval Dimple Cylinder Picked and Gutted </t>
  </si>
  <si>
    <t xml:space="preserve">[142] Fullex (5 Trap Pins!) Anti Bump Cylinder Picked and Gutted </t>
  </si>
  <si>
    <t xml:space="preserve">[141] ASSA Desmo (Dual Sidebar) Picked and Gutted plus "How To" Demo </t>
  </si>
  <si>
    <t xml:space="preserve">[140] Union 3102 Brass Padlock Picked </t>
  </si>
  <si>
    <t xml:space="preserve">[139] Chinese Padlock Opened With a Lighter! </t>
  </si>
  <si>
    <t xml:space="preserve">[138] Geba Euro Profile Cylinder Picked and Gutted </t>
  </si>
  <si>
    <t xml:space="preserve">[137] Mul-T-Lock Interactive KiK Cylinder Picked and Gutted </t>
  </si>
  <si>
    <t xml:space="preserve">[136] Master 930 Padlock (w/ "Max Pick Resistance") Picked and Gutted </t>
  </si>
  <si>
    <t xml:space="preserve">[135] Potti314's Abus Challenge Lock Picked and Gutted </t>
  </si>
  <si>
    <t xml:space="preserve">[134] Hugo Martel Challenge Lock Picked and Gutted </t>
  </si>
  <si>
    <t xml:space="preserve">[133] Commando Lock IC3 Tactical (w/ Shackle Guard) Picked </t>
  </si>
  <si>
    <t xml:space="preserve">[132] Mul-T-Lock Junior KiK Cylinder Picked and Gutted </t>
  </si>
  <si>
    <t xml:space="preserve">[131] Mul-T-Lock MT5 Euro Profile Cylinder Picked and Gutted </t>
  </si>
  <si>
    <t xml:space="preserve">[130] Medeco Rim Cylinder (5-pin) Picked and Gutted </t>
  </si>
  <si>
    <t xml:space="preserve">[129] Rav Bariach RB-1000 (Pin-in-Pin) Euro Profile Cylinder Picked and Gutted </t>
  </si>
  <si>
    <t xml:space="preserve">[128] ABA 11-Pin Cam Lock Picked </t>
  </si>
  <si>
    <t xml:space="preserve">[127] Texas Jim 5-Pin Kwikset Challenge Lock Picked and Gutted </t>
  </si>
  <si>
    <t xml:space="preserve">[126] Texas Jim 6-Pin Kwikset Challenge Lock Picked and Gutted </t>
  </si>
  <si>
    <t xml:space="preserve">[125] Wink Haus Euro Profile Cylinder Picked (With a Custom Pick) and Gutted </t>
  </si>
  <si>
    <t xml:space="preserve">[124] Papa Gleb's "PG9" Segal Challenge Lock Picked and Gutted </t>
  </si>
  <si>
    <t xml:space="preserve">[123] Locks of Anarchy Challenge Lock Picked and Gutted (and Package From Zombie Lock) </t>
  </si>
  <si>
    <t xml:space="preserve">[122] AJ Jordan Yale Challenge Lock Picked and Gutted </t>
  </si>
  <si>
    <t xml:space="preserve">[121] Texas Jim Dexter Challenge Lock Picked and Gutted (and Package From Korver15) </t>
  </si>
  <si>
    <t xml:space="preserve">[120] Chinese 9-Pin BiLock(ish) Euro Profile Cylinder Picked and Gutted </t>
  </si>
  <si>
    <t xml:space="preserve">[119] Mauer MLS SKG** Euro Profile Cylinder Picked and Gutted </t>
  </si>
  <si>
    <t xml:space="preserve">[118] EPCO (Bell Lock) 8-Slider Inner Groove Lock Picked and Gutted </t>
  </si>
  <si>
    <t xml:space="preserve">[117] Dom RN SKG** Euro Profile Cylinder Picked and Gutted </t>
  </si>
  <si>
    <t xml:space="preserve">[116] RB's "Code Red" Challenge Lock Picked and Gutted </t>
  </si>
  <si>
    <t xml:space="preserve">[115] Metal x6S Euro Profile Cylinder Picked and Gutted </t>
  </si>
  <si>
    <t xml:space="preserve">[114] Gege AP2000 Euro Profile Cylinder Picked and Gutted </t>
  </si>
  <si>
    <t xml:space="preserve">[113] Allgood (Gege pExtra) Oval Cylinder Picked and Gutted </t>
  </si>
  <si>
    <t xml:space="preserve">[112] Ruko 5-Pin Oval Cylinder Picked and Gutted </t>
  </si>
  <si>
    <t xml:space="preserve">[111] Dom ix 10-Pin Euro Profile Dimple Cylinder Picked and Gutted </t>
  </si>
  <si>
    <t xml:space="preserve">[110] MCM AS6 Euro Profile Cylinder Picked and Gutted </t>
  </si>
  <si>
    <t xml:space="preserve">[109] Mul-T-Lock Classic Euro Profile Cylinder Picked and Gutted </t>
  </si>
  <si>
    <t xml:space="preserve">[108] Unusual Arcade Machine Radial Pin Lock Picked </t>
  </si>
  <si>
    <t xml:space="preserve">[107] Mul-T-Lock Interactive Euro Profile Cylinder Picked and Gutted </t>
  </si>
  <si>
    <t xml:space="preserve">[106] Restricted "Edge" Keyway American Series A1100 Padlock Picked and Gutted </t>
  </si>
  <si>
    <t xml:space="preserve">[105] Adams Rite Euro Profile Cylinder Picked and Gutted </t>
  </si>
  <si>
    <t xml:space="preserve">[104] Rare Shrouded American Series 10 Padlock Picked </t>
  </si>
  <si>
    <t xml:space="preserve">[103] Gege Euro Profile Cylinder Picked and Gutted </t>
  </si>
  <si>
    <t xml:space="preserve">[102] Pfaffenhain Euro Profile Cylinder Picked and Gutted </t>
  </si>
  <si>
    <t xml:space="preserve">[101] Dan's Ace Challenge Lock Picked and Gutted </t>
  </si>
  <si>
    <t xml:space="preserve">[100] Unusual BKS Rim Cylinder Picked and Gutted </t>
  </si>
  <si>
    <t xml:space="preserve">[99] How To Pick Lockwood Beveled Pins </t>
  </si>
  <si>
    <t xml:space="preserve">[98] Lockwood 570 Oval Cylinder Picked and Gutted </t>
  </si>
  <si>
    <t xml:space="preserve">[97] Picking Serrated Pins By Sound </t>
  </si>
  <si>
    <t xml:space="preserve">[96] American Lock Series 700 Padlock Picked and Gutted </t>
  </si>
  <si>
    <t xml:space="preserve">[95] Padlock Drain Hole Exploit (Almost) Demonstrated </t>
  </si>
  <si>
    <t xml:space="preserve">[94] AJ Jordan's Sargent KiK Challenge Lock Picked and Gutted </t>
  </si>
  <si>
    <t xml:space="preserve">[93] AJ Jordan's Abus 83 Challenge Lock Picked and Gutted </t>
  </si>
  <si>
    <t xml:space="preserve">[92] Dom Plura SKG** Euro Profile Cylinder Picked and Gutted </t>
  </si>
  <si>
    <t xml:space="preserve">[91] CSP Modular Tubular Key Kit and Tubular Picking Tricks </t>
  </si>
  <si>
    <t xml:space="preserve">[90] ESD 7-Pin Coin Laundry Lock Picked </t>
  </si>
  <si>
    <t xml:space="preserve">[89] Rav Bariach K-Lock Series RB-200 Picked and Disassembled </t>
  </si>
  <si>
    <t xml:space="preserve">[88] Brinks 98mm U-Bar Padlock Picked </t>
  </si>
  <si>
    <t xml:space="preserve">[87] Maxis Cylindrical Key Lock Picked and Gutted </t>
  </si>
  <si>
    <t xml:space="preserve">[86] HUGE Master 29 Padlock Picked and Gutted </t>
  </si>
  <si>
    <t xml:space="preserve">[85] 11 Pin (Pin-in-Pin) Tubular Lock Picked </t>
  </si>
  <si>
    <t xml:space="preserve">[84] Fradon "Omnidirectional Key" Padlock Picked </t>
  </si>
  <si>
    <t xml:space="preserve">[83] KP Secret Santa and Just1pick+open Challenge Lock </t>
  </si>
  <si>
    <t xml:space="preserve">[82] How To Pick Locks With Paracentric Keyways </t>
  </si>
  <si>
    <t xml:space="preserve">[81] Kwikset UltraMax "Exceeds Maximum Security" (Pick and Gut) </t>
  </si>
  <si>
    <t xml:space="preserve">[80] Gera Euro Profile Cylinder Picked </t>
  </si>
  <si>
    <t xml:space="preserve">[79] Rav Bariach RB-100 Picked and Gutted </t>
  </si>
  <si>
    <t xml:space="preserve">[78] TuBAR (Dual Sidebar) Lock Picked and Gutted Plus "How To" Demo </t>
  </si>
  <si>
    <t xml:space="preserve">[77] American Series 790 Padlock Picked and Gutted </t>
  </si>
  <si>
    <t xml:space="preserve">[76] Ace II Tubular Padlock Picked, Shimmed, and Disassembled (Chicago Lock Co./CompX) </t>
  </si>
  <si>
    <t xml:space="preserve">[75] Wilka 1400 Euro Profile Cylinder Picked </t>
  </si>
  <si>
    <t xml:space="preserve">[74] Three Schlage Everest Locks Picked: NOT "High Security" </t>
  </si>
  <si>
    <t xml:space="preserve">[73] EVVA DPI (Dual Sidebar Variant) Picked and Gutted </t>
  </si>
  <si>
    <t xml:space="preserve">[72] Gerda Euro Profile Dimple Cylinder Picked and Gutted </t>
  </si>
  <si>
    <t xml:space="preserve">[71] Lockwood Twin (Active Sidebar) Picked and Gutted </t>
  </si>
  <si>
    <t xml:space="preserve">[70] Mars Dimple Lock (Hilariously Bad) </t>
  </si>
  <si>
    <t xml:space="preserve">[69] How to Pick a DUO High Security Lock (Plus Two DUOs Picked) </t>
  </si>
  <si>
    <t xml:space="preserve">[68] Four Ace II Tubular Locks Picked in a Row and Gutted </t>
  </si>
  <si>
    <t xml:space="preserve">[67] Unusual Abus 55/40 Padlock Picked </t>
  </si>
  <si>
    <t xml:space="preserve">[66] Lockwood Challenge Lock Picked and Gutted </t>
  </si>
  <si>
    <t xml:space="preserve">[65] Abus 41/40 Padlock Picked </t>
  </si>
  <si>
    <t xml:space="preserve">[64] German Burg 116/50 Padlock Picked </t>
  </si>
  <si>
    <t xml:space="preserve">[63] AJ Jordan's "Sleeper" Challenge Lock Picked and Gutted </t>
  </si>
  <si>
    <t xml:space="preserve">[62] Mul-T-Lock Classic (4/8 Pin Variant) Picked and Gutted </t>
  </si>
  <si>
    <t xml:space="preserve">[61] Jacob's "#1 Evil" Challenge Lock Picked and Gutted </t>
  </si>
  <si>
    <t xml:space="preserve">[60] The Worst Lock in the World Abused </t>
  </si>
  <si>
    <t xml:space="preserve">[59] DUO Padlock Picked (Illinois Lock Co.) </t>
  </si>
  <si>
    <t xml:space="preserve">[58] EVVA DPS Picked and Gutted </t>
  </si>
  <si>
    <t xml:space="preserve">[57] Securemme K2 (10 Dimple Pins) Picked and Gutted </t>
  </si>
  <si>
    <t xml:space="preserve">[56] Best L Keyway 7 Pin SFIC Picked to Control </t>
  </si>
  <si>
    <t xml:space="preserve">[55] Gerda Euro Cylinder Picked and Gutted </t>
  </si>
  <si>
    <t xml:space="preserve">[54] Crazy Keyway GeGe Picked and Gutted </t>
  </si>
  <si>
    <t xml:space="preserve">[53] Safe Rim Cylinder Picked and Gutted </t>
  </si>
  <si>
    <t xml:space="preserve">[52] Master "Magnum" Padlocks Picked and Bypassed </t>
  </si>
  <si>
    <t xml:space="preserve">[51] Lockwood 7 Pin Mortise Cylinder Picked and Gutted </t>
  </si>
  <si>
    <t xml:space="preserve">[50] Lockwood V7 Picked and Gutted </t>
  </si>
  <si>
    <t xml:space="preserve">[49] AJ Jordan's "Medeco" Challenge Lock Picked and Gutted </t>
  </si>
  <si>
    <t xml:space="preserve">[48] Angal Mul-T-Lock Clone Picked and Gutted </t>
  </si>
  <si>
    <t xml:space="preserve">[1] Ten American Lock Series 1100 Padlocks Picked in a Row </t>
  </si>
  <si>
    <t xml:space="preserve">[2] Two American Lock Series 748s Reviewed, Picked and Gutted </t>
  </si>
  <si>
    <t xml:space="preserve">[3] Two American Series C70 Shutter Locks Reviewed, Picked, and Comb Picked </t>
  </si>
  <si>
    <t xml:space="preserve">[4] Two Jeff Moss Challenge Locks Picked and Gutted </t>
  </si>
  <si>
    <t xml:space="preserve">[5] Texas Jim Challenge Lock Picked, Rocked and Gutted </t>
  </si>
  <si>
    <t xml:space="preserve">[6] Texas Jim MX Challenge Lock Picked and Gutted </t>
  </si>
  <si>
    <t xml:space="preserve">[7] OXLOC SKG** Euro Cylinder Picked and Gutted </t>
  </si>
  <si>
    <t xml:space="preserve">[8] Abus D6 Euro Cylinder Picked and Gutted </t>
  </si>
  <si>
    <t xml:space="preserve">[9] Abus D10 SKG** Euro Cylinder Picked and Gutted </t>
  </si>
  <si>
    <t xml:space="preserve">[10] Mul-T-Lock Jr. (Classic) Mortise Cylinder Picked and Gutted </t>
  </si>
  <si>
    <t xml:space="preserve">[11] Mul-T-Lock Interactive Picked and Gutted </t>
  </si>
  <si>
    <t xml:space="preserve">[12] Abus EC75 Dimple Padlock (75/40) Picked </t>
  </si>
  <si>
    <t xml:space="preserve">[13] Defective Mul-T-Lock Interactive Blind Picked and Gutted </t>
  </si>
  <si>
    <t xml:space="preserve">[14] Recent Acquisitions and Future Picking Videos </t>
  </si>
  <si>
    <t xml:space="preserve">[15] Securemme K1 Euro Profile Dimple Cylinder Picked and Gutted </t>
  </si>
  <si>
    <t xml:space="preserve">[16] Brinks "Max Security" Shrouded Padlock Picked </t>
  </si>
  <si>
    <t xml:space="preserve">[17] Mul-T-Lock Garrison 7x7 Euro Cylinder Picked and Gutted </t>
  </si>
  <si>
    <t xml:space="preserve">[18] Head Hybrid "Dimple" Triangle Padlock Picked </t>
  </si>
  <si>
    <t xml:space="preserve">[19] Dom IX KIK Cylinder Picked and Gutted </t>
  </si>
  <si>
    <t xml:space="preserve">[20] Kale Kilit 164 SNC Dimple Euro Cylinder Picked and Gutted </t>
  </si>
  <si>
    <t xml:space="preserve">[21] Harbor Freight Safe Picked Open </t>
  </si>
  <si>
    <t xml:space="preserve">[22] GunVault Biometric Picked and Reviewed </t>
  </si>
  <si>
    <t xml:space="preserve">[23] Key Kop Locking Key Chain Picked </t>
  </si>
  <si>
    <t xml:space="preserve">[24] Texas Jim's Custom ASSA Challenge Lock Picked </t>
  </si>
  <si>
    <t xml:space="preserve">[25] EVVA ALS Picked and Gutted </t>
  </si>
  <si>
    <t xml:space="preserve">[26] IFAM Huno 80 Picked and Disassembled </t>
  </si>
  <si>
    <t xml:space="preserve">[27] Kaba 8 Picked and Gutted </t>
  </si>
  <si>
    <t xml:space="preserve">[28] Metal X6V Euro Cylinder Picked and Gutted </t>
  </si>
  <si>
    <t xml:space="preserve">[29] Defective Hi-Shear LK1200 Picked to Control and Gutted </t>
  </si>
  <si>
    <t xml:space="preserve">[30] Master Lock 220D Melted Open </t>
  </si>
  <si>
    <t xml:space="preserve">[31] Master Lock #175 Melted Open </t>
  </si>
  <si>
    <t xml:space="preserve">[32] Mul-T-Lock Interactive Cam Lock Picked and Gutted </t>
  </si>
  <si>
    <t xml:space="preserve">[33] Papa Gleb #1 TSS Challenge Lock Picked and Gutted </t>
  </si>
  <si>
    <t xml:space="preserve">[34] Papa Gleb #2 TSS Challenge Lock Picked and Gutted </t>
  </si>
  <si>
    <t xml:space="preserve">[35] Aeporia Pin-in-Pin Lockwood Challenge Lock Picked and Gutted </t>
  </si>
  <si>
    <t xml:space="preserve">[36] Flywheel's Original Pin-in-Pin Challenge Lock (Gravity Attack) </t>
  </si>
  <si>
    <t xml:space="preserve">[37] Ruko Flexcore Euro Cylinder Picked and Gutted </t>
  </si>
  <si>
    <t xml:space="preserve">[38] Texas Jim Challenge Lock Picked and Gutted </t>
  </si>
  <si>
    <t xml:space="preserve">[39] Master 220D Practical Melt Attack </t>
  </si>
  <si>
    <t xml:space="preserve">[40] An American (ASL40N) Tragedy </t>
  </si>
  <si>
    <t xml:space="preserve">[41] Texas Jim TrioVing 7-Pin Challenge Lock Picked and Gutted </t>
  </si>
  <si>
    <t xml:space="preserve">[42] Abus 92W/65 Shutter Padlock Picked </t>
  </si>
  <si>
    <t xml:space="preserve">[43] Papa Gleb 7 Pin Schlage Challenge Lock Picked and Gutted </t>
  </si>
  <si>
    <t xml:space="preserve">[44] "Pick Proof" Angal 12 Pin Cross Lock Padlock Picked </t>
  </si>
  <si>
    <t xml:space="preserve">[45] Picking the "Unpickable" Abus </t>
  </si>
  <si>
    <t xml:space="preserve">[46] Iseo R8 Core Padlock Picked and Gutted </t>
  </si>
  <si>
    <t xml:space="preserve">[47] Metal 2x6J Euro Cylinder Picked and Gutted </t>
  </si>
  <si>
    <t>2:54 Текущее видео</t>
  </si>
  <si>
    <t>2:58 Текущее видео</t>
  </si>
  <si>
    <t>4:03 Текущее видео</t>
  </si>
  <si>
    <t>4:19 Текущее видео</t>
  </si>
  <si>
    <t>1:18 Текущее видео</t>
  </si>
  <si>
    <t>5:16 Текущее видео</t>
  </si>
  <si>
    <t>2:47 Текущее видео</t>
  </si>
  <si>
    <t>2:05 Текущее видео</t>
  </si>
  <si>
    <t>1:31 Текущее видео</t>
  </si>
  <si>
    <t>8:06 Текущее видео</t>
  </si>
  <si>
    <t>2:42 Текущее видео</t>
  </si>
  <si>
    <t>7:09 Текущее видео</t>
  </si>
  <si>
    <t>7:48 Текущее видео</t>
  </si>
  <si>
    <t>3:28 Текущее видео</t>
  </si>
  <si>
    <t>3:01 Текущее видео</t>
  </si>
  <si>
    <t>7:07 Текущее видео</t>
  </si>
  <si>
    <t>4:49 Текущее видео</t>
  </si>
  <si>
    <t>2:46 Текущее видео</t>
  </si>
  <si>
    <t>1:34 Текущее видео</t>
  </si>
  <si>
    <t>4:51 Текущее видео</t>
  </si>
  <si>
    <t>3:31 Текущее видео</t>
  </si>
  <si>
    <t>1:16 Текущее видео</t>
  </si>
  <si>
    <t>5:44 Текущее видео</t>
  </si>
  <si>
    <t>4:24 Текущее видео</t>
  </si>
  <si>
    <t>2:43 Текущее видео</t>
  </si>
  <si>
    <t>2:37 Текущее видео</t>
  </si>
  <si>
    <t>2:06 Текущее видео</t>
  </si>
  <si>
    <t>1:39 Текущее видео</t>
  </si>
  <si>
    <t>1:24 Текущее видео</t>
  </si>
  <si>
    <t>4:37 Текущее видео</t>
  </si>
  <si>
    <t>1:14 Текущее видео</t>
  </si>
  <si>
    <t>10:39 Текущее видео</t>
  </si>
  <si>
    <t>1:46 Текущее видео</t>
  </si>
  <si>
    <t>2:29 Текущее видео</t>
  </si>
  <si>
    <t>3:37 Текущее видео</t>
  </si>
  <si>
    <t>1:28 Текущее видео</t>
  </si>
  <si>
    <t>9:38 Текущее видео</t>
  </si>
  <si>
    <t>9:01 Текущее видео</t>
  </si>
  <si>
    <t>10:18 Текущее видео</t>
  </si>
  <si>
    <t>5:19 Текущее видео</t>
  </si>
  <si>
    <t>8:44 Текущее видео</t>
  </si>
  <si>
    <t>6:50 Текущее видео</t>
  </si>
  <si>
    <t>8:12 Текущее видео</t>
  </si>
  <si>
    <t>6:11 Текущее видео</t>
  </si>
  <si>
    <t>4:20 Текущее видео</t>
  </si>
  <si>
    <t>4:09 Текущее видео</t>
  </si>
  <si>
    <t>5:39 Текущее видео</t>
  </si>
  <si>
    <t>5:43 Текущее видео</t>
  </si>
  <si>
    <t>17:12 Текущее видео</t>
  </si>
  <si>
    <t>4:01 Текущее видео</t>
  </si>
  <si>
    <t>7:40 Текущее видео</t>
  </si>
  <si>
    <t>3:42 Текущее видео</t>
  </si>
  <si>
    <t>9:08 Текущее видео</t>
  </si>
  <si>
    <t>3:47 Текущее видео</t>
  </si>
  <si>
    <t>4:23 Текущее видео</t>
  </si>
  <si>
    <t>4:41 Текущее видео</t>
  </si>
  <si>
    <t>5:09 Текущее видео</t>
  </si>
  <si>
    <t>3:45 Текущее видео</t>
  </si>
  <si>
    <t>4:57 Текущее видео</t>
  </si>
  <si>
    <t>6:07 Текущее видео</t>
  </si>
  <si>
    <t>3:35 Текущее видео</t>
  </si>
  <si>
    <t>6:26 Текущее видео</t>
  </si>
  <si>
    <t>7:41 Текущее видео</t>
  </si>
  <si>
    <t>6:00 Текущее видео</t>
  </si>
  <si>
    <t>15:21 Текущее видео</t>
  </si>
  <si>
    <t>19:01 Текущее видео</t>
  </si>
  <si>
    <t>10:37 Текущее видео</t>
  </si>
  <si>
    <t>3:48 Текущее видео</t>
  </si>
  <si>
    <t>5:06 Текущее видео</t>
  </si>
  <si>
    <t>12:30 Текущее видео</t>
  </si>
  <si>
    <t>5:29 Текущее видео</t>
  </si>
  <si>
    <t>4:06 Текущее видео</t>
  </si>
  <si>
    <t>17:17 Текущее видео</t>
  </si>
  <si>
    <t>5:41 Текущее видео</t>
  </si>
  <si>
    <t>11:55 Текущее видео</t>
  </si>
  <si>
    <t>5:17 Текущее видео</t>
  </si>
  <si>
    <t>13:54 Текущее видео</t>
  </si>
  <si>
    <t>5:51 Текущее видео</t>
  </si>
  <si>
    <t>5:01 Текущее видео</t>
  </si>
  <si>
    <t>12:16 Текущее видео</t>
  </si>
  <si>
    <t>6:32 Текущее видео</t>
  </si>
  <si>
    <t>7:20 Текущее видео</t>
  </si>
  <si>
    <t>10:01 Текущее видео</t>
  </si>
  <si>
    <t>6:59 Текущее видео</t>
  </si>
  <si>
    <t>11:08 Текущее видео</t>
  </si>
  <si>
    <t>6:30 Текущее видео</t>
  </si>
  <si>
    <t>13:42 Текущее видео</t>
  </si>
  <si>
    <t>26:58 Текущее видео</t>
  </si>
  <si>
    <t>6:06 Текущее видео</t>
  </si>
  <si>
    <t>5:21 Текущее видео</t>
  </si>
  <si>
    <t>4:13 Текущее видео</t>
  </si>
  <si>
    <t>8:25 Текущее видео</t>
  </si>
  <si>
    <t>11:06 Текущее видео</t>
  </si>
  <si>
    <t>9:45 Текущее видео</t>
  </si>
  <si>
    <t>5:56 Текущее видео</t>
  </si>
  <si>
    <t>14:26 Текущее видео</t>
  </si>
  <si>
    <t>12:02 Текущее видео</t>
  </si>
  <si>
    <t>3:30 Текущее видео</t>
  </si>
  <si>
    <t>3:58 Текущее видео</t>
  </si>
  <si>
    <t>5:08 Текущее видео</t>
  </si>
  <si>
    <t>3:08 Текущее видео</t>
  </si>
  <si>
    <t>1:20 Текущее видео</t>
  </si>
  <si>
    <t>4:27 Текущее видео</t>
  </si>
  <si>
    <t>5:42 Текущее видео</t>
  </si>
  <si>
    <t>5:13 Текущее видео</t>
  </si>
  <si>
    <t>7:49 Текущее видео</t>
  </si>
  <si>
    <t>10:16 Текущее видео</t>
  </si>
  <si>
    <t>4:42 Текущее видео</t>
  </si>
  <si>
    <t>6:40 Текущее видео</t>
  </si>
  <si>
    <t>7:36 Текущее видео</t>
  </si>
  <si>
    <t>7:00 Текущее видео</t>
  </si>
  <si>
    <t>10:27 Текущее видео</t>
  </si>
  <si>
    <t>7:57 Текущее видео</t>
  </si>
  <si>
    <t>10:51 Текущее видео</t>
  </si>
  <si>
    <t>4:44 Текущее видео</t>
  </si>
  <si>
    <t>6:21 Текущее видео</t>
  </si>
  <si>
    <t>9:35 Текущее видео</t>
  </si>
  <si>
    <t>6:47 Текущее видео</t>
  </si>
  <si>
    <t>6:29 Текущее видео</t>
  </si>
  <si>
    <t>3:04 Текущее видео</t>
  </si>
  <si>
    <t>3:56 Текущее видео</t>
  </si>
  <si>
    <t>5:49 Текущее видео</t>
  </si>
  <si>
    <t>6:27 Текущее видео</t>
  </si>
  <si>
    <t>5:36 Текущее видео</t>
  </si>
  <si>
    <t>4:55 Текущее видео</t>
  </si>
  <si>
    <t>5:10 Текущее видео</t>
  </si>
  <si>
    <t>6:55 Текущее видео</t>
  </si>
  <si>
    <t>9:36 Текущее видео</t>
  </si>
  <si>
    <t>5:52 Текущее видео</t>
  </si>
  <si>
    <t>4:22 Текущее видео</t>
  </si>
  <si>
    <t>11:44 Текущее видео</t>
  </si>
  <si>
    <t>7:22 Текущее видео</t>
  </si>
  <si>
    <t>12:07 Текущее видео</t>
  </si>
  <si>
    <t>3:46 Текущее видео</t>
  </si>
  <si>
    <t>4:21 Текущее видео</t>
  </si>
  <si>
    <t>11:17 Текущее видео</t>
  </si>
  <si>
    <t>10:52 Текущее видео</t>
  </si>
  <si>
    <t>3:24 Текущее видео</t>
  </si>
  <si>
    <t>3:12 Текущее видео</t>
  </si>
  <si>
    <t>10:54 Текущее видео</t>
  </si>
  <si>
    <t>6:42 Текущее видео</t>
  </si>
  <si>
    <t>4:46 Текущее видео</t>
  </si>
  <si>
    <t>5:14 Текущее видео</t>
  </si>
  <si>
    <t>7:05 Текущее видео</t>
  </si>
  <si>
    <t>10:59 Текущее видео</t>
  </si>
  <si>
    <t>4:43 Текущее видео</t>
  </si>
  <si>
    <t>5:26 Текущее видео</t>
  </si>
  <si>
    <t>7:04 Текущее видео</t>
  </si>
  <si>
    <t>4:07 Текущее видео</t>
  </si>
  <si>
    <t>8:51 Текущее видео</t>
  </si>
  <si>
    <t>7:56 Текущее видео</t>
  </si>
  <si>
    <t>7:17 Текущее видео</t>
  </si>
  <si>
    <t>15:32 Текущее видео</t>
  </si>
  <si>
    <t>4:36 Текущее видео</t>
  </si>
  <si>
    <t>8:33 Текущее видео</t>
  </si>
  <si>
    <t>9:24 Текущее видео</t>
  </si>
  <si>
    <t>12:24 Текущее видео</t>
  </si>
  <si>
    <t>5:47 Текущее видео</t>
  </si>
  <si>
    <t>10:43 Текущее видео</t>
  </si>
  <si>
    <t>17:53 Текущее видео</t>
  </si>
  <si>
    <t>7:38 Текущее видео</t>
  </si>
  <si>
    <t>7:24 Текущее видео</t>
  </si>
  <si>
    <t>8:36 Текущее видео</t>
  </si>
  <si>
    <t>6:05 Текущее видео</t>
  </si>
  <si>
    <t>1:29 Текущее видео</t>
  </si>
  <si>
    <t>7:27 Текущее видео</t>
  </si>
  <si>
    <t>4:56 Текущее видео</t>
  </si>
  <si>
    <t>1:03 Текущее видео</t>
  </si>
  <si>
    <t>4:16 Текущее видео</t>
  </si>
  <si>
    <t>13:16 Текущее видео</t>
  </si>
  <si>
    <t>1:04 Текущее видео</t>
  </si>
  <si>
    <t>7:43 Текущее видео</t>
  </si>
  <si>
    <t>13:08 Текущее видео</t>
  </si>
  <si>
    <t>7:50 Текущее видео</t>
  </si>
  <si>
    <t>9:52 Текущее видео</t>
  </si>
  <si>
    <t>8:21 Текущее видео</t>
  </si>
  <si>
    <t>8:56 Текущее видео</t>
  </si>
  <si>
    <t>9:33 Текущее видео</t>
  </si>
  <si>
    <t>9:32 Текущее видео</t>
  </si>
  <si>
    <t>6:38 Текущее видео</t>
  </si>
  <si>
    <t>9:49 Текущее видео</t>
  </si>
  <si>
    <t>12:46 Текущее видео</t>
  </si>
  <si>
    <t>5:12 Текущее видео</t>
  </si>
  <si>
    <t>4:18 Текущее видео</t>
  </si>
  <si>
    <t>5:04 Текущее видео</t>
  </si>
  <si>
    <t>10:21 Текущее видео</t>
  </si>
  <si>
    <t>5:18 Текущее видео</t>
  </si>
  <si>
    <t>6:19 Текущее видео</t>
  </si>
  <si>
    <t>8:10 Текущее видео</t>
  </si>
  <si>
    <t>5:53 Текущее видео</t>
  </si>
  <si>
    <t>38:26 Текущее видео</t>
  </si>
  <si>
    <t>9:20 Текущее видео</t>
  </si>
  <si>
    <t>8:24 Текущее видео</t>
  </si>
  <si>
    <t>6:39 Текущее видео</t>
  </si>
  <si>
    <t>9:22 Текущее видео</t>
  </si>
  <si>
    <t>6:10 Текущее видео</t>
  </si>
  <si>
    <t>8:09 Текущее видео</t>
  </si>
  <si>
    <t>6:44 Текущее видео</t>
  </si>
  <si>
    <t>8:53 Текущее видео</t>
  </si>
  <si>
    <t>5:46 Текущее видео</t>
  </si>
  <si>
    <t>4:39 Текущее видео</t>
  </si>
  <si>
    <t>5:24 Текущее видео</t>
  </si>
  <si>
    <t>12:55 Текущее видео</t>
  </si>
  <si>
    <t>9:59 Текущее видео</t>
  </si>
  <si>
    <t>6:31 Текущее видео</t>
  </si>
  <si>
    <t>10:50 Текущее видео</t>
  </si>
  <si>
    <t>6:48 Текущее видео</t>
  </si>
  <si>
    <t>12:44 Текущее видео</t>
  </si>
  <si>
    <t>5:58 Текущее видео</t>
  </si>
  <si>
    <t>13:38 Текущее видео</t>
  </si>
  <si>
    <t>7:29 Текущее видео</t>
  </si>
  <si>
    <t>3:52 Текущее видео</t>
  </si>
  <si>
    <t>7:23 Текущее видео</t>
  </si>
  <si>
    <t>6:33 Текущее видео</t>
  </si>
  <si>
    <t>10:34 Текущее видео</t>
  </si>
  <si>
    <t>4:53 Текущее видео</t>
  </si>
  <si>
    <t>6:49 Текущее видео</t>
  </si>
  <si>
    <t>13:52 Текущее видео</t>
  </si>
  <si>
    <t>6:45 Текущее видео</t>
  </si>
  <si>
    <t>8:05 Текущее видео</t>
  </si>
  <si>
    <t>6:16 Текущее видео</t>
  </si>
  <si>
    <t>5:30 Текущее видео</t>
  </si>
  <si>
    <t>2:45 Текущее видео</t>
  </si>
  <si>
    <t>7:44 Текущее видео</t>
  </si>
  <si>
    <t>6:08 Текущее видео</t>
  </si>
  <si>
    <t>10:29 Текущее видео</t>
  </si>
  <si>
    <t>10:57 Текущее видео</t>
  </si>
  <si>
    <t>5:35 Текущее видео</t>
  </si>
  <si>
    <t>8:45 Текущее видео</t>
  </si>
  <si>
    <t>5:11 Текущее видео</t>
  </si>
  <si>
    <t>5:05 Текущее видео</t>
  </si>
  <si>
    <t>7:03 Текущее видео</t>
  </si>
  <si>
    <t>6:34 Текущее видео</t>
  </si>
  <si>
    <t>13:05 Текущее видео</t>
  </si>
  <si>
    <t>4:59 Текущее видео</t>
  </si>
  <si>
    <t>12:49 Текущее видео</t>
  </si>
  <si>
    <t>5:40 Текущее видео</t>
  </si>
  <si>
    <t>7:39 Текущее видео</t>
  </si>
  <si>
    <t>17:23 Текущее видео</t>
  </si>
  <si>
    <t>11:51 Текущее видео</t>
  </si>
  <si>
    <t>11:43 Текущее видео</t>
  </si>
  <si>
    <t>7:32 Текущее видео</t>
  </si>
  <si>
    <t>7:37 Текущее видео</t>
  </si>
  <si>
    <t>7:26 Текущее видео</t>
  </si>
  <si>
    <t>9:04 Текущее видео</t>
  </si>
  <si>
    <t>8:08 Текущее видео</t>
  </si>
  <si>
    <t>6:57 Текущее видео</t>
  </si>
  <si>
    <t>9:16 Текущее видео</t>
  </si>
  <si>
    <t>12:38 Текущее видео</t>
  </si>
  <si>
    <t>12:48 Текущее видео</t>
  </si>
  <si>
    <t>15:22 Текущее видео</t>
  </si>
  <si>
    <t>7:55 Текущее видео</t>
  </si>
  <si>
    <t>4:00 Текущее видео</t>
  </si>
  <si>
    <t>7:34 Текущее видео</t>
  </si>
  <si>
    <t>9:30 Текущее видео</t>
  </si>
  <si>
    <t>3:49 Текущее видео</t>
  </si>
  <si>
    <t>7:13 Текущее видео</t>
  </si>
  <si>
    <t>7:47 Текущее видео</t>
  </si>
  <si>
    <t>8:03 Текущее видео</t>
  </si>
  <si>
    <t>7:25 Текущее видео</t>
  </si>
  <si>
    <t>8:38 Текущее видео</t>
  </si>
  <si>
    <t>6:23 Текущее видео</t>
  </si>
  <si>
    <t>9:00 Текущее видео</t>
  </si>
  <si>
    <t>11:25 Текущее видео</t>
  </si>
  <si>
    <t>9:28 Текущее видео</t>
  </si>
  <si>
    <t>16:21 Текущее видео</t>
  </si>
  <si>
    <t>10:36 Текущее видео</t>
  </si>
  <si>
    <t>2:34 Текущее видео</t>
  </si>
  <si>
    <t>4:35 Текущее видео</t>
  </si>
  <si>
    <t>8:40 Текущее видео</t>
  </si>
  <si>
    <t>6:54 Текущее видео</t>
  </si>
  <si>
    <t>9:37 Текущее видео</t>
  </si>
  <si>
    <t>7:31 Текущее видео</t>
  </si>
  <si>
    <t>6:25 Текущее видео</t>
  </si>
  <si>
    <t>10:04 Текущее видео</t>
  </si>
  <si>
    <t>8:26 Текущее видео</t>
  </si>
  <si>
    <t>3:50 Текущее видео</t>
  </si>
  <si>
    <t>5:55 Текущее видео</t>
  </si>
  <si>
    <t>8:18 Текущее видео</t>
  </si>
  <si>
    <t>5:27 Текущее видео</t>
  </si>
  <si>
    <t>7:19 Текущее видео</t>
  </si>
  <si>
    <t>6:22 Текущее видео</t>
  </si>
  <si>
    <t>9:55 Текущее видео</t>
  </si>
  <si>
    <t>9:02 Текущее видео</t>
  </si>
  <si>
    <t>6:13 Текущее видео</t>
  </si>
  <si>
    <t>8:14 Текущее видео</t>
  </si>
  <si>
    <t>5:23 Текущее видео</t>
  </si>
  <si>
    <t>7:58 Текущее видео</t>
  </si>
  <si>
    <t>11:49 Текущее видео</t>
  </si>
  <si>
    <t>9:39 Текущее видео</t>
  </si>
  <si>
    <t>9:18 Текущее видео</t>
  </si>
  <si>
    <t>9:42 Текущее видео</t>
  </si>
  <si>
    <t>10:40 Текущее видео</t>
  </si>
  <si>
    <t>4:33 Текущее видео</t>
  </si>
  <si>
    <t>7:30 Текущее видео</t>
  </si>
  <si>
    <t>7:53 Текущее видео</t>
  </si>
  <si>
    <t>11:11 Текущее видео</t>
  </si>
  <si>
    <t>13:32 Текущее видео</t>
  </si>
  <si>
    <t>10:24 Текущее видео</t>
  </si>
  <si>
    <t>4:02 Текущее видео</t>
  </si>
  <si>
    <t>6:17 Текущее видео</t>
  </si>
  <si>
    <t>10:44 Текущее видео</t>
  </si>
  <si>
    <t>11:05 Текущее видео</t>
  </si>
  <si>
    <t>8:01 Текущее видео</t>
  </si>
  <si>
    <t>11:53 Текущее видео</t>
  </si>
  <si>
    <t>8:46 Текущее видео</t>
  </si>
  <si>
    <t>Length</t>
  </si>
  <si>
    <t>Title</t>
  </si>
  <si>
    <t>1:59</t>
  </si>
  <si>
    <t>2:01</t>
  </si>
  <si>
    <t>2:04</t>
  </si>
  <si>
    <t>2:08</t>
  </si>
  <si>
    <t>1:47</t>
  </si>
  <si>
    <t>2:31</t>
  </si>
  <si>
    <t>1:37</t>
  </si>
  <si>
    <t>8:35</t>
  </si>
  <si>
    <t>2:53</t>
  </si>
  <si>
    <t>1:25</t>
  </si>
  <si>
    <t>6:12</t>
  </si>
  <si>
    <t>2:56</t>
  </si>
  <si>
    <t>2:13</t>
  </si>
  <si>
    <t>2:00</t>
  </si>
  <si>
    <t>1:48</t>
  </si>
  <si>
    <t>5:32</t>
  </si>
  <si>
    <t>1:55</t>
  </si>
  <si>
    <t>2:27</t>
  </si>
  <si>
    <t>3:03</t>
  </si>
  <si>
    <t>3:02</t>
  </si>
  <si>
    <t>1:49</t>
  </si>
  <si>
    <t>2:20</t>
  </si>
  <si>
    <t>2:41</t>
  </si>
  <si>
    <t>2:17</t>
  </si>
  <si>
    <t>2:32</t>
  </si>
  <si>
    <t>3:55</t>
  </si>
  <si>
    <t>1:58</t>
  </si>
  <si>
    <t>20:18</t>
  </si>
  <si>
    <t>3:09</t>
  </si>
  <si>
    <t>3:43</t>
  </si>
  <si>
    <t>2:39</t>
  </si>
  <si>
    <t>3:59</t>
  </si>
  <si>
    <t>2:44</t>
  </si>
  <si>
    <t>10:53</t>
  </si>
  <si>
    <t>3:11</t>
  </si>
  <si>
    <t>2:03</t>
  </si>
  <si>
    <t>4:12</t>
  </si>
  <si>
    <t>2:51</t>
  </si>
  <si>
    <t>2:49</t>
  </si>
  <si>
    <t>2:50</t>
  </si>
  <si>
    <t>2:30</t>
  </si>
  <si>
    <t>1:36</t>
  </si>
  <si>
    <t>2:52</t>
  </si>
  <si>
    <t>3:17</t>
  </si>
  <si>
    <t>3:23</t>
  </si>
  <si>
    <t>2:18</t>
  </si>
  <si>
    <t>2:19</t>
  </si>
  <si>
    <t>4:10</t>
  </si>
  <si>
    <t>5:33</t>
  </si>
  <si>
    <t>8:47</t>
  </si>
  <si>
    <t>2:09</t>
  </si>
  <si>
    <t>1:52</t>
  </si>
  <si>
    <t>3:51</t>
  </si>
  <si>
    <t>3:05</t>
  </si>
  <si>
    <t>11:22</t>
  </si>
  <si>
    <t>1:56</t>
  </si>
  <si>
    <t>1:50</t>
  </si>
  <si>
    <t>2:22</t>
  </si>
  <si>
    <t>2:21</t>
  </si>
  <si>
    <t>2:25</t>
  </si>
  <si>
    <t>1:43</t>
  </si>
  <si>
    <t>4:40</t>
  </si>
  <si>
    <t>2:12</t>
  </si>
  <si>
    <t>2:02</t>
  </si>
  <si>
    <t>1:38</t>
  </si>
  <si>
    <t>1:57</t>
  </si>
  <si>
    <t>2:23</t>
  </si>
  <si>
    <t>1:54</t>
  </si>
  <si>
    <t>2:07</t>
  </si>
  <si>
    <t>2:36</t>
  </si>
  <si>
    <t>2:59</t>
  </si>
  <si>
    <t>1:32</t>
  </si>
  <si>
    <t>1:53</t>
  </si>
  <si>
    <t>3:19</t>
  </si>
  <si>
    <t>2:10</t>
  </si>
  <si>
    <t>2:11</t>
  </si>
  <si>
    <t>10:35</t>
  </si>
  <si>
    <t>2:26</t>
  </si>
  <si>
    <t>3:00</t>
  </si>
  <si>
    <t>1:41</t>
  </si>
  <si>
    <t>4:26</t>
  </si>
  <si>
    <t>7:01</t>
  </si>
  <si>
    <t>2:55</t>
  </si>
  <si>
    <t>4:58</t>
  </si>
  <si>
    <t>2:35</t>
  </si>
  <si>
    <t>4:48</t>
  </si>
  <si>
    <t>1:44</t>
  </si>
  <si>
    <t>2:54</t>
  </si>
  <si>
    <t>3:14</t>
  </si>
  <si>
    <t>3:13</t>
  </si>
  <si>
    <t>2:58</t>
  </si>
  <si>
    <t>4:03</t>
  </si>
  <si>
    <t>1:33</t>
  </si>
  <si>
    <t>2:16</t>
  </si>
  <si>
    <t>3:25</t>
  </si>
  <si>
    <t>2:40</t>
  </si>
  <si>
    <t>3:44</t>
  </si>
  <si>
    <t>1:26</t>
  </si>
  <si>
    <t>4:19</t>
  </si>
  <si>
    <t>4:38</t>
  </si>
  <si>
    <t>3:53</t>
  </si>
  <si>
    <t>1:18</t>
  </si>
  <si>
    <t>5:16</t>
  </si>
  <si>
    <t>2:14</t>
  </si>
  <si>
    <t>2:15</t>
  </si>
  <si>
    <t>2:47</t>
  </si>
  <si>
    <t>1:35</t>
  </si>
  <si>
    <t>1:45</t>
  </si>
  <si>
    <t>2:05</t>
  </si>
  <si>
    <t>1:24</t>
  </si>
  <si>
    <t>3:30</t>
  </si>
  <si>
    <t>1:31</t>
  </si>
  <si>
    <t>2:28</t>
  </si>
  <si>
    <t>3:07</t>
  </si>
  <si>
    <t>5:03</t>
  </si>
  <si>
    <t>3:38</t>
  </si>
  <si>
    <t>2:33</t>
  </si>
  <si>
    <t>7:35</t>
  </si>
  <si>
    <t>0:59</t>
  </si>
  <si>
    <t>3:21</t>
  </si>
  <si>
    <t>4:29</t>
  </si>
  <si>
    <t>4:54</t>
  </si>
  <si>
    <t>1:22</t>
  </si>
  <si>
    <t>3:39</t>
  </si>
  <si>
    <t>4:25</t>
  </si>
  <si>
    <t>8:06</t>
  </si>
  <si>
    <t>2:42</t>
  </si>
  <si>
    <t>7:09</t>
  </si>
  <si>
    <t>3:22</t>
  </si>
  <si>
    <t>1:51</t>
  </si>
  <si>
    <t>7:48</t>
  </si>
  <si>
    <t>3:28</t>
  </si>
  <si>
    <t>3:01</t>
  </si>
  <si>
    <t>7:07</t>
  </si>
  <si>
    <t>4:49</t>
  </si>
  <si>
    <t>2:46</t>
  </si>
  <si>
    <t>2:48</t>
  </si>
  <si>
    <t>1:34</t>
  </si>
  <si>
    <t>3:06</t>
  </si>
  <si>
    <t>3:34</t>
  </si>
  <si>
    <t>3:54</t>
  </si>
  <si>
    <t>3:20</t>
  </si>
  <si>
    <t>4:11</t>
  </si>
  <si>
    <t>2:24</t>
  </si>
  <si>
    <t>8:43</t>
  </si>
  <si>
    <t>3:41</t>
  </si>
  <si>
    <t>4:51</t>
  </si>
  <si>
    <t>4:52</t>
  </si>
  <si>
    <t>1:42</t>
  </si>
  <si>
    <t>3:31</t>
  </si>
  <si>
    <t>1:16</t>
  </si>
  <si>
    <t>5:44</t>
  </si>
  <si>
    <t>4:24</t>
  </si>
  <si>
    <t>2:43</t>
  </si>
  <si>
    <t>8:22</t>
  </si>
  <si>
    <t>2:37</t>
  </si>
  <si>
    <t>2:06</t>
  </si>
  <si>
    <t>3:47</t>
  </si>
  <si>
    <t>3:58</t>
  </si>
  <si>
    <t>2:57</t>
  </si>
  <si>
    <t>1:39</t>
  </si>
  <si>
    <t>4:37</t>
  </si>
  <si>
    <t>1:14</t>
  </si>
  <si>
    <t>10:39</t>
  </si>
  <si>
    <t>1:46</t>
  </si>
  <si>
    <t>2:29</t>
  </si>
  <si>
    <t>2:38</t>
  </si>
  <si>
    <t>1:40</t>
  </si>
  <si>
    <t>1:07</t>
  </si>
  <si>
    <t>1:06</t>
  </si>
  <si>
    <t>3:37</t>
  </si>
  <si>
    <t>4:14</t>
  </si>
  <si>
    <t>3:33</t>
  </si>
  <si>
    <t>3:26</t>
  </si>
  <si>
    <t>5:08</t>
  </si>
  <si>
    <t>3:08</t>
  </si>
  <si>
    <t>1:20</t>
  </si>
  <si>
    <t>4:27</t>
  </si>
  <si>
    <t>3:16</t>
  </si>
  <si>
    <t>1:28</t>
  </si>
  <si>
    <t>4:34</t>
  </si>
  <si>
    <t>5:42</t>
  </si>
  <si>
    <t>5:13</t>
  </si>
  <si>
    <t>5:19</t>
  </si>
  <si>
    <t>8:00</t>
  </si>
  <si>
    <t>7:49</t>
  </si>
  <si>
    <t>10:16</t>
  </si>
  <si>
    <t>4:42</t>
  </si>
  <si>
    <t>9:38</t>
  </si>
  <si>
    <t>9:01</t>
  </si>
  <si>
    <t>10:18</t>
  </si>
  <si>
    <t>6:40</t>
  </si>
  <si>
    <t>7:36</t>
  </si>
  <si>
    <t>7:00</t>
  </si>
  <si>
    <t>8:44</t>
  </si>
  <si>
    <t>5:07</t>
  </si>
  <si>
    <t>5:28</t>
  </si>
  <si>
    <t>3:10</t>
  </si>
  <si>
    <t>8:41</t>
  </si>
  <si>
    <t>10:27</t>
  </si>
  <si>
    <t>7:57</t>
  </si>
  <si>
    <t>5:51</t>
  </si>
  <si>
    <t>10:51</t>
  </si>
  <si>
    <t>4:44</t>
  </si>
  <si>
    <t>1:27</t>
  </si>
  <si>
    <t>6:21</t>
  </si>
  <si>
    <t>9:35</t>
  </si>
  <si>
    <t>6:50</t>
  </si>
  <si>
    <t>3:18</t>
  </si>
  <si>
    <t>8:12</t>
  </si>
  <si>
    <t>6:47</t>
  </si>
  <si>
    <t>6:29</t>
  </si>
  <si>
    <t>3:04</t>
  </si>
  <si>
    <t>5:41</t>
  </si>
  <si>
    <t>4:08</t>
  </si>
  <si>
    <t>6:11</t>
  </si>
  <si>
    <t>4:20</t>
  </si>
  <si>
    <t>4:09</t>
  </si>
  <si>
    <t>5:39</t>
  </si>
  <si>
    <t>5:43</t>
  </si>
  <si>
    <t>5:50</t>
  </si>
  <si>
    <t>17:12</t>
  </si>
  <si>
    <t>3:27</t>
  </si>
  <si>
    <t>4:01</t>
  </si>
  <si>
    <t>7:40</t>
  </si>
  <si>
    <t>4:47</t>
  </si>
  <si>
    <t>3:48</t>
  </si>
  <si>
    <t>3:56</t>
  </si>
  <si>
    <t>6:35</t>
  </si>
  <si>
    <t>5:49</t>
  </si>
  <si>
    <t>6:27</t>
  </si>
  <si>
    <t>5:36</t>
  </si>
  <si>
    <t>4:55</t>
  </si>
  <si>
    <t>3:36</t>
  </si>
  <si>
    <t>6:20</t>
  </si>
  <si>
    <t>5:29</t>
  </si>
  <si>
    <t>6:02</t>
  </si>
  <si>
    <t>4:15</t>
  </si>
  <si>
    <t>5:10</t>
  </si>
  <si>
    <t>6:55</t>
  </si>
  <si>
    <t>7:14</t>
  </si>
  <si>
    <t>3:42</t>
  </si>
  <si>
    <t>9:08</t>
  </si>
  <si>
    <t>4:41</t>
  </si>
  <si>
    <t>6:52</t>
  </si>
  <si>
    <t>6:06</t>
  </si>
  <si>
    <t>9:36</t>
  </si>
  <si>
    <t>5:52</t>
  </si>
  <si>
    <t>4:22</t>
  </si>
  <si>
    <t>11:44</t>
  </si>
  <si>
    <t>6:01</t>
  </si>
  <si>
    <t>4:30</t>
  </si>
  <si>
    <t>5:54</t>
  </si>
  <si>
    <t>8:11</t>
  </si>
  <si>
    <t>7:06</t>
  </si>
  <si>
    <t>3:32</t>
  </si>
  <si>
    <t>9:11</t>
  </si>
  <si>
    <t>6:56</t>
  </si>
  <si>
    <t>4:23</t>
  </si>
  <si>
    <t>5:09</t>
  </si>
  <si>
    <t>3:45</t>
  </si>
  <si>
    <t>4:57</t>
  </si>
  <si>
    <t>7:51</t>
  </si>
  <si>
    <t>6:07</t>
  </si>
  <si>
    <t>3:35</t>
  </si>
  <si>
    <t>6:26</t>
  </si>
  <si>
    <t>5:31</t>
  </si>
  <si>
    <t>7:41</t>
  </si>
  <si>
    <t>6:00</t>
  </si>
  <si>
    <t>15:21</t>
  </si>
  <si>
    <t>4:04</t>
  </si>
  <si>
    <t>7:22</t>
  </si>
  <si>
    <t>12:07</t>
  </si>
  <si>
    <t>3:46</t>
  </si>
  <si>
    <t>4:21</t>
  </si>
  <si>
    <t>19:01</t>
  </si>
  <si>
    <t>10:37</t>
  </si>
  <si>
    <t>5:06</t>
  </si>
  <si>
    <t>12:30</t>
  </si>
  <si>
    <t>7:21</t>
  </si>
  <si>
    <t>4:06</t>
  </si>
  <si>
    <t>17:17</t>
  </si>
  <si>
    <t>9:03</t>
  </si>
  <si>
    <t>10:03</t>
  </si>
  <si>
    <t>11:55</t>
  </si>
  <si>
    <t>11:17</t>
  </si>
  <si>
    <t>10:52</t>
  </si>
  <si>
    <t>3:24</t>
  </si>
  <si>
    <t>3:12</t>
  </si>
  <si>
    <t>5:17</t>
  </si>
  <si>
    <t>13:54</t>
  </si>
  <si>
    <t>5:01</t>
  </si>
  <si>
    <t>12:16</t>
  </si>
  <si>
    <t>6:32</t>
  </si>
  <si>
    <t>8:30</t>
  </si>
  <si>
    <t>7:20</t>
  </si>
  <si>
    <t>10:01</t>
  </si>
  <si>
    <t>6:59</t>
  </si>
  <si>
    <t>11:08</t>
  </si>
  <si>
    <t>6:30</t>
  </si>
  <si>
    <t>5:02</t>
  </si>
  <si>
    <t>6:53</t>
  </si>
  <si>
    <t>13:42</t>
  </si>
  <si>
    <t>10:54</t>
  </si>
  <si>
    <t>6:42</t>
  </si>
  <si>
    <t>4:46</t>
  </si>
  <si>
    <t>5:14</t>
  </si>
  <si>
    <t>7:05</t>
  </si>
  <si>
    <t>10:59</t>
  </si>
  <si>
    <t>4:43</t>
  </si>
  <si>
    <t>5:26</t>
  </si>
  <si>
    <t>26:58</t>
  </si>
  <si>
    <t>5:21</t>
  </si>
  <si>
    <t>4:13</t>
  </si>
  <si>
    <t>8:25</t>
  </si>
  <si>
    <t>11:06</t>
  </si>
  <si>
    <t>9:45</t>
  </si>
  <si>
    <t>6:24</t>
  </si>
  <si>
    <t>5:56</t>
  </si>
  <si>
    <t>14:26</t>
  </si>
  <si>
    <t>12:02</t>
  </si>
  <si>
    <t>7:04</t>
  </si>
  <si>
    <t>4:07</t>
  </si>
  <si>
    <t>8:51</t>
  </si>
  <si>
    <t>7:56</t>
  </si>
  <si>
    <t>7:17</t>
  </si>
  <si>
    <t>15:32</t>
  </si>
  <si>
    <t>9:44</t>
  </si>
  <si>
    <t>4:36</t>
  </si>
  <si>
    <t>8:33</t>
  </si>
  <si>
    <t>9:24</t>
  </si>
  <si>
    <t>12:24</t>
  </si>
  <si>
    <t>5:47</t>
  </si>
  <si>
    <t>10:43</t>
  </si>
  <si>
    <t>17:53</t>
  </si>
  <si>
    <t>7:38</t>
  </si>
  <si>
    <t>7:24</t>
  </si>
  <si>
    <t>8:36</t>
  </si>
  <si>
    <t>6:05</t>
  </si>
  <si>
    <t>1:29</t>
  </si>
  <si>
    <t>7:27</t>
  </si>
  <si>
    <t>4:56</t>
  </si>
  <si>
    <t>1:03</t>
  </si>
  <si>
    <t>4:16</t>
  </si>
  <si>
    <t>13:16</t>
  </si>
  <si>
    <t>9:43</t>
  </si>
  <si>
    <t>1:04</t>
  </si>
  <si>
    <t>0:56</t>
  </si>
  <si>
    <t>1:05</t>
  </si>
  <si>
    <t>0:51</t>
  </si>
  <si>
    <t>1:13</t>
  </si>
  <si>
    <t>6:36</t>
  </si>
  <si>
    <t>7:16</t>
  </si>
  <si>
    <t>13:28</t>
  </si>
  <si>
    <t>7:43</t>
  </si>
  <si>
    <t>13:08</t>
  </si>
  <si>
    <t>7:50</t>
  </si>
  <si>
    <t>9:52</t>
  </si>
  <si>
    <t>8:21</t>
  </si>
  <si>
    <t>8:56</t>
  </si>
  <si>
    <t>9:33</t>
  </si>
  <si>
    <t>9:32</t>
  </si>
  <si>
    <t>6:38</t>
  </si>
  <si>
    <t>9:49</t>
  </si>
  <si>
    <t>12:46</t>
  </si>
  <si>
    <t>5:12</t>
  </si>
  <si>
    <t>4:18</t>
  </si>
  <si>
    <t>5:04</t>
  </si>
  <si>
    <t>10:21</t>
  </si>
  <si>
    <t>5:18</t>
  </si>
  <si>
    <t>6:19</t>
  </si>
  <si>
    <t>8:10</t>
  </si>
  <si>
    <t>5:53</t>
  </si>
  <si>
    <t>38:26</t>
  </si>
  <si>
    <t>9:20</t>
  </si>
  <si>
    <t>8:24</t>
  </si>
  <si>
    <t>6:39</t>
  </si>
  <si>
    <t>9:22</t>
  </si>
  <si>
    <t>6:10</t>
  </si>
  <si>
    <t>8:09</t>
  </si>
  <si>
    <t>6:44</t>
  </si>
  <si>
    <t>8:53</t>
  </si>
  <si>
    <t>5:46</t>
  </si>
  <si>
    <t>4:39</t>
  </si>
  <si>
    <t>5:24</t>
  </si>
  <si>
    <t>12:55</t>
  </si>
  <si>
    <t>9:59</t>
  </si>
  <si>
    <t>6:31</t>
  </si>
  <si>
    <t>6:15</t>
  </si>
  <si>
    <t>10:50</t>
  </si>
  <si>
    <t>10:12</t>
  </si>
  <si>
    <t>7:33</t>
  </si>
  <si>
    <t>6:43</t>
  </si>
  <si>
    <t>6:48</t>
  </si>
  <si>
    <t>12:44</t>
  </si>
  <si>
    <t>5:58</t>
  </si>
  <si>
    <t>13:38</t>
  </si>
  <si>
    <t>7:29</t>
  </si>
  <si>
    <t>3:52</t>
  </si>
  <si>
    <t>7:23</t>
  </si>
  <si>
    <t>6:33</t>
  </si>
  <si>
    <t>10:34</t>
  </si>
  <si>
    <t>4:53</t>
  </si>
  <si>
    <t>6:49</t>
  </si>
  <si>
    <t>13:52</t>
  </si>
  <si>
    <t>6:45</t>
  </si>
  <si>
    <t>11:32</t>
  </si>
  <si>
    <t>8:05</t>
  </si>
  <si>
    <t>6:16</t>
  </si>
  <si>
    <t>5:30</t>
  </si>
  <si>
    <t>2:45</t>
  </si>
  <si>
    <t>7:44</t>
  </si>
  <si>
    <t>6:08</t>
  </si>
  <si>
    <t>10:29</t>
  </si>
  <si>
    <t>10:57</t>
  </si>
  <si>
    <t>5:35</t>
  </si>
  <si>
    <t>8:45</t>
  </si>
  <si>
    <t>5:11</t>
  </si>
  <si>
    <t>5:05</t>
  </si>
  <si>
    <t>5:15</t>
  </si>
  <si>
    <t>5:20</t>
  </si>
  <si>
    <t>17:13</t>
  </si>
  <si>
    <t>8:17</t>
  </si>
  <si>
    <t>6:28</t>
  </si>
  <si>
    <t>7:03</t>
  </si>
  <si>
    <t>6:34</t>
  </si>
  <si>
    <t>13:05</t>
  </si>
  <si>
    <t>4:59</t>
  </si>
  <si>
    <t>12:49</t>
  </si>
  <si>
    <t>5:40</t>
  </si>
  <si>
    <t>7:39</t>
  </si>
  <si>
    <t>17:23</t>
  </si>
  <si>
    <t>11:51</t>
  </si>
  <si>
    <t>11:43</t>
  </si>
  <si>
    <t>7:32</t>
  </si>
  <si>
    <t>7:37</t>
  </si>
  <si>
    <t>7:26</t>
  </si>
  <si>
    <t>9:04</t>
  </si>
  <si>
    <t>8:08</t>
  </si>
  <si>
    <t>6:57</t>
  </si>
  <si>
    <t>9:16</t>
  </si>
  <si>
    <t>12:38</t>
  </si>
  <si>
    <t>12:48</t>
  </si>
  <si>
    <t>15:22</t>
  </si>
  <si>
    <t>7:55</t>
  </si>
  <si>
    <t>4:00</t>
  </si>
  <si>
    <t>7:34</t>
  </si>
  <si>
    <t>9:30</t>
  </si>
  <si>
    <t>3:49</t>
  </si>
  <si>
    <t>7:13</t>
  </si>
  <si>
    <t>7:47</t>
  </si>
  <si>
    <t>8:03</t>
  </si>
  <si>
    <t>7:25</t>
  </si>
  <si>
    <t>8:38</t>
  </si>
  <si>
    <t>6:23</t>
  </si>
  <si>
    <t>9:00</t>
  </si>
  <si>
    <t>11:25</t>
  </si>
  <si>
    <t>9:28</t>
  </si>
  <si>
    <t>16:21</t>
  </si>
  <si>
    <t>10:36</t>
  </si>
  <si>
    <t>2:34</t>
  </si>
  <si>
    <t>4:35</t>
  </si>
  <si>
    <t>8:40</t>
  </si>
  <si>
    <t>6:54</t>
  </si>
  <si>
    <t>9:37</t>
  </si>
  <si>
    <t>7:31</t>
  </si>
  <si>
    <t>6:25</t>
  </si>
  <si>
    <t>10:04</t>
  </si>
  <si>
    <t>8:26</t>
  </si>
  <si>
    <t>3:50</t>
  </si>
  <si>
    <t>5:55</t>
  </si>
  <si>
    <t>8:18</t>
  </si>
  <si>
    <t>5:27</t>
  </si>
  <si>
    <t>7:19</t>
  </si>
  <si>
    <t>6:22</t>
  </si>
  <si>
    <t>9:55</t>
  </si>
  <si>
    <t>9:02</t>
  </si>
  <si>
    <t>6:13</t>
  </si>
  <si>
    <t>8:14</t>
  </si>
  <si>
    <t>5:23</t>
  </si>
  <si>
    <t>7:58</t>
  </si>
  <si>
    <t>11:49</t>
  </si>
  <si>
    <t>9:39</t>
  </si>
  <si>
    <t>9:18</t>
  </si>
  <si>
    <t>9:42</t>
  </si>
  <si>
    <t>10:40</t>
  </si>
  <si>
    <t>4:33</t>
  </si>
  <si>
    <t>7:30</t>
  </si>
  <si>
    <t>7:53</t>
  </si>
  <si>
    <t>11:11</t>
  </si>
  <si>
    <t>13:32</t>
  </si>
  <si>
    <t>10:24</t>
  </si>
  <si>
    <t>4:02</t>
  </si>
  <si>
    <t>6:17</t>
  </si>
  <si>
    <t>10:44</t>
  </si>
  <si>
    <t>11:05</t>
  </si>
  <si>
    <t>8:01</t>
  </si>
  <si>
    <t>11:53</t>
  </si>
  <si>
    <t>8:46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</si>
</sst>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1"/>
  <sheetViews>
    <sheetView tabSelected="1" topLeftCell="A1379" workbookViewId="0">
      <selection activeCell="H4" sqref="H4"/>
    </sheetView>
  </sheetViews>
  <sheetFormatPr defaultRowHeight="15" x14ac:dyDescent="0.25"/>
  <cols>
    <col min="1" max="1" width="9.42578125" style="2" customWidth="1"/>
    <col min="2" max="2" width="98" bestFit="1" customWidth="1"/>
  </cols>
  <sheetData>
    <row r="1" spans="1:3" x14ac:dyDescent="0.25">
      <c r="A1" s="3" t="s">
        <v>1868</v>
      </c>
      <c r="B1" s="1" t="s">
        <v>1869</v>
      </c>
    </row>
    <row r="2" spans="1:3" x14ac:dyDescent="0.25">
      <c r="A2" s="2" t="s">
        <v>2243</v>
      </c>
      <c r="B2" t="s">
        <v>1083</v>
      </c>
      <c r="C2">
        <f>38*60+26</f>
        <v>2306</v>
      </c>
    </row>
    <row r="3" spans="1:3" x14ac:dyDescent="0.25">
      <c r="A3" s="2" t="s">
        <v>2181</v>
      </c>
      <c r="B3" t="s">
        <v>954</v>
      </c>
      <c r="C3">
        <f>26*60+58</f>
        <v>1618</v>
      </c>
    </row>
    <row r="4" spans="1:3" x14ac:dyDescent="0.25">
      <c r="A4" s="2" t="s">
        <v>1897</v>
      </c>
      <c r="B4" t="s">
        <v>60</v>
      </c>
      <c r="C4">
        <f>20*60+18</f>
        <v>1218</v>
      </c>
    </row>
    <row r="5" spans="1:3" x14ac:dyDescent="0.25">
      <c r="A5" s="2" t="s">
        <v>2145</v>
      </c>
      <c r="B5" t="s">
        <v>884</v>
      </c>
      <c r="C5">
        <f>19*60+1</f>
        <v>1141</v>
      </c>
    </row>
    <row r="6" spans="1:3" x14ac:dyDescent="0.25">
      <c r="A6" s="2" t="s">
        <v>2204</v>
      </c>
      <c r="B6" t="s">
        <v>1004</v>
      </c>
      <c r="C6">
        <f>17*60+53</f>
        <v>1073</v>
      </c>
    </row>
    <row r="7" spans="1:3" x14ac:dyDescent="0.25">
      <c r="A7" s="2" t="s">
        <v>2301</v>
      </c>
      <c r="B7" t="s">
        <v>1287</v>
      </c>
      <c r="C7">
        <f>17*60+23</f>
        <v>1043</v>
      </c>
    </row>
    <row r="8" spans="1:3" x14ac:dyDescent="0.25">
      <c r="A8" s="2" t="s">
        <v>2151</v>
      </c>
      <c r="B8" t="s">
        <v>892</v>
      </c>
      <c r="C8">
        <f>17*60+17</f>
        <v>1037</v>
      </c>
    </row>
    <row r="9" spans="1:3" x14ac:dyDescent="0.25">
      <c r="A9" s="2" t="s">
        <v>2291</v>
      </c>
      <c r="B9" t="s">
        <v>1252</v>
      </c>
      <c r="C9">
        <f>17*60+13</f>
        <v>1033</v>
      </c>
    </row>
    <row r="10" spans="1:3" x14ac:dyDescent="0.25">
      <c r="A10" s="2" t="s">
        <v>2091</v>
      </c>
      <c r="B10" t="s">
        <v>695</v>
      </c>
      <c r="C10">
        <f>17*60+12</f>
        <v>1032</v>
      </c>
    </row>
    <row r="11" spans="1:3" x14ac:dyDescent="0.25">
      <c r="A11" s="2" t="s">
        <v>2328</v>
      </c>
      <c r="B11" t="s">
        <v>1374</v>
      </c>
      <c r="C11">
        <f>16*60+21</f>
        <v>981</v>
      </c>
    </row>
    <row r="12" spans="1:3" x14ac:dyDescent="0.25">
      <c r="A12" s="2" t="s">
        <v>2196</v>
      </c>
      <c r="B12" t="s">
        <v>992</v>
      </c>
      <c r="C12">
        <f>15*60+32</f>
        <v>932</v>
      </c>
    </row>
    <row r="13" spans="1:3" x14ac:dyDescent="0.25">
      <c r="A13" s="2" t="s">
        <v>2313</v>
      </c>
      <c r="B13" t="s">
        <v>1313</v>
      </c>
      <c r="C13">
        <f>15*60+22</f>
        <v>922</v>
      </c>
    </row>
    <row r="14" spans="1:3" x14ac:dyDescent="0.25">
      <c r="A14" s="2" t="s">
        <v>2139</v>
      </c>
      <c r="B14" t="s">
        <v>867</v>
      </c>
      <c r="C14">
        <f>15*60+21</f>
        <v>921</v>
      </c>
    </row>
    <row r="15" spans="1:3" x14ac:dyDescent="0.25">
      <c r="A15" s="2" t="s">
        <v>2189</v>
      </c>
      <c r="B15" t="s">
        <v>967</v>
      </c>
      <c r="C15">
        <f>14*60+26</f>
        <v>866</v>
      </c>
    </row>
    <row r="16" spans="1:3" x14ac:dyDescent="0.25">
      <c r="A16" s="2" t="s">
        <v>2160</v>
      </c>
      <c r="B16" t="s">
        <v>907</v>
      </c>
      <c r="C16">
        <f>13*60+54</f>
        <v>834</v>
      </c>
    </row>
    <row r="17" spans="1:3" x14ac:dyDescent="0.25">
      <c r="A17" s="2" t="s">
        <v>2160</v>
      </c>
      <c r="B17" t="s">
        <v>907</v>
      </c>
      <c r="C17">
        <f>13*60+54</f>
        <v>834</v>
      </c>
    </row>
    <row r="18" spans="1:3" x14ac:dyDescent="0.25">
      <c r="A18" s="2" t="s">
        <v>2274</v>
      </c>
      <c r="B18" t="s">
        <v>1197</v>
      </c>
      <c r="C18">
        <f>13*60+52</f>
        <v>832</v>
      </c>
    </row>
    <row r="19" spans="1:3" x14ac:dyDescent="0.25">
      <c r="A19" s="2" t="s">
        <v>2172</v>
      </c>
      <c r="B19" t="s">
        <v>941</v>
      </c>
      <c r="C19">
        <f>13*60+42</f>
        <v>822</v>
      </c>
    </row>
    <row r="20" spans="1:3" x14ac:dyDescent="0.25">
      <c r="A20" s="2" t="s">
        <v>2266</v>
      </c>
      <c r="B20" t="s">
        <v>1183</v>
      </c>
      <c r="C20">
        <f>13*60+38</f>
        <v>818</v>
      </c>
    </row>
    <row r="21" spans="1:3" x14ac:dyDescent="0.25">
      <c r="A21" s="2" t="s">
        <v>2360</v>
      </c>
      <c r="B21" t="s">
        <v>1516</v>
      </c>
      <c r="C21">
        <f>13*60+32</f>
        <v>812</v>
      </c>
    </row>
    <row r="22" spans="1:3" x14ac:dyDescent="0.25">
      <c r="A22" s="2" t="s">
        <v>2223</v>
      </c>
      <c r="B22" t="s">
        <v>1040</v>
      </c>
      <c r="C22">
        <f>13*60+28</f>
        <v>808</v>
      </c>
    </row>
    <row r="23" spans="1:3" x14ac:dyDescent="0.25">
      <c r="A23" s="2" t="s">
        <v>2214</v>
      </c>
      <c r="B23" t="s">
        <v>1019</v>
      </c>
      <c r="C23">
        <f>13*60+16</f>
        <v>796</v>
      </c>
    </row>
    <row r="24" spans="1:3" x14ac:dyDescent="0.25">
      <c r="A24" s="2" t="s">
        <v>2225</v>
      </c>
      <c r="B24" t="s">
        <v>1052</v>
      </c>
      <c r="C24">
        <f>13*60+8</f>
        <v>788</v>
      </c>
    </row>
    <row r="25" spans="1:3" x14ac:dyDescent="0.25">
      <c r="A25" s="2" t="s">
        <v>2296</v>
      </c>
      <c r="B25" t="s">
        <v>1277</v>
      </c>
      <c r="C25">
        <f>13*60+5</f>
        <v>785</v>
      </c>
    </row>
    <row r="26" spans="1:3" x14ac:dyDescent="0.25">
      <c r="A26" s="2" t="s">
        <v>2255</v>
      </c>
      <c r="B26" t="s">
        <v>1124</v>
      </c>
      <c r="C26">
        <f>12*60+55</f>
        <v>775</v>
      </c>
    </row>
    <row r="27" spans="1:3" x14ac:dyDescent="0.25">
      <c r="A27" s="2" t="s">
        <v>2298</v>
      </c>
      <c r="B27" t="s">
        <v>1281</v>
      </c>
      <c r="C27">
        <f>12*60+49</f>
        <v>769</v>
      </c>
    </row>
    <row r="28" spans="1:3" x14ac:dyDescent="0.25">
      <c r="A28" s="2" t="s">
        <v>2312</v>
      </c>
      <c r="B28" t="s">
        <v>1312</v>
      </c>
      <c r="C28">
        <f>12*60+48</f>
        <v>768</v>
      </c>
    </row>
    <row r="29" spans="1:3" x14ac:dyDescent="0.25">
      <c r="A29" s="2" t="s">
        <v>2234</v>
      </c>
      <c r="B29" t="s">
        <v>1069</v>
      </c>
      <c r="C29">
        <f>12*60+46</f>
        <v>766</v>
      </c>
    </row>
    <row r="30" spans="1:3" x14ac:dyDescent="0.25">
      <c r="A30" s="2" t="s">
        <v>2264</v>
      </c>
      <c r="B30" t="s">
        <v>1170</v>
      </c>
      <c r="C30">
        <f>12*60+44</f>
        <v>764</v>
      </c>
    </row>
    <row r="31" spans="1:3" x14ac:dyDescent="0.25">
      <c r="A31" s="2" t="s">
        <v>2311</v>
      </c>
      <c r="B31" t="s">
        <v>1311</v>
      </c>
      <c r="C31">
        <f>12*60+38</f>
        <v>758</v>
      </c>
    </row>
    <row r="32" spans="1:3" x14ac:dyDescent="0.25">
      <c r="A32" s="2" t="s">
        <v>2148</v>
      </c>
      <c r="B32" t="s">
        <v>888</v>
      </c>
      <c r="C32">
        <f>12*60+30</f>
        <v>750</v>
      </c>
    </row>
    <row r="33" spans="1:3" x14ac:dyDescent="0.25">
      <c r="A33" s="2" t="s">
        <v>2201</v>
      </c>
      <c r="B33" t="s">
        <v>998</v>
      </c>
      <c r="C33">
        <f>12*60+24</f>
        <v>744</v>
      </c>
    </row>
    <row r="34" spans="1:3" x14ac:dyDescent="0.25">
      <c r="A34" s="2" t="s">
        <v>2162</v>
      </c>
      <c r="B34" t="s">
        <v>911</v>
      </c>
      <c r="C34">
        <f>12*60+16</f>
        <v>736</v>
      </c>
    </row>
    <row r="35" spans="1:3" x14ac:dyDescent="0.25">
      <c r="A35" s="2" t="s">
        <v>2142</v>
      </c>
      <c r="B35" t="s">
        <v>875</v>
      </c>
      <c r="C35">
        <f>12*60+7</f>
        <v>727</v>
      </c>
    </row>
    <row r="36" spans="1:3" x14ac:dyDescent="0.25">
      <c r="A36" s="2" t="s">
        <v>2190</v>
      </c>
      <c r="B36" t="s">
        <v>969</v>
      </c>
      <c r="C36">
        <f>12*60+2</f>
        <v>722</v>
      </c>
    </row>
    <row r="37" spans="1:3" x14ac:dyDescent="0.25">
      <c r="A37" s="2" t="s">
        <v>2154</v>
      </c>
      <c r="B37" t="s">
        <v>900</v>
      </c>
      <c r="C37">
        <f>11*60+55</f>
        <v>715</v>
      </c>
    </row>
    <row r="38" spans="1:3" x14ac:dyDescent="0.25">
      <c r="A38" s="2" t="s">
        <v>2367</v>
      </c>
      <c r="B38" t="s">
        <v>1557</v>
      </c>
      <c r="C38">
        <f>11*60+53</f>
        <v>713</v>
      </c>
    </row>
    <row r="39" spans="1:3" x14ac:dyDescent="0.25">
      <c r="A39" s="2" t="s">
        <v>2302</v>
      </c>
      <c r="B39" t="s">
        <v>1288</v>
      </c>
      <c r="C39">
        <f>11*60+51</f>
        <v>711</v>
      </c>
    </row>
    <row r="40" spans="1:3" x14ac:dyDescent="0.25">
      <c r="A40" s="2" t="s">
        <v>2351</v>
      </c>
      <c r="B40" t="s">
        <v>1484</v>
      </c>
      <c r="C40">
        <f>11*60+49</f>
        <v>709</v>
      </c>
    </row>
    <row r="41" spans="1:3" x14ac:dyDescent="0.25">
      <c r="A41" s="2" t="s">
        <v>2119</v>
      </c>
      <c r="B41" t="s">
        <v>816</v>
      </c>
      <c r="C41">
        <f>11*60+44</f>
        <v>704</v>
      </c>
    </row>
    <row r="42" spans="1:3" x14ac:dyDescent="0.25">
      <c r="A42" s="2" t="s">
        <v>2303</v>
      </c>
      <c r="B42" t="s">
        <v>1292</v>
      </c>
      <c r="C42">
        <f>11*60+43</f>
        <v>703</v>
      </c>
    </row>
    <row r="43" spans="1:3" x14ac:dyDescent="0.25">
      <c r="A43" s="2" t="s">
        <v>2276</v>
      </c>
      <c r="B43" t="s">
        <v>1205</v>
      </c>
      <c r="C43">
        <f>11*60+32</f>
        <v>692</v>
      </c>
    </row>
    <row r="44" spans="1:3" x14ac:dyDescent="0.25">
      <c r="A44" s="2" t="s">
        <v>2276</v>
      </c>
      <c r="B44" t="s">
        <v>1262</v>
      </c>
      <c r="C44">
        <f>11*60+32</f>
        <v>692</v>
      </c>
    </row>
    <row r="45" spans="1:3" x14ac:dyDescent="0.25">
      <c r="A45" s="2" t="s">
        <v>2326</v>
      </c>
      <c r="B45" t="s">
        <v>1370</v>
      </c>
      <c r="C45">
        <f>11*60+25</f>
        <v>685</v>
      </c>
    </row>
    <row r="46" spans="1:3" x14ac:dyDescent="0.25">
      <c r="A46" s="2" t="s">
        <v>1924</v>
      </c>
      <c r="B46" t="s">
        <v>125</v>
      </c>
      <c r="C46">
        <f>11*60+22</f>
        <v>682</v>
      </c>
    </row>
    <row r="47" spans="1:3" x14ac:dyDescent="0.25">
      <c r="A47" s="2" t="s">
        <v>2155</v>
      </c>
      <c r="B47" t="s">
        <v>902</v>
      </c>
      <c r="C47">
        <f>11*60+17</f>
        <v>677</v>
      </c>
    </row>
    <row r="48" spans="1:3" x14ac:dyDescent="0.25">
      <c r="A48" s="2" t="s">
        <v>2359</v>
      </c>
      <c r="B48" t="s">
        <v>1515</v>
      </c>
      <c r="C48">
        <f>11*60+11</f>
        <v>671</v>
      </c>
    </row>
    <row r="49" spans="1:3" x14ac:dyDescent="0.25">
      <c r="A49" s="2" t="s">
        <v>2168</v>
      </c>
      <c r="B49" t="s">
        <v>920</v>
      </c>
      <c r="C49">
        <f>11*60+8</f>
        <v>668</v>
      </c>
    </row>
    <row r="50" spans="1:3" x14ac:dyDescent="0.25">
      <c r="A50" s="2" t="s">
        <v>2185</v>
      </c>
      <c r="B50" t="s">
        <v>960</v>
      </c>
      <c r="C50">
        <f>11*60+6</f>
        <v>666</v>
      </c>
    </row>
    <row r="51" spans="1:3" x14ac:dyDescent="0.25">
      <c r="A51" s="2" t="s">
        <v>2365</v>
      </c>
      <c r="B51" t="s">
        <v>1549</v>
      </c>
      <c r="C51">
        <f>11*60+5</f>
        <v>665</v>
      </c>
    </row>
    <row r="52" spans="1:3" x14ac:dyDescent="0.25">
      <c r="A52" s="2" t="s">
        <v>2178</v>
      </c>
      <c r="B52" t="s">
        <v>948</v>
      </c>
      <c r="C52">
        <f>10*60+59</f>
        <v>659</v>
      </c>
    </row>
    <row r="53" spans="1:3" x14ac:dyDescent="0.25">
      <c r="A53" s="2" t="s">
        <v>2284</v>
      </c>
      <c r="B53" t="s">
        <v>1230</v>
      </c>
      <c r="C53">
        <f>10*60+57</f>
        <v>657</v>
      </c>
    </row>
    <row r="54" spans="1:3" x14ac:dyDescent="0.25">
      <c r="A54" s="2" t="s">
        <v>2284</v>
      </c>
      <c r="B54" t="s">
        <v>1330</v>
      </c>
      <c r="C54">
        <f>10*60+57</f>
        <v>657</v>
      </c>
    </row>
    <row r="55" spans="1:3" x14ac:dyDescent="0.25">
      <c r="A55" s="2" t="s">
        <v>2173</v>
      </c>
      <c r="B55" t="s">
        <v>942</v>
      </c>
      <c r="C55">
        <f>10*60+54</f>
        <v>654</v>
      </c>
    </row>
    <row r="56" spans="1:3" x14ac:dyDescent="0.25">
      <c r="A56" s="2" t="s">
        <v>1903</v>
      </c>
      <c r="B56" t="s">
        <v>75</v>
      </c>
      <c r="C56">
        <f>10*60+53</f>
        <v>653</v>
      </c>
    </row>
    <row r="57" spans="1:3" x14ac:dyDescent="0.25">
      <c r="A57" s="2" t="s">
        <v>2156</v>
      </c>
      <c r="B57" t="s">
        <v>903</v>
      </c>
      <c r="C57">
        <f>10*60+52</f>
        <v>652</v>
      </c>
    </row>
    <row r="58" spans="1:3" x14ac:dyDescent="0.25">
      <c r="A58" s="2" t="s">
        <v>2072</v>
      </c>
      <c r="B58" t="s">
        <v>634</v>
      </c>
      <c r="C58">
        <f>10*60+51</f>
        <v>651</v>
      </c>
    </row>
    <row r="59" spans="1:3" x14ac:dyDescent="0.25">
      <c r="A59" s="2" t="s">
        <v>2259</v>
      </c>
      <c r="B59" t="s">
        <v>1132</v>
      </c>
      <c r="C59">
        <f>10*60+50</f>
        <v>650</v>
      </c>
    </row>
    <row r="60" spans="1:3" x14ac:dyDescent="0.25">
      <c r="A60" s="2" t="s">
        <v>2364</v>
      </c>
      <c r="B60" t="s">
        <v>1545</v>
      </c>
      <c r="C60">
        <f>10*60+44</f>
        <v>644</v>
      </c>
    </row>
    <row r="61" spans="1:3" x14ac:dyDescent="0.25">
      <c r="A61" s="2" t="s">
        <v>2203</v>
      </c>
      <c r="B61" t="s">
        <v>1003</v>
      </c>
      <c r="C61">
        <f>10*60+43</f>
        <v>643</v>
      </c>
    </row>
    <row r="62" spans="1:3" x14ac:dyDescent="0.25">
      <c r="A62" s="2" t="s">
        <v>2355</v>
      </c>
      <c r="B62" t="s">
        <v>1505</v>
      </c>
      <c r="C62">
        <f>10*60+40</f>
        <v>640</v>
      </c>
    </row>
    <row r="63" spans="1:3" x14ac:dyDescent="0.25">
      <c r="A63" s="2" t="s">
        <v>2033</v>
      </c>
      <c r="B63" t="s">
        <v>475</v>
      </c>
      <c r="C63">
        <f>10*60+39</f>
        <v>639</v>
      </c>
    </row>
    <row r="64" spans="1:3" x14ac:dyDescent="0.25">
      <c r="A64" s="2" t="s">
        <v>2146</v>
      </c>
      <c r="B64" t="s">
        <v>885</v>
      </c>
      <c r="C64">
        <f>10*60+37</f>
        <v>637</v>
      </c>
    </row>
    <row r="65" spans="1:3" x14ac:dyDescent="0.25">
      <c r="A65" s="2" t="s">
        <v>2329</v>
      </c>
      <c r="B65" t="s">
        <v>1376</v>
      </c>
      <c r="C65">
        <f>10*60+36</f>
        <v>636</v>
      </c>
    </row>
    <row r="66" spans="1:3" x14ac:dyDescent="0.25">
      <c r="A66" s="2" t="s">
        <v>1946</v>
      </c>
      <c r="B66" t="s">
        <v>184</v>
      </c>
      <c r="C66">
        <f>10*60+35</f>
        <v>635</v>
      </c>
    </row>
    <row r="67" spans="1:3" x14ac:dyDescent="0.25">
      <c r="A67" s="2" t="s">
        <v>1946</v>
      </c>
      <c r="B67" t="s">
        <v>1538</v>
      </c>
      <c r="C67">
        <f>10*60+35</f>
        <v>635</v>
      </c>
    </row>
    <row r="68" spans="1:3" x14ac:dyDescent="0.25">
      <c r="A68" s="2" t="s">
        <v>2271</v>
      </c>
      <c r="B68" t="s">
        <v>1190</v>
      </c>
      <c r="C68">
        <f>10*60+34</f>
        <v>634</v>
      </c>
    </row>
    <row r="69" spans="1:3" x14ac:dyDescent="0.25">
      <c r="A69" s="2" t="s">
        <v>2283</v>
      </c>
      <c r="B69" t="s">
        <v>1229</v>
      </c>
      <c r="C69">
        <f>10*60+29</f>
        <v>629</v>
      </c>
    </row>
    <row r="70" spans="1:3" x14ac:dyDescent="0.25">
      <c r="A70" s="2" t="s">
        <v>2069</v>
      </c>
      <c r="B70" t="s">
        <v>628</v>
      </c>
      <c r="C70">
        <f>10*60+27</f>
        <v>627</v>
      </c>
    </row>
    <row r="71" spans="1:3" x14ac:dyDescent="0.25">
      <c r="A71" s="2" t="s">
        <v>2069</v>
      </c>
      <c r="B71" t="s">
        <v>981</v>
      </c>
      <c r="C71">
        <f>10*60+27</f>
        <v>627</v>
      </c>
    </row>
    <row r="72" spans="1:3" x14ac:dyDescent="0.25">
      <c r="A72" s="2" t="s">
        <v>2069</v>
      </c>
      <c r="B72" t="s">
        <v>1054</v>
      </c>
      <c r="C72">
        <f>10*60+27</f>
        <v>627</v>
      </c>
    </row>
    <row r="73" spans="1:3" x14ac:dyDescent="0.25">
      <c r="A73" s="2" t="s">
        <v>2361</v>
      </c>
      <c r="B73" t="s">
        <v>1525</v>
      </c>
      <c r="C73">
        <f>10*60+24</f>
        <v>624</v>
      </c>
    </row>
    <row r="74" spans="1:3" x14ac:dyDescent="0.25">
      <c r="A74" s="2" t="s">
        <v>2238</v>
      </c>
      <c r="B74" t="s">
        <v>1076</v>
      </c>
      <c r="C74">
        <f>10*60+21</f>
        <v>621</v>
      </c>
    </row>
    <row r="75" spans="1:3" x14ac:dyDescent="0.25">
      <c r="A75" s="2" t="s">
        <v>2060</v>
      </c>
      <c r="B75" t="s">
        <v>592</v>
      </c>
      <c r="C75">
        <f>10*60+18</f>
        <v>618</v>
      </c>
    </row>
    <row r="76" spans="1:3" x14ac:dyDescent="0.25">
      <c r="A76" s="2" t="s">
        <v>2060</v>
      </c>
      <c r="B76" t="s">
        <v>899</v>
      </c>
      <c r="C76">
        <f>10*60+18</f>
        <v>618</v>
      </c>
    </row>
    <row r="77" spans="1:3" x14ac:dyDescent="0.25">
      <c r="A77" s="2" t="s">
        <v>2060</v>
      </c>
      <c r="B77" t="s">
        <v>1418</v>
      </c>
      <c r="C77">
        <f>10*60+18</f>
        <v>618</v>
      </c>
    </row>
    <row r="78" spans="1:3" x14ac:dyDescent="0.25">
      <c r="A78" s="2" t="s">
        <v>2056</v>
      </c>
      <c r="B78" t="s">
        <v>582</v>
      </c>
      <c r="C78">
        <f>10*60+16</f>
        <v>616</v>
      </c>
    </row>
    <row r="79" spans="1:3" x14ac:dyDescent="0.25">
      <c r="A79" s="2" t="s">
        <v>2260</v>
      </c>
      <c r="B79" t="s">
        <v>1137</v>
      </c>
      <c r="C79">
        <f>10*60+12</f>
        <v>612</v>
      </c>
    </row>
    <row r="80" spans="1:3" x14ac:dyDescent="0.25">
      <c r="A80" s="2" t="s">
        <v>2337</v>
      </c>
      <c r="B80" t="s">
        <v>1421</v>
      </c>
      <c r="C80">
        <f>10*60+4</f>
        <v>604</v>
      </c>
    </row>
    <row r="81" spans="1:3" x14ac:dyDescent="0.25">
      <c r="A81" s="2" t="s">
        <v>2337</v>
      </c>
      <c r="B81" t="s">
        <v>1521</v>
      </c>
      <c r="C81">
        <f>10*60+4</f>
        <v>604</v>
      </c>
    </row>
    <row r="82" spans="1:3" x14ac:dyDescent="0.25">
      <c r="A82" s="2" t="s">
        <v>2153</v>
      </c>
      <c r="B82" t="s">
        <v>897</v>
      </c>
      <c r="C82">
        <f>10*60+3</f>
        <v>603</v>
      </c>
    </row>
    <row r="83" spans="1:3" x14ac:dyDescent="0.25">
      <c r="A83" s="2" t="s">
        <v>2153</v>
      </c>
      <c r="B83" t="s">
        <v>1199</v>
      </c>
      <c r="C83">
        <f>10*60+3</f>
        <v>603</v>
      </c>
    </row>
    <row r="84" spans="1:3" x14ac:dyDescent="0.25">
      <c r="A84" s="2" t="s">
        <v>2153</v>
      </c>
      <c r="B84" t="s">
        <v>1267</v>
      </c>
      <c r="C84">
        <f>10*60+3</f>
        <v>603</v>
      </c>
    </row>
    <row r="85" spans="1:3" x14ac:dyDescent="0.25">
      <c r="A85" s="2" t="s">
        <v>2166</v>
      </c>
      <c r="B85" t="s">
        <v>916</v>
      </c>
      <c r="C85">
        <f>10*60+1</f>
        <v>601</v>
      </c>
    </row>
    <row r="86" spans="1:3" x14ac:dyDescent="0.25">
      <c r="A86" s="2" t="s">
        <v>2166</v>
      </c>
      <c r="B86" t="s">
        <v>1193</v>
      </c>
      <c r="C86">
        <f>10*60+1</f>
        <v>601</v>
      </c>
    </row>
    <row r="87" spans="1:3" x14ac:dyDescent="0.25">
      <c r="A87" s="2" t="s">
        <v>2166</v>
      </c>
      <c r="B87" t="s">
        <v>1467</v>
      </c>
      <c r="C87">
        <f>10*60+1</f>
        <v>601</v>
      </c>
    </row>
    <row r="88" spans="1:3" x14ac:dyDescent="0.25">
      <c r="A88" s="2" t="s">
        <v>2256</v>
      </c>
      <c r="B88" t="s">
        <v>1126</v>
      </c>
      <c r="C88">
        <f>9*60+59</f>
        <v>599</v>
      </c>
    </row>
    <row r="89" spans="1:3" x14ac:dyDescent="0.25">
      <c r="A89" s="2" t="s">
        <v>2256</v>
      </c>
      <c r="B89" t="s">
        <v>1126</v>
      </c>
      <c r="C89">
        <f>9*60+59</f>
        <v>599</v>
      </c>
    </row>
    <row r="90" spans="1:3" x14ac:dyDescent="0.25">
      <c r="A90" s="2" t="s">
        <v>2256</v>
      </c>
      <c r="B90" t="s">
        <v>1207</v>
      </c>
      <c r="C90">
        <f>9*60+59</f>
        <v>599</v>
      </c>
    </row>
    <row r="91" spans="1:3" x14ac:dyDescent="0.25">
      <c r="A91" s="2" t="s">
        <v>2345</v>
      </c>
      <c r="B91" t="s">
        <v>1449</v>
      </c>
      <c r="C91">
        <f>9*60+55</f>
        <v>595</v>
      </c>
    </row>
    <row r="92" spans="1:3" x14ac:dyDescent="0.25">
      <c r="A92" s="2" t="s">
        <v>2227</v>
      </c>
      <c r="B92" t="s">
        <v>1057</v>
      </c>
      <c r="C92">
        <f>9*60+52</f>
        <v>592</v>
      </c>
    </row>
    <row r="93" spans="1:3" x14ac:dyDescent="0.25">
      <c r="A93" s="2" t="s">
        <v>2227</v>
      </c>
      <c r="B93" t="s">
        <v>1067</v>
      </c>
      <c r="C93">
        <f>9*60+52</f>
        <v>592</v>
      </c>
    </row>
    <row r="94" spans="1:3" x14ac:dyDescent="0.25">
      <c r="A94" s="2" t="s">
        <v>2227</v>
      </c>
      <c r="B94" t="s">
        <v>1206</v>
      </c>
      <c r="C94">
        <f>9*60+52</f>
        <v>592</v>
      </c>
    </row>
    <row r="95" spans="1:3" x14ac:dyDescent="0.25">
      <c r="A95" s="2" t="s">
        <v>2233</v>
      </c>
      <c r="B95" t="s">
        <v>1064</v>
      </c>
      <c r="C95">
        <f>9*60+49</f>
        <v>589</v>
      </c>
    </row>
    <row r="96" spans="1:3" x14ac:dyDescent="0.25">
      <c r="A96" s="2" t="s">
        <v>2186</v>
      </c>
      <c r="B96" t="s">
        <v>963</v>
      </c>
      <c r="C96">
        <f>9*60+45</f>
        <v>585</v>
      </c>
    </row>
    <row r="97" spans="1:3" x14ac:dyDescent="0.25">
      <c r="A97" s="2" t="s">
        <v>2197</v>
      </c>
      <c r="B97" t="s">
        <v>993</v>
      </c>
      <c r="C97">
        <f>9*60+44</f>
        <v>584</v>
      </c>
    </row>
    <row r="98" spans="1:3" x14ac:dyDescent="0.25">
      <c r="A98" s="2" t="s">
        <v>2197</v>
      </c>
      <c r="B98" t="s">
        <v>1047</v>
      </c>
      <c r="C98">
        <f>9*60+44</f>
        <v>584</v>
      </c>
    </row>
    <row r="99" spans="1:3" x14ac:dyDescent="0.25">
      <c r="A99" s="2" t="s">
        <v>2197</v>
      </c>
      <c r="B99" t="s">
        <v>1555</v>
      </c>
      <c r="C99">
        <f>9*60+44</f>
        <v>584</v>
      </c>
    </row>
    <row r="100" spans="1:3" x14ac:dyDescent="0.25">
      <c r="A100" s="2" t="s">
        <v>2215</v>
      </c>
      <c r="B100" t="s">
        <v>1020</v>
      </c>
      <c r="C100">
        <f>9*60+43</f>
        <v>583</v>
      </c>
    </row>
    <row r="101" spans="1:3" x14ac:dyDescent="0.25">
      <c r="A101" s="2" t="s">
        <v>2215</v>
      </c>
      <c r="B101" t="s">
        <v>1036</v>
      </c>
      <c r="C101">
        <f>9*60+43</f>
        <v>583</v>
      </c>
    </row>
    <row r="102" spans="1:3" x14ac:dyDescent="0.25">
      <c r="A102" s="2" t="s">
        <v>2215</v>
      </c>
      <c r="B102" t="s">
        <v>1131</v>
      </c>
      <c r="C102">
        <f>9*60+43</f>
        <v>583</v>
      </c>
    </row>
    <row r="103" spans="1:3" x14ac:dyDescent="0.25">
      <c r="A103" s="2" t="s">
        <v>2354</v>
      </c>
      <c r="B103" t="s">
        <v>1493</v>
      </c>
      <c r="C103">
        <f>9*60+42</f>
        <v>582</v>
      </c>
    </row>
    <row r="104" spans="1:3" x14ac:dyDescent="0.25">
      <c r="A104" s="2" t="s">
        <v>2352</v>
      </c>
      <c r="B104" t="s">
        <v>1489</v>
      </c>
      <c r="C104">
        <f>9*60+39</f>
        <v>579</v>
      </c>
    </row>
    <row r="105" spans="1:3" x14ac:dyDescent="0.25">
      <c r="A105" s="2" t="s">
        <v>2058</v>
      </c>
      <c r="B105" t="s">
        <v>588</v>
      </c>
      <c r="C105">
        <f>9*60+38</f>
        <v>578</v>
      </c>
    </row>
    <row r="106" spans="1:3" x14ac:dyDescent="0.25">
      <c r="A106" s="2" t="s">
        <v>2058</v>
      </c>
      <c r="B106" t="s">
        <v>1329</v>
      </c>
      <c r="C106">
        <f>9*60+38</f>
        <v>578</v>
      </c>
    </row>
    <row r="107" spans="1:3" x14ac:dyDescent="0.25">
      <c r="A107" s="2" t="s">
        <v>2334</v>
      </c>
      <c r="B107" t="s">
        <v>1399</v>
      </c>
      <c r="C107">
        <f>9*60+37</f>
        <v>577</v>
      </c>
    </row>
    <row r="108" spans="1:3" x14ac:dyDescent="0.25">
      <c r="A108" s="2" t="s">
        <v>2116</v>
      </c>
      <c r="B108" t="s">
        <v>810</v>
      </c>
      <c r="C108">
        <f>9*60+36</f>
        <v>576</v>
      </c>
    </row>
    <row r="109" spans="1:3" x14ac:dyDescent="0.25">
      <c r="A109" s="2" t="s">
        <v>2076</v>
      </c>
      <c r="B109" t="s">
        <v>648</v>
      </c>
      <c r="C109">
        <f>9*60+35</f>
        <v>575</v>
      </c>
    </row>
    <row r="110" spans="1:3" x14ac:dyDescent="0.25">
      <c r="A110" s="2" t="s">
        <v>2230</v>
      </c>
      <c r="B110" t="s">
        <v>1060</v>
      </c>
      <c r="C110">
        <f>9*60+33</f>
        <v>573</v>
      </c>
    </row>
    <row r="111" spans="1:3" x14ac:dyDescent="0.25">
      <c r="A111" s="2" t="s">
        <v>2231</v>
      </c>
      <c r="B111" t="s">
        <v>1061</v>
      </c>
      <c r="C111">
        <f>9*60+32</f>
        <v>572</v>
      </c>
    </row>
    <row r="112" spans="1:3" x14ac:dyDescent="0.25">
      <c r="A112" s="2" t="s">
        <v>2317</v>
      </c>
      <c r="B112" t="s">
        <v>1327</v>
      </c>
      <c r="C112">
        <f>9*60+30</f>
        <v>570</v>
      </c>
    </row>
    <row r="113" spans="1:3" x14ac:dyDescent="0.25">
      <c r="A113" s="2" t="s">
        <v>2317</v>
      </c>
      <c r="B113" t="s">
        <v>1363</v>
      </c>
      <c r="C113">
        <f>9*60+30</f>
        <v>570</v>
      </c>
    </row>
    <row r="114" spans="1:3" x14ac:dyDescent="0.25">
      <c r="A114" s="2" t="s">
        <v>2327</v>
      </c>
      <c r="B114" t="s">
        <v>1373</v>
      </c>
      <c r="C114">
        <f>9*60+28</f>
        <v>568</v>
      </c>
    </row>
    <row r="115" spans="1:3" x14ac:dyDescent="0.25">
      <c r="A115" s="2" t="s">
        <v>2200</v>
      </c>
      <c r="B115" t="s">
        <v>997</v>
      </c>
      <c r="C115">
        <f>9*60+24</f>
        <v>564</v>
      </c>
    </row>
    <row r="116" spans="1:3" x14ac:dyDescent="0.25">
      <c r="A116" s="2" t="s">
        <v>2200</v>
      </c>
      <c r="B116" t="s">
        <v>1222</v>
      </c>
      <c r="C116">
        <f>9*60+24</f>
        <v>564</v>
      </c>
    </row>
    <row r="117" spans="1:3" x14ac:dyDescent="0.25">
      <c r="A117" s="2" t="s">
        <v>2247</v>
      </c>
      <c r="B117" t="s">
        <v>1095</v>
      </c>
      <c r="C117">
        <f>9*60+22</f>
        <v>562</v>
      </c>
    </row>
    <row r="118" spans="1:3" x14ac:dyDescent="0.25">
      <c r="A118" s="2" t="s">
        <v>2244</v>
      </c>
      <c r="B118" t="s">
        <v>1085</v>
      </c>
      <c r="C118">
        <f>9*60+20</f>
        <v>560</v>
      </c>
    </row>
    <row r="119" spans="1:3" x14ac:dyDescent="0.25">
      <c r="A119" s="2" t="s">
        <v>2353</v>
      </c>
      <c r="B119" t="s">
        <v>1491</v>
      </c>
      <c r="C119">
        <f>9*60+18</f>
        <v>558</v>
      </c>
    </row>
    <row r="120" spans="1:3" x14ac:dyDescent="0.25">
      <c r="A120" s="2" t="s">
        <v>2310</v>
      </c>
      <c r="B120" t="s">
        <v>1309</v>
      </c>
      <c r="C120">
        <f>9*60+16</f>
        <v>556</v>
      </c>
    </row>
    <row r="121" spans="1:3" x14ac:dyDescent="0.25">
      <c r="A121" s="2" t="s">
        <v>2310</v>
      </c>
      <c r="B121" t="s">
        <v>1551</v>
      </c>
      <c r="C121">
        <f>9*60+16</f>
        <v>556</v>
      </c>
    </row>
    <row r="122" spans="1:3" x14ac:dyDescent="0.25">
      <c r="A122" s="2" t="s">
        <v>2126</v>
      </c>
      <c r="B122" t="s">
        <v>841</v>
      </c>
      <c r="C122">
        <f>9*60+11</f>
        <v>551</v>
      </c>
    </row>
    <row r="123" spans="1:3" x14ac:dyDescent="0.25">
      <c r="A123" s="2" t="s">
        <v>2126</v>
      </c>
      <c r="B123" t="s">
        <v>1056</v>
      </c>
      <c r="C123">
        <f>9*60+11</f>
        <v>551</v>
      </c>
    </row>
    <row r="124" spans="1:3" x14ac:dyDescent="0.25">
      <c r="A124" s="2" t="s">
        <v>2126</v>
      </c>
      <c r="B124" t="s">
        <v>1243</v>
      </c>
      <c r="C124">
        <f>9*60+11</f>
        <v>551</v>
      </c>
    </row>
    <row r="125" spans="1:3" x14ac:dyDescent="0.25">
      <c r="A125" s="2" t="s">
        <v>2126</v>
      </c>
      <c r="B125" t="s">
        <v>1402</v>
      </c>
      <c r="C125">
        <f>9*60+11</f>
        <v>551</v>
      </c>
    </row>
    <row r="126" spans="1:3" x14ac:dyDescent="0.25">
      <c r="A126" s="2" t="s">
        <v>2126</v>
      </c>
      <c r="B126" t="s">
        <v>1527</v>
      </c>
      <c r="C126">
        <f>9*60+11</f>
        <v>551</v>
      </c>
    </row>
    <row r="127" spans="1:3" x14ac:dyDescent="0.25">
      <c r="A127" s="2" t="s">
        <v>2112</v>
      </c>
      <c r="B127" t="s">
        <v>796</v>
      </c>
      <c r="C127">
        <f>9*60+8</f>
        <v>548</v>
      </c>
    </row>
    <row r="128" spans="1:3" x14ac:dyDescent="0.25">
      <c r="A128" s="2" t="s">
        <v>2307</v>
      </c>
      <c r="B128" t="s">
        <v>1303</v>
      </c>
      <c r="C128">
        <f>9*60+4</f>
        <v>544</v>
      </c>
    </row>
    <row r="129" spans="1:3" x14ac:dyDescent="0.25">
      <c r="A129" s="2" t="s">
        <v>2152</v>
      </c>
      <c r="B129" t="s">
        <v>895</v>
      </c>
      <c r="C129">
        <f>9*60+3</f>
        <v>543</v>
      </c>
    </row>
    <row r="130" spans="1:3" x14ac:dyDescent="0.25">
      <c r="A130" s="2" t="s">
        <v>2152</v>
      </c>
      <c r="B130" t="s">
        <v>1044</v>
      </c>
      <c r="C130">
        <f>9*60+3</f>
        <v>543</v>
      </c>
    </row>
    <row r="131" spans="1:3" x14ac:dyDescent="0.25">
      <c r="A131" s="2" t="s">
        <v>2346</v>
      </c>
      <c r="B131" t="s">
        <v>1464</v>
      </c>
      <c r="C131">
        <f>9*60+2</f>
        <v>542</v>
      </c>
    </row>
    <row r="132" spans="1:3" x14ac:dyDescent="0.25">
      <c r="A132" s="2" t="s">
        <v>2059</v>
      </c>
      <c r="B132" t="s">
        <v>589</v>
      </c>
      <c r="C132">
        <f>9*60+1</f>
        <v>541</v>
      </c>
    </row>
    <row r="133" spans="1:3" x14ac:dyDescent="0.25">
      <c r="A133" s="2" t="s">
        <v>2325</v>
      </c>
      <c r="B133" t="s">
        <v>1366</v>
      </c>
      <c r="C133">
        <f>9*60+0</f>
        <v>540</v>
      </c>
    </row>
    <row r="134" spans="1:3" x14ac:dyDescent="0.25">
      <c r="A134" s="2" t="s">
        <v>2229</v>
      </c>
      <c r="B134" t="s">
        <v>1059</v>
      </c>
      <c r="C134">
        <f>8*60+56</f>
        <v>536</v>
      </c>
    </row>
    <row r="135" spans="1:3" x14ac:dyDescent="0.25">
      <c r="A135" s="2" t="s">
        <v>2229</v>
      </c>
      <c r="B135" t="s">
        <v>1518</v>
      </c>
      <c r="C135">
        <f>8*60+56</f>
        <v>536</v>
      </c>
    </row>
    <row r="136" spans="1:3" x14ac:dyDescent="0.25">
      <c r="A136" s="2" t="s">
        <v>2251</v>
      </c>
      <c r="B136" t="s">
        <v>1105</v>
      </c>
      <c r="C136">
        <f>8*60+53</f>
        <v>533</v>
      </c>
    </row>
    <row r="137" spans="1:3" x14ac:dyDescent="0.25">
      <c r="A137" s="2" t="s">
        <v>2193</v>
      </c>
      <c r="B137" t="s">
        <v>986</v>
      </c>
      <c r="C137">
        <f>8*60+51</f>
        <v>531</v>
      </c>
    </row>
    <row r="138" spans="1:3" x14ac:dyDescent="0.25">
      <c r="A138" s="2" t="s">
        <v>2193</v>
      </c>
      <c r="B138" t="s">
        <v>1524</v>
      </c>
      <c r="C138">
        <f>8*60+51</f>
        <v>531</v>
      </c>
    </row>
    <row r="139" spans="1:3" x14ac:dyDescent="0.25">
      <c r="A139" s="2" t="s">
        <v>1919</v>
      </c>
      <c r="B139" t="s">
        <v>113</v>
      </c>
      <c r="C139">
        <f>8*60+47</f>
        <v>527</v>
      </c>
    </row>
    <row r="140" spans="1:3" x14ac:dyDescent="0.25">
      <c r="A140" s="2" t="s">
        <v>2368</v>
      </c>
      <c r="B140" t="s">
        <v>1559</v>
      </c>
      <c r="C140">
        <f>8*60+46</f>
        <v>526</v>
      </c>
    </row>
    <row r="141" spans="1:3" x14ac:dyDescent="0.25">
      <c r="A141" s="2" t="s">
        <v>2286</v>
      </c>
      <c r="B141" t="s">
        <v>1236</v>
      </c>
      <c r="C141">
        <f>8*60+45</f>
        <v>525</v>
      </c>
    </row>
    <row r="142" spans="1:3" x14ac:dyDescent="0.25">
      <c r="A142" s="2" t="s">
        <v>2286</v>
      </c>
      <c r="B142" t="s">
        <v>1451</v>
      </c>
      <c r="C142">
        <f>8*60+45</f>
        <v>525</v>
      </c>
    </row>
    <row r="143" spans="1:3" x14ac:dyDescent="0.25">
      <c r="A143" s="2" t="s">
        <v>2286</v>
      </c>
      <c r="B143" t="s">
        <v>1542</v>
      </c>
      <c r="C143">
        <f>8*60+45</f>
        <v>525</v>
      </c>
    </row>
    <row r="144" spans="1:3" x14ac:dyDescent="0.25">
      <c r="A144" s="2" t="s">
        <v>2064</v>
      </c>
      <c r="B144" t="s">
        <v>602</v>
      </c>
      <c r="C144">
        <f>8*60+44</f>
        <v>524</v>
      </c>
    </row>
    <row r="145" spans="1:3" x14ac:dyDescent="0.25">
      <c r="A145" s="2" t="s">
        <v>2064</v>
      </c>
      <c r="B145" t="s">
        <v>602</v>
      </c>
      <c r="C145">
        <f>8*60+44</f>
        <v>524</v>
      </c>
    </row>
    <row r="146" spans="1:3" x14ac:dyDescent="0.25">
      <c r="A146" s="2" t="s">
        <v>2064</v>
      </c>
      <c r="B146" t="s">
        <v>961</v>
      </c>
      <c r="C146">
        <f>8*60+44</f>
        <v>524</v>
      </c>
    </row>
    <row r="147" spans="1:3" x14ac:dyDescent="0.25">
      <c r="A147" s="2" t="s">
        <v>2014</v>
      </c>
      <c r="B147" t="s">
        <v>414</v>
      </c>
      <c r="C147">
        <f>8*60+43</f>
        <v>523</v>
      </c>
    </row>
    <row r="148" spans="1:3" x14ac:dyDescent="0.25">
      <c r="A148" s="2" t="s">
        <v>2014</v>
      </c>
      <c r="B148" t="s">
        <v>1242</v>
      </c>
      <c r="C148">
        <f>8*60+43</f>
        <v>523</v>
      </c>
    </row>
    <row r="149" spans="1:3" x14ac:dyDescent="0.25">
      <c r="A149" s="2" t="s">
        <v>2068</v>
      </c>
      <c r="B149" t="s">
        <v>624</v>
      </c>
      <c r="C149">
        <f>8*60+41</f>
        <v>521</v>
      </c>
    </row>
    <row r="150" spans="1:3" x14ac:dyDescent="0.25">
      <c r="A150" s="2" t="s">
        <v>2332</v>
      </c>
      <c r="B150" t="s">
        <v>1392</v>
      </c>
      <c r="C150">
        <f>8*60+40</f>
        <v>520</v>
      </c>
    </row>
    <row r="151" spans="1:3" x14ac:dyDescent="0.25">
      <c r="A151" s="2" t="s">
        <v>2323</v>
      </c>
      <c r="B151" t="s">
        <v>1357</v>
      </c>
      <c r="C151">
        <f>8*60+38</f>
        <v>518</v>
      </c>
    </row>
    <row r="152" spans="1:3" x14ac:dyDescent="0.25">
      <c r="A152" s="2" t="s">
        <v>2207</v>
      </c>
      <c r="B152" t="s">
        <v>1007</v>
      </c>
      <c r="C152">
        <f>8*60+36</f>
        <v>516</v>
      </c>
    </row>
    <row r="153" spans="1:3" x14ac:dyDescent="0.25">
      <c r="A153" s="2" t="s">
        <v>1877</v>
      </c>
      <c r="B153" t="s">
        <v>16</v>
      </c>
      <c r="C153">
        <f>8*60+35</f>
        <v>515</v>
      </c>
    </row>
    <row r="154" spans="1:3" x14ac:dyDescent="0.25">
      <c r="A154" s="2" t="s">
        <v>2199</v>
      </c>
      <c r="B154" t="s">
        <v>996</v>
      </c>
      <c r="C154">
        <f>8*60+33</f>
        <v>513</v>
      </c>
    </row>
    <row r="155" spans="1:3" x14ac:dyDescent="0.25">
      <c r="A155" s="2" t="s">
        <v>2164</v>
      </c>
      <c r="B155" t="s">
        <v>913</v>
      </c>
      <c r="C155">
        <f>8*60+30</f>
        <v>510</v>
      </c>
    </row>
    <row r="156" spans="1:3" x14ac:dyDescent="0.25">
      <c r="A156" s="2" t="s">
        <v>2164</v>
      </c>
      <c r="B156" t="s">
        <v>1257</v>
      </c>
      <c r="C156">
        <f>8*60+30</f>
        <v>510</v>
      </c>
    </row>
    <row r="157" spans="1:3" x14ac:dyDescent="0.25">
      <c r="A157" s="2" t="s">
        <v>2338</v>
      </c>
      <c r="B157" t="s">
        <v>1433</v>
      </c>
      <c r="C157">
        <f>8*60+26</f>
        <v>506</v>
      </c>
    </row>
    <row r="158" spans="1:3" x14ac:dyDescent="0.25">
      <c r="A158" s="2" t="s">
        <v>2184</v>
      </c>
      <c r="B158" t="s">
        <v>958</v>
      </c>
      <c r="C158">
        <f>8*60+25</f>
        <v>505</v>
      </c>
    </row>
    <row r="159" spans="1:3" x14ac:dyDescent="0.25">
      <c r="A159" s="2" t="s">
        <v>2184</v>
      </c>
      <c r="B159" t="s">
        <v>1427</v>
      </c>
      <c r="C159">
        <f>8*60+25</f>
        <v>505</v>
      </c>
    </row>
    <row r="160" spans="1:3" x14ac:dyDescent="0.25">
      <c r="A160" s="2" t="s">
        <v>2245</v>
      </c>
      <c r="B160" t="s">
        <v>1087</v>
      </c>
      <c r="C160">
        <f>8*60+24</f>
        <v>504</v>
      </c>
    </row>
    <row r="161" spans="1:3" x14ac:dyDescent="0.25">
      <c r="A161" s="2" t="s">
        <v>2245</v>
      </c>
      <c r="B161" t="s">
        <v>1241</v>
      </c>
      <c r="C161">
        <f>8*60+24</f>
        <v>504</v>
      </c>
    </row>
    <row r="162" spans="1:3" x14ac:dyDescent="0.25">
      <c r="A162" s="2" t="s">
        <v>2245</v>
      </c>
      <c r="B162" t="s">
        <v>1531</v>
      </c>
      <c r="C162">
        <f>8*60+24</f>
        <v>504</v>
      </c>
    </row>
    <row r="163" spans="1:3" x14ac:dyDescent="0.25">
      <c r="A163" s="2" t="s">
        <v>2024</v>
      </c>
      <c r="B163" t="s">
        <v>433</v>
      </c>
      <c r="C163">
        <f>8*60+22</f>
        <v>502</v>
      </c>
    </row>
    <row r="164" spans="1:3" x14ac:dyDescent="0.25">
      <c r="A164" s="2" t="s">
        <v>2024</v>
      </c>
      <c r="B164" t="s">
        <v>1140</v>
      </c>
      <c r="C164">
        <f>8*60+22</f>
        <v>502</v>
      </c>
    </row>
    <row r="165" spans="1:3" x14ac:dyDescent="0.25">
      <c r="A165" s="2" t="s">
        <v>2024</v>
      </c>
      <c r="B165" t="s">
        <v>1258</v>
      </c>
      <c r="C165">
        <f>8*60+22</f>
        <v>502</v>
      </c>
    </row>
    <row r="166" spans="1:3" x14ac:dyDescent="0.25">
      <c r="A166" s="2" t="s">
        <v>2228</v>
      </c>
      <c r="B166" t="s">
        <v>1058</v>
      </c>
      <c r="C166">
        <f>8*60+21</f>
        <v>501</v>
      </c>
    </row>
    <row r="167" spans="1:3" x14ac:dyDescent="0.25">
      <c r="A167" s="2" t="s">
        <v>2228</v>
      </c>
      <c r="B167" t="s">
        <v>1161</v>
      </c>
      <c r="C167">
        <f>8*60+21</f>
        <v>501</v>
      </c>
    </row>
    <row r="168" spans="1:3" x14ac:dyDescent="0.25">
      <c r="A168" s="2" t="s">
        <v>2228</v>
      </c>
      <c r="B168" t="s">
        <v>1310</v>
      </c>
      <c r="C168">
        <f>8*60+21</f>
        <v>501</v>
      </c>
    </row>
    <row r="169" spans="1:3" x14ac:dyDescent="0.25">
      <c r="A169" s="2" t="s">
        <v>2228</v>
      </c>
      <c r="B169" t="s">
        <v>1315</v>
      </c>
      <c r="C169">
        <f>8*60+21</f>
        <v>501</v>
      </c>
    </row>
    <row r="170" spans="1:3" x14ac:dyDescent="0.25">
      <c r="A170" s="2" t="s">
        <v>2228</v>
      </c>
      <c r="B170" t="s">
        <v>1560</v>
      </c>
      <c r="C170">
        <f>8*60+21</f>
        <v>501</v>
      </c>
    </row>
    <row r="171" spans="1:3" x14ac:dyDescent="0.25">
      <c r="A171" s="2" t="s">
        <v>2341</v>
      </c>
      <c r="B171" t="s">
        <v>1437</v>
      </c>
      <c r="C171">
        <f>8*60+18</f>
        <v>498</v>
      </c>
    </row>
    <row r="172" spans="1:3" x14ac:dyDescent="0.25">
      <c r="A172" s="2" t="s">
        <v>2292</v>
      </c>
      <c r="B172" t="s">
        <v>1255</v>
      </c>
      <c r="C172">
        <f>8*60+17</f>
        <v>497</v>
      </c>
    </row>
    <row r="173" spans="1:3" x14ac:dyDescent="0.25">
      <c r="A173" s="2" t="s">
        <v>2292</v>
      </c>
      <c r="B173" t="s">
        <v>1547</v>
      </c>
      <c r="C173">
        <f>8*60+17</f>
        <v>497</v>
      </c>
    </row>
    <row r="174" spans="1:3" x14ac:dyDescent="0.25">
      <c r="A174" s="2" t="s">
        <v>2348</v>
      </c>
      <c r="B174" t="s">
        <v>1470</v>
      </c>
      <c r="C174">
        <f>8*60+14</f>
        <v>494</v>
      </c>
    </row>
    <row r="175" spans="1:3" x14ac:dyDescent="0.25">
      <c r="A175" s="2" t="s">
        <v>2079</v>
      </c>
      <c r="B175" t="s">
        <v>659</v>
      </c>
      <c r="C175">
        <f>8*60+12</f>
        <v>492</v>
      </c>
    </row>
    <row r="176" spans="1:3" x14ac:dyDescent="0.25">
      <c r="A176" s="2" t="s">
        <v>2079</v>
      </c>
      <c r="B176" t="s">
        <v>1417</v>
      </c>
      <c r="C176">
        <f>8*60+12</f>
        <v>492</v>
      </c>
    </row>
    <row r="177" spans="1:3" x14ac:dyDescent="0.25">
      <c r="A177" s="2" t="s">
        <v>2123</v>
      </c>
      <c r="B177" t="s">
        <v>828</v>
      </c>
      <c r="C177">
        <f>8*60+11</f>
        <v>491</v>
      </c>
    </row>
    <row r="178" spans="1:3" x14ac:dyDescent="0.25">
      <c r="A178" s="2" t="s">
        <v>2123</v>
      </c>
      <c r="B178" t="s">
        <v>1314</v>
      </c>
      <c r="C178">
        <f>8*60+11</f>
        <v>491</v>
      </c>
    </row>
    <row r="179" spans="1:3" x14ac:dyDescent="0.25">
      <c r="A179" s="2" t="s">
        <v>2123</v>
      </c>
      <c r="B179" t="s">
        <v>1362</v>
      </c>
      <c r="C179">
        <f>8*60+11</f>
        <v>491</v>
      </c>
    </row>
    <row r="180" spans="1:3" x14ac:dyDescent="0.25">
      <c r="A180" s="2" t="s">
        <v>2123</v>
      </c>
      <c r="B180" t="s">
        <v>1431</v>
      </c>
      <c r="C180">
        <f>8*60+11</f>
        <v>491</v>
      </c>
    </row>
    <row r="181" spans="1:3" x14ac:dyDescent="0.25">
      <c r="A181" s="2" t="s">
        <v>2241</v>
      </c>
      <c r="B181" t="s">
        <v>1080</v>
      </c>
      <c r="C181">
        <f>8*60+10</f>
        <v>490</v>
      </c>
    </row>
    <row r="182" spans="1:3" x14ac:dyDescent="0.25">
      <c r="A182" s="2" t="s">
        <v>2249</v>
      </c>
      <c r="B182" t="s">
        <v>1103</v>
      </c>
      <c r="C182">
        <f>8*60+9</f>
        <v>489</v>
      </c>
    </row>
    <row r="183" spans="1:3" x14ac:dyDescent="0.25">
      <c r="A183" s="2" t="s">
        <v>2249</v>
      </c>
      <c r="B183" t="s">
        <v>1444</v>
      </c>
      <c r="C183">
        <f>8*60+9</f>
        <v>489</v>
      </c>
    </row>
    <row r="184" spans="1:3" x14ac:dyDescent="0.25">
      <c r="A184" s="2" t="s">
        <v>2308</v>
      </c>
      <c r="B184" t="s">
        <v>1304</v>
      </c>
      <c r="C184">
        <f>8*60+8</f>
        <v>488</v>
      </c>
    </row>
    <row r="185" spans="1:3" x14ac:dyDescent="0.25">
      <c r="A185" s="2" t="s">
        <v>2308</v>
      </c>
      <c r="B185" t="s">
        <v>1463</v>
      </c>
      <c r="C185">
        <f>8*60+8</f>
        <v>488</v>
      </c>
    </row>
    <row r="186" spans="1:3" x14ac:dyDescent="0.25">
      <c r="A186" s="2" t="s">
        <v>1995</v>
      </c>
      <c r="B186" t="s">
        <v>322</v>
      </c>
      <c r="C186">
        <f>8*60+6</f>
        <v>486</v>
      </c>
    </row>
    <row r="187" spans="1:3" x14ac:dyDescent="0.25">
      <c r="A187" s="2" t="s">
        <v>1995</v>
      </c>
      <c r="B187" t="s">
        <v>1073</v>
      </c>
      <c r="C187">
        <f>8*60+6</f>
        <v>486</v>
      </c>
    </row>
    <row r="188" spans="1:3" x14ac:dyDescent="0.25">
      <c r="A188" s="2" t="s">
        <v>1995</v>
      </c>
      <c r="B188" t="s">
        <v>1223</v>
      </c>
      <c r="C188">
        <f>8*60+6</f>
        <v>486</v>
      </c>
    </row>
    <row r="189" spans="1:3" x14ac:dyDescent="0.25">
      <c r="A189" s="2" t="s">
        <v>2277</v>
      </c>
      <c r="B189" t="s">
        <v>1210</v>
      </c>
      <c r="C189">
        <f>8*60+5</f>
        <v>485</v>
      </c>
    </row>
    <row r="190" spans="1:3" x14ac:dyDescent="0.25">
      <c r="A190" s="2" t="s">
        <v>2321</v>
      </c>
      <c r="B190" t="s">
        <v>1352</v>
      </c>
      <c r="C190">
        <f>8*60+3</f>
        <v>483</v>
      </c>
    </row>
    <row r="191" spans="1:3" x14ac:dyDescent="0.25">
      <c r="A191" s="2" t="s">
        <v>2366</v>
      </c>
      <c r="B191" t="s">
        <v>1552</v>
      </c>
      <c r="C191">
        <f>8*60+1</f>
        <v>481</v>
      </c>
    </row>
    <row r="192" spans="1:3" x14ac:dyDescent="0.25">
      <c r="A192" s="2" t="s">
        <v>2054</v>
      </c>
      <c r="B192" t="s">
        <v>576</v>
      </c>
      <c r="C192">
        <f>8*60+0</f>
        <v>480</v>
      </c>
    </row>
    <row r="193" spans="1:3" x14ac:dyDescent="0.25">
      <c r="A193" s="2" t="s">
        <v>2054</v>
      </c>
      <c r="B193" t="s">
        <v>1042</v>
      </c>
      <c r="C193">
        <f>8*60+0</f>
        <v>480</v>
      </c>
    </row>
    <row r="194" spans="1:3" x14ac:dyDescent="0.25">
      <c r="A194" s="2" t="s">
        <v>2350</v>
      </c>
      <c r="B194" t="s">
        <v>1476</v>
      </c>
      <c r="C194">
        <f>7*60+58</f>
        <v>478</v>
      </c>
    </row>
    <row r="195" spans="1:3" x14ac:dyDescent="0.25">
      <c r="A195" s="2" t="s">
        <v>2070</v>
      </c>
      <c r="B195" t="s">
        <v>629</v>
      </c>
      <c r="C195">
        <f>7*60+57</f>
        <v>477</v>
      </c>
    </row>
    <row r="196" spans="1:3" x14ac:dyDescent="0.25">
      <c r="A196" s="2" t="s">
        <v>2194</v>
      </c>
      <c r="B196" t="s">
        <v>988</v>
      </c>
      <c r="C196">
        <f>7*60+56</f>
        <v>476</v>
      </c>
    </row>
    <row r="197" spans="1:3" x14ac:dyDescent="0.25">
      <c r="A197" s="2" t="s">
        <v>2194</v>
      </c>
      <c r="B197" t="s">
        <v>1307</v>
      </c>
      <c r="C197">
        <f>7*60+56</f>
        <v>476</v>
      </c>
    </row>
    <row r="198" spans="1:3" x14ac:dyDescent="0.25">
      <c r="A198" s="2" t="s">
        <v>2314</v>
      </c>
      <c r="B198" t="s">
        <v>1316</v>
      </c>
      <c r="C198">
        <f>7*60+55</f>
        <v>475</v>
      </c>
    </row>
    <row r="199" spans="1:3" x14ac:dyDescent="0.25">
      <c r="A199" s="2" t="s">
        <v>2358</v>
      </c>
      <c r="B199" t="s">
        <v>1510</v>
      </c>
      <c r="C199">
        <f>7*60+53</f>
        <v>473</v>
      </c>
    </row>
    <row r="200" spans="1:3" x14ac:dyDescent="0.25">
      <c r="A200" s="2" t="s">
        <v>2132</v>
      </c>
      <c r="B200" t="s">
        <v>855</v>
      </c>
      <c r="C200">
        <f>7*60+51</f>
        <v>471</v>
      </c>
    </row>
    <row r="201" spans="1:3" x14ac:dyDescent="0.25">
      <c r="A201" s="2" t="s">
        <v>2132</v>
      </c>
      <c r="B201" t="s">
        <v>1049</v>
      </c>
      <c r="C201">
        <f>7*60+51</f>
        <v>471</v>
      </c>
    </row>
    <row r="202" spans="1:3" x14ac:dyDescent="0.25">
      <c r="A202" s="2" t="s">
        <v>2132</v>
      </c>
      <c r="B202" t="s">
        <v>1253</v>
      </c>
      <c r="C202">
        <f>7*60+51</f>
        <v>471</v>
      </c>
    </row>
    <row r="203" spans="1:3" x14ac:dyDescent="0.25">
      <c r="A203" s="2" t="s">
        <v>2226</v>
      </c>
      <c r="B203" t="s">
        <v>1053</v>
      </c>
      <c r="C203">
        <f>7*60+50</f>
        <v>470</v>
      </c>
    </row>
    <row r="204" spans="1:3" x14ac:dyDescent="0.25">
      <c r="A204" s="2" t="s">
        <v>2226</v>
      </c>
      <c r="B204" t="s">
        <v>1455</v>
      </c>
      <c r="C204">
        <f>7*60+50</f>
        <v>470</v>
      </c>
    </row>
    <row r="205" spans="1:3" x14ac:dyDescent="0.25">
      <c r="A205" s="2" t="s">
        <v>2226</v>
      </c>
      <c r="B205" t="s">
        <v>1517</v>
      </c>
      <c r="C205">
        <f>7*60+50</f>
        <v>470</v>
      </c>
    </row>
    <row r="206" spans="1:3" x14ac:dyDescent="0.25">
      <c r="A206" s="2" t="s">
        <v>2055</v>
      </c>
      <c r="B206" t="s">
        <v>581</v>
      </c>
      <c r="C206">
        <f>7*60+49</f>
        <v>469</v>
      </c>
    </row>
    <row r="207" spans="1:3" x14ac:dyDescent="0.25">
      <c r="A207" s="2" t="s">
        <v>2000</v>
      </c>
      <c r="B207" t="s">
        <v>329</v>
      </c>
      <c r="C207">
        <f>7*60+48</f>
        <v>468</v>
      </c>
    </row>
    <row r="208" spans="1:3" x14ac:dyDescent="0.25">
      <c r="A208" s="2" t="s">
        <v>2000</v>
      </c>
      <c r="B208" t="s">
        <v>1548</v>
      </c>
      <c r="C208">
        <f>7*60+48</f>
        <v>468</v>
      </c>
    </row>
    <row r="209" spans="1:3" x14ac:dyDescent="0.25">
      <c r="A209" s="2" t="s">
        <v>2320</v>
      </c>
      <c r="B209" t="s">
        <v>1345</v>
      </c>
      <c r="C209">
        <f>7*60+47</f>
        <v>467</v>
      </c>
    </row>
    <row r="210" spans="1:3" x14ac:dyDescent="0.25">
      <c r="A210" s="2" t="s">
        <v>2320</v>
      </c>
      <c r="B210" t="s">
        <v>1554</v>
      </c>
      <c r="C210">
        <f>7*60+47</f>
        <v>467</v>
      </c>
    </row>
    <row r="211" spans="1:3" x14ac:dyDescent="0.25">
      <c r="A211" s="2" t="s">
        <v>2281</v>
      </c>
      <c r="B211" t="s">
        <v>1227</v>
      </c>
      <c r="C211">
        <f>7*60+44</f>
        <v>464</v>
      </c>
    </row>
    <row r="212" spans="1:3" x14ac:dyDescent="0.25">
      <c r="A212" s="2" t="s">
        <v>2224</v>
      </c>
      <c r="B212" t="s">
        <v>1051</v>
      </c>
      <c r="C212">
        <f>7*60+43</f>
        <v>463</v>
      </c>
    </row>
    <row r="213" spans="1:3" x14ac:dyDescent="0.25">
      <c r="A213" s="2" t="s">
        <v>2224</v>
      </c>
      <c r="B213" t="s">
        <v>1108</v>
      </c>
      <c r="C213">
        <f>7*60+43</f>
        <v>463</v>
      </c>
    </row>
    <row r="214" spans="1:3" x14ac:dyDescent="0.25">
      <c r="A214" s="2" t="s">
        <v>2137</v>
      </c>
      <c r="B214" t="s">
        <v>861</v>
      </c>
      <c r="C214">
        <f>7*60+41</f>
        <v>461</v>
      </c>
    </row>
    <row r="215" spans="1:3" x14ac:dyDescent="0.25">
      <c r="A215" s="2" t="s">
        <v>2137</v>
      </c>
      <c r="B215" t="s">
        <v>1462</v>
      </c>
      <c r="C215">
        <f>7*60+41</f>
        <v>461</v>
      </c>
    </row>
    <row r="216" spans="1:3" x14ac:dyDescent="0.25">
      <c r="A216" s="2" t="s">
        <v>2137</v>
      </c>
      <c r="B216" t="s">
        <v>1528</v>
      </c>
      <c r="C216">
        <f>7*60+41</f>
        <v>461</v>
      </c>
    </row>
    <row r="217" spans="1:3" x14ac:dyDescent="0.25">
      <c r="A217" s="2" t="s">
        <v>2094</v>
      </c>
      <c r="B217" t="s">
        <v>709</v>
      </c>
      <c r="C217">
        <f>7*60+40</f>
        <v>460</v>
      </c>
    </row>
    <row r="218" spans="1:3" x14ac:dyDescent="0.25">
      <c r="A218" s="2" t="s">
        <v>2094</v>
      </c>
      <c r="B218" t="s">
        <v>1224</v>
      </c>
      <c r="C218">
        <f>7*60+40</f>
        <v>460</v>
      </c>
    </row>
    <row r="219" spans="1:3" x14ac:dyDescent="0.25">
      <c r="A219" s="2" t="s">
        <v>2094</v>
      </c>
      <c r="B219" t="s">
        <v>1300</v>
      </c>
      <c r="C219">
        <f>7*60+40</f>
        <v>460</v>
      </c>
    </row>
    <row r="220" spans="1:3" x14ac:dyDescent="0.25">
      <c r="A220" s="2" t="s">
        <v>2300</v>
      </c>
      <c r="B220" t="s">
        <v>1285</v>
      </c>
      <c r="C220">
        <f>7*60+39</f>
        <v>459</v>
      </c>
    </row>
    <row r="221" spans="1:3" x14ac:dyDescent="0.25">
      <c r="A221" s="2" t="s">
        <v>2300</v>
      </c>
      <c r="B221" t="s">
        <v>1441</v>
      </c>
      <c r="C221">
        <f>7*60+39</f>
        <v>459</v>
      </c>
    </row>
    <row r="222" spans="1:3" x14ac:dyDescent="0.25">
      <c r="A222" s="2" t="s">
        <v>2205</v>
      </c>
      <c r="B222" t="s">
        <v>1005</v>
      </c>
      <c r="C222">
        <f>7*60+38</f>
        <v>458</v>
      </c>
    </row>
    <row r="223" spans="1:3" x14ac:dyDescent="0.25">
      <c r="A223" s="2" t="s">
        <v>2205</v>
      </c>
      <c r="B223" t="s">
        <v>1005</v>
      </c>
      <c r="C223">
        <f>7*60+38</f>
        <v>458</v>
      </c>
    </row>
    <row r="224" spans="1:3" x14ac:dyDescent="0.25">
      <c r="A224" s="2" t="s">
        <v>2305</v>
      </c>
      <c r="B224" t="s">
        <v>1296</v>
      </c>
      <c r="C224">
        <f>7*60+37</f>
        <v>457</v>
      </c>
    </row>
    <row r="225" spans="1:3" x14ac:dyDescent="0.25">
      <c r="A225" s="2" t="s">
        <v>2062</v>
      </c>
      <c r="B225" t="s">
        <v>598</v>
      </c>
      <c r="C225">
        <f>7*60+36</f>
        <v>456</v>
      </c>
    </row>
    <row r="226" spans="1:3" x14ac:dyDescent="0.25">
      <c r="A226" s="2" t="s">
        <v>1987</v>
      </c>
      <c r="B226" t="s">
        <v>302</v>
      </c>
      <c r="C226">
        <f>7*60+35</f>
        <v>455</v>
      </c>
    </row>
    <row r="227" spans="1:3" x14ac:dyDescent="0.25">
      <c r="A227" s="2" t="s">
        <v>2316</v>
      </c>
      <c r="B227" t="s">
        <v>1323</v>
      </c>
      <c r="C227">
        <f>7*60+34</f>
        <v>454</v>
      </c>
    </row>
    <row r="228" spans="1:3" x14ac:dyDescent="0.25">
      <c r="A228" s="2" t="s">
        <v>2316</v>
      </c>
      <c r="B228" t="s">
        <v>1523</v>
      </c>
      <c r="C228">
        <f>7*60+34</f>
        <v>454</v>
      </c>
    </row>
    <row r="229" spans="1:3" x14ac:dyDescent="0.25">
      <c r="A229" s="2" t="s">
        <v>2261</v>
      </c>
      <c r="B229" t="s">
        <v>1150</v>
      </c>
      <c r="C229">
        <f>7*60+33</f>
        <v>453</v>
      </c>
    </row>
    <row r="230" spans="1:3" x14ac:dyDescent="0.25">
      <c r="A230" s="2" t="s">
        <v>2261</v>
      </c>
      <c r="B230" t="s">
        <v>1561</v>
      </c>
      <c r="C230">
        <f>7*60+33</f>
        <v>453</v>
      </c>
    </row>
    <row r="231" spans="1:3" x14ac:dyDescent="0.25">
      <c r="A231" s="2" t="s">
        <v>2304</v>
      </c>
      <c r="B231" t="s">
        <v>1294</v>
      </c>
      <c r="C231">
        <f>7*60+32</f>
        <v>452</v>
      </c>
    </row>
    <row r="232" spans="1:3" x14ac:dyDescent="0.25">
      <c r="A232" s="2" t="s">
        <v>2335</v>
      </c>
      <c r="B232" t="s">
        <v>1409</v>
      </c>
      <c r="C232">
        <f>7*60+31</f>
        <v>451</v>
      </c>
    </row>
    <row r="233" spans="1:3" x14ac:dyDescent="0.25">
      <c r="A233" s="2" t="s">
        <v>2357</v>
      </c>
      <c r="B233" t="s">
        <v>1508</v>
      </c>
      <c r="C233">
        <f>7*60+30</f>
        <v>450</v>
      </c>
    </row>
    <row r="234" spans="1:3" x14ac:dyDescent="0.25">
      <c r="A234" s="2" t="s">
        <v>2267</v>
      </c>
      <c r="B234" t="s">
        <v>1186</v>
      </c>
      <c r="C234">
        <f>7*60+29</f>
        <v>449</v>
      </c>
    </row>
    <row r="235" spans="1:3" x14ac:dyDescent="0.25">
      <c r="A235" s="2" t="s">
        <v>2210</v>
      </c>
      <c r="B235" t="s">
        <v>1014</v>
      </c>
      <c r="C235">
        <f>7*60+27</f>
        <v>447</v>
      </c>
    </row>
    <row r="236" spans="1:3" x14ac:dyDescent="0.25">
      <c r="A236" s="2" t="s">
        <v>2306</v>
      </c>
      <c r="B236" t="s">
        <v>1301</v>
      </c>
      <c r="C236">
        <f>7*60+26</f>
        <v>446</v>
      </c>
    </row>
    <row r="237" spans="1:3" x14ac:dyDescent="0.25">
      <c r="A237" s="2" t="s">
        <v>2322</v>
      </c>
      <c r="B237" t="s">
        <v>1354</v>
      </c>
      <c r="C237">
        <f>7*60+25</f>
        <v>445</v>
      </c>
    </row>
    <row r="238" spans="1:3" x14ac:dyDescent="0.25">
      <c r="A238" s="2" t="s">
        <v>2206</v>
      </c>
      <c r="B238" t="s">
        <v>1006</v>
      </c>
      <c r="C238">
        <f>7*60+24</f>
        <v>444</v>
      </c>
    </row>
    <row r="239" spans="1:3" x14ac:dyDescent="0.25">
      <c r="A239" s="2" t="s">
        <v>2206</v>
      </c>
      <c r="B239" t="s">
        <v>1006</v>
      </c>
      <c r="C239">
        <f>7*60+24</f>
        <v>444</v>
      </c>
    </row>
    <row r="240" spans="1:3" x14ac:dyDescent="0.25">
      <c r="A240" s="2" t="s">
        <v>2269</v>
      </c>
      <c r="B240" t="s">
        <v>1188</v>
      </c>
      <c r="C240">
        <f>7*60+23</f>
        <v>443</v>
      </c>
    </row>
    <row r="241" spans="1:3" x14ac:dyDescent="0.25">
      <c r="A241" s="2" t="s">
        <v>2269</v>
      </c>
      <c r="B241" t="s">
        <v>1439</v>
      </c>
      <c r="C241">
        <f>7*60+23</f>
        <v>443</v>
      </c>
    </row>
    <row r="242" spans="1:3" x14ac:dyDescent="0.25">
      <c r="A242" s="2" t="s">
        <v>2141</v>
      </c>
      <c r="B242" t="s">
        <v>873</v>
      </c>
      <c r="C242">
        <f>7*60+22</f>
        <v>442</v>
      </c>
    </row>
    <row r="243" spans="1:3" x14ac:dyDescent="0.25">
      <c r="A243" s="2" t="s">
        <v>2141</v>
      </c>
      <c r="B243" t="s">
        <v>1097</v>
      </c>
      <c r="C243">
        <f>7*60+22</f>
        <v>442</v>
      </c>
    </row>
    <row r="244" spans="1:3" x14ac:dyDescent="0.25">
      <c r="A244" s="2" t="s">
        <v>2141</v>
      </c>
      <c r="B244" t="s">
        <v>1496</v>
      </c>
      <c r="C244">
        <f>7*60+22</f>
        <v>442</v>
      </c>
    </row>
    <row r="245" spans="1:3" x14ac:dyDescent="0.25">
      <c r="A245" s="2" t="s">
        <v>2149</v>
      </c>
      <c r="B245" t="s">
        <v>890</v>
      </c>
      <c r="C245">
        <f>7*60+21</f>
        <v>441</v>
      </c>
    </row>
    <row r="246" spans="1:3" x14ac:dyDescent="0.25">
      <c r="A246" s="2" t="s">
        <v>2149</v>
      </c>
      <c r="B246" t="s">
        <v>982</v>
      </c>
      <c r="C246">
        <f>7*60+21</f>
        <v>441</v>
      </c>
    </row>
    <row r="247" spans="1:3" x14ac:dyDescent="0.25">
      <c r="A247" s="2" t="s">
        <v>2149</v>
      </c>
      <c r="B247" t="s">
        <v>1029</v>
      </c>
      <c r="C247">
        <f>7*60+21</f>
        <v>441</v>
      </c>
    </row>
    <row r="248" spans="1:3" x14ac:dyDescent="0.25">
      <c r="A248" s="2" t="s">
        <v>2149</v>
      </c>
      <c r="B248" t="s">
        <v>1456</v>
      </c>
      <c r="C248">
        <f>7*60+21</f>
        <v>441</v>
      </c>
    </row>
    <row r="249" spans="1:3" x14ac:dyDescent="0.25">
      <c r="A249" s="2" t="s">
        <v>2165</v>
      </c>
      <c r="B249" t="s">
        <v>914</v>
      </c>
      <c r="C249">
        <f>7*60+20</f>
        <v>440</v>
      </c>
    </row>
    <row r="250" spans="1:3" x14ac:dyDescent="0.25">
      <c r="A250" s="2" t="s">
        <v>2165</v>
      </c>
      <c r="B250" t="s">
        <v>970</v>
      </c>
      <c r="C250">
        <f>7*60+20</f>
        <v>440</v>
      </c>
    </row>
    <row r="251" spans="1:3" x14ac:dyDescent="0.25">
      <c r="A251" s="2" t="s">
        <v>2165</v>
      </c>
      <c r="B251" t="s">
        <v>1445</v>
      </c>
      <c r="C251">
        <f>7*60+20</f>
        <v>440</v>
      </c>
    </row>
    <row r="252" spans="1:3" x14ac:dyDescent="0.25">
      <c r="A252" s="2" t="s">
        <v>2343</v>
      </c>
      <c r="B252" t="s">
        <v>1442</v>
      </c>
      <c r="C252">
        <f>7*60+19</f>
        <v>439</v>
      </c>
    </row>
    <row r="253" spans="1:3" x14ac:dyDescent="0.25">
      <c r="A253" s="2" t="s">
        <v>2195</v>
      </c>
      <c r="B253" t="s">
        <v>991</v>
      </c>
      <c r="C253">
        <f>7*60+17</f>
        <v>437</v>
      </c>
    </row>
    <row r="254" spans="1:3" x14ac:dyDescent="0.25">
      <c r="A254" s="2" t="s">
        <v>2195</v>
      </c>
      <c r="B254" t="s">
        <v>1220</v>
      </c>
      <c r="C254">
        <f>7*60+17</f>
        <v>437</v>
      </c>
    </row>
    <row r="255" spans="1:3" x14ac:dyDescent="0.25">
      <c r="A255" s="2" t="s">
        <v>2222</v>
      </c>
      <c r="B255" t="s">
        <v>1038</v>
      </c>
      <c r="C255">
        <f>7*60+16</f>
        <v>436</v>
      </c>
    </row>
    <row r="256" spans="1:3" x14ac:dyDescent="0.25">
      <c r="A256" s="2" t="s">
        <v>2222</v>
      </c>
      <c r="B256" t="s">
        <v>1128</v>
      </c>
      <c r="C256">
        <f>7*60+16</f>
        <v>436</v>
      </c>
    </row>
    <row r="257" spans="1:3" x14ac:dyDescent="0.25">
      <c r="A257" s="2" t="s">
        <v>2222</v>
      </c>
      <c r="B257" t="s">
        <v>1240</v>
      </c>
      <c r="C257">
        <f>7*60+16</f>
        <v>436</v>
      </c>
    </row>
    <row r="258" spans="1:3" x14ac:dyDescent="0.25">
      <c r="A258" s="2" t="s">
        <v>2110</v>
      </c>
      <c r="B258" t="s">
        <v>788</v>
      </c>
      <c r="C258">
        <f>7*60+14</f>
        <v>434</v>
      </c>
    </row>
    <row r="259" spans="1:3" x14ac:dyDescent="0.25">
      <c r="A259" s="2" t="s">
        <v>2110</v>
      </c>
      <c r="B259" t="s">
        <v>1152</v>
      </c>
      <c r="C259">
        <f>7*60+14</f>
        <v>434</v>
      </c>
    </row>
    <row r="260" spans="1:3" x14ac:dyDescent="0.25">
      <c r="A260" s="2" t="s">
        <v>2319</v>
      </c>
      <c r="B260" t="s">
        <v>1337</v>
      </c>
      <c r="C260">
        <f>7*60+13</f>
        <v>433</v>
      </c>
    </row>
    <row r="261" spans="1:3" x14ac:dyDescent="0.25">
      <c r="A261" s="2" t="s">
        <v>2319</v>
      </c>
      <c r="B261" t="s">
        <v>1380</v>
      </c>
      <c r="C261">
        <f>7*60+13</f>
        <v>433</v>
      </c>
    </row>
    <row r="262" spans="1:3" x14ac:dyDescent="0.25">
      <c r="A262" s="2" t="s">
        <v>1997</v>
      </c>
      <c r="B262" t="s">
        <v>325</v>
      </c>
      <c r="C262">
        <f>7*60+9</f>
        <v>429</v>
      </c>
    </row>
    <row r="263" spans="1:3" x14ac:dyDescent="0.25">
      <c r="A263" s="2" t="s">
        <v>1997</v>
      </c>
      <c r="B263" t="s">
        <v>1471</v>
      </c>
      <c r="C263">
        <f>7*60+9</f>
        <v>429</v>
      </c>
    </row>
    <row r="264" spans="1:3" x14ac:dyDescent="0.25">
      <c r="A264" s="2" t="s">
        <v>1997</v>
      </c>
      <c r="B264" t="s">
        <v>1488</v>
      </c>
      <c r="C264">
        <f>7*60+9</f>
        <v>429</v>
      </c>
    </row>
    <row r="265" spans="1:3" x14ac:dyDescent="0.25">
      <c r="A265" s="2" t="s">
        <v>2003</v>
      </c>
      <c r="B265" t="s">
        <v>336</v>
      </c>
      <c r="C265">
        <f>7*60+7</f>
        <v>427</v>
      </c>
    </row>
    <row r="266" spans="1:3" x14ac:dyDescent="0.25">
      <c r="A266" s="2" t="s">
        <v>2003</v>
      </c>
      <c r="B266" t="s">
        <v>1477</v>
      </c>
      <c r="C266">
        <f>7*60+7</f>
        <v>427</v>
      </c>
    </row>
    <row r="267" spans="1:3" x14ac:dyDescent="0.25">
      <c r="A267" s="2" t="s">
        <v>2124</v>
      </c>
      <c r="B267" t="s">
        <v>832</v>
      </c>
      <c r="C267">
        <f>7*60+6</f>
        <v>426</v>
      </c>
    </row>
    <row r="268" spans="1:3" x14ac:dyDescent="0.25">
      <c r="A268" s="2" t="s">
        <v>2177</v>
      </c>
      <c r="B268" t="s">
        <v>946</v>
      </c>
      <c r="C268">
        <f>7*60+5</f>
        <v>425</v>
      </c>
    </row>
    <row r="269" spans="1:3" x14ac:dyDescent="0.25">
      <c r="A269" s="2" t="s">
        <v>2191</v>
      </c>
      <c r="B269" t="s">
        <v>978</v>
      </c>
      <c r="C269">
        <f>7*60+4</f>
        <v>424</v>
      </c>
    </row>
    <row r="270" spans="1:3" x14ac:dyDescent="0.25">
      <c r="A270" s="2" t="s">
        <v>2191</v>
      </c>
      <c r="B270" t="s">
        <v>1504</v>
      </c>
      <c r="C270">
        <f>7*60+4</f>
        <v>424</v>
      </c>
    </row>
    <row r="271" spans="1:3" x14ac:dyDescent="0.25">
      <c r="A271" s="2" t="s">
        <v>2294</v>
      </c>
      <c r="B271" t="s">
        <v>1273</v>
      </c>
      <c r="C271">
        <f>7*60+3</f>
        <v>423</v>
      </c>
    </row>
    <row r="272" spans="1:3" x14ac:dyDescent="0.25">
      <c r="A272" s="2" t="s">
        <v>1951</v>
      </c>
      <c r="B272" t="s">
        <v>195</v>
      </c>
      <c r="C272">
        <f>7*60+1</f>
        <v>421</v>
      </c>
    </row>
    <row r="273" spans="1:3" x14ac:dyDescent="0.25">
      <c r="A273" s="2" t="s">
        <v>2063</v>
      </c>
      <c r="B273" t="s">
        <v>599</v>
      </c>
      <c r="C273">
        <f>7*60+0</f>
        <v>420</v>
      </c>
    </row>
    <row r="274" spans="1:3" x14ac:dyDescent="0.25">
      <c r="A274" s="2" t="s">
        <v>2063</v>
      </c>
      <c r="B274" t="s">
        <v>630</v>
      </c>
      <c r="C274">
        <f>7*60+0</f>
        <v>420</v>
      </c>
    </row>
    <row r="275" spans="1:3" x14ac:dyDescent="0.25">
      <c r="A275" s="2" t="s">
        <v>2063</v>
      </c>
      <c r="B275" t="s">
        <v>1068</v>
      </c>
      <c r="C275">
        <f>7*60+0</f>
        <v>420</v>
      </c>
    </row>
    <row r="276" spans="1:3" x14ac:dyDescent="0.25">
      <c r="A276" s="2" t="s">
        <v>2063</v>
      </c>
      <c r="B276" t="s">
        <v>1321</v>
      </c>
      <c r="C276">
        <f>7*60+0</f>
        <v>420</v>
      </c>
    </row>
    <row r="277" spans="1:3" x14ac:dyDescent="0.25">
      <c r="A277" s="2" t="s">
        <v>2063</v>
      </c>
      <c r="B277" t="s">
        <v>1432</v>
      </c>
      <c r="C277">
        <f>7*60+0</f>
        <v>420</v>
      </c>
    </row>
    <row r="278" spans="1:3" x14ac:dyDescent="0.25">
      <c r="A278" s="2" t="s">
        <v>2063</v>
      </c>
      <c r="B278" t="s">
        <v>1481</v>
      </c>
      <c r="C278">
        <f>7*60+0</f>
        <v>420</v>
      </c>
    </row>
    <row r="279" spans="1:3" x14ac:dyDescent="0.25">
      <c r="A279" s="2" t="s">
        <v>2167</v>
      </c>
      <c r="B279" t="s">
        <v>918</v>
      </c>
      <c r="C279">
        <f>6*60+59</f>
        <v>419</v>
      </c>
    </row>
    <row r="280" spans="1:3" x14ac:dyDescent="0.25">
      <c r="A280" s="2" t="s">
        <v>2167</v>
      </c>
      <c r="B280" t="s">
        <v>1162</v>
      </c>
      <c r="C280">
        <f>6*60+59</f>
        <v>419</v>
      </c>
    </row>
    <row r="281" spans="1:3" x14ac:dyDescent="0.25">
      <c r="A281" s="2" t="s">
        <v>2309</v>
      </c>
      <c r="B281" t="s">
        <v>1308</v>
      </c>
      <c r="C281">
        <f>6*60+57</f>
        <v>417</v>
      </c>
    </row>
    <row r="282" spans="1:3" x14ac:dyDescent="0.25">
      <c r="A282" s="2" t="s">
        <v>2127</v>
      </c>
      <c r="B282" t="s">
        <v>843</v>
      </c>
      <c r="C282">
        <f>6*60+56</f>
        <v>416</v>
      </c>
    </row>
    <row r="283" spans="1:3" x14ac:dyDescent="0.25">
      <c r="A283" s="2" t="s">
        <v>2127</v>
      </c>
      <c r="B283" t="s">
        <v>1099</v>
      </c>
      <c r="C283">
        <f>6*60+56</f>
        <v>416</v>
      </c>
    </row>
    <row r="284" spans="1:3" x14ac:dyDescent="0.25">
      <c r="A284" s="2" t="s">
        <v>2109</v>
      </c>
      <c r="B284" t="s">
        <v>786</v>
      </c>
      <c r="C284">
        <f>6*60+55</f>
        <v>415</v>
      </c>
    </row>
    <row r="285" spans="1:3" x14ac:dyDescent="0.25">
      <c r="A285" s="2" t="s">
        <v>2109</v>
      </c>
      <c r="B285" t="s">
        <v>1063</v>
      </c>
      <c r="C285">
        <f>6*60+55</f>
        <v>415</v>
      </c>
    </row>
    <row r="286" spans="1:3" x14ac:dyDescent="0.25">
      <c r="A286" s="2" t="s">
        <v>2109</v>
      </c>
      <c r="B286" t="s">
        <v>1184</v>
      </c>
      <c r="C286">
        <f>6*60+55</f>
        <v>415</v>
      </c>
    </row>
    <row r="287" spans="1:3" x14ac:dyDescent="0.25">
      <c r="A287" s="2" t="s">
        <v>2333</v>
      </c>
      <c r="B287" t="s">
        <v>1395</v>
      </c>
      <c r="C287">
        <f>6*60+54</f>
        <v>414</v>
      </c>
    </row>
    <row r="288" spans="1:3" x14ac:dyDescent="0.25">
      <c r="A288" s="2" t="s">
        <v>2171</v>
      </c>
      <c r="B288" t="s">
        <v>940</v>
      </c>
      <c r="C288">
        <f>6*60+53</f>
        <v>413</v>
      </c>
    </row>
    <row r="289" spans="1:3" x14ac:dyDescent="0.25">
      <c r="A289" s="2" t="s">
        <v>2171</v>
      </c>
      <c r="B289" t="s">
        <v>1146</v>
      </c>
      <c r="C289">
        <f>6*60+53</f>
        <v>413</v>
      </c>
    </row>
    <row r="290" spans="1:3" x14ac:dyDescent="0.25">
      <c r="A290" s="2" t="s">
        <v>2114</v>
      </c>
      <c r="B290" t="s">
        <v>806</v>
      </c>
      <c r="C290">
        <f>6*60+52</f>
        <v>412</v>
      </c>
    </row>
    <row r="291" spans="1:3" x14ac:dyDescent="0.25">
      <c r="A291" s="2" t="s">
        <v>2114</v>
      </c>
      <c r="B291" t="s">
        <v>866</v>
      </c>
      <c r="C291">
        <f>6*60+52</f>
        <v>412</v>
      </c>
    </row>
    <row r="292" spans="1:3" x14ac:dyDescent="0.25">
      <c r="A292" s="2" t="s">
        <v>2114</v>
      </c>
      <c r="B292" t="s">
        <v>932</v>
      </c>
      <c r="C292">
        <f>6*60+52</f>
        <v>412</v>
      </c>
    </row>
    <row r="293" spans="1:3" x14ac:dyDescent="0.25">
      <c r="A293" s="2" t="s">
        <v>2114</v>
      </c>
      <c r="B293" t="s">
        <v>1111</v>
      </c>
      <c r="C293">
        <f>6*60+52</f>
        <v>412</v>
      </c>
    </row>
    <row r="294" spans="1:3" x14ac:dyDescent="0.25">
      <c r="A294" s="2" t="s">
        <v>2114</v>
      </c>
      <c r="B294" t="s">
        <v>1480</v>
      </c>
      <c r="C294">
        <f>6*60+52</f>
        <v>412</v>
      </c>
    </row>
    <row r="295" spans="1:3" x14ac:dyDescent="0.25">
      <c r="A295" s="2" t="s">
        <v>2077</v>
      </c>
      <c r="B295" t="s">
        <v>652</v>
      </c>
      <c r="C295">
        <f>6*60+50</f>
        <v>410</v>
      </c>
    </row>
    <row r="296" spans="1:3" x14ac:dyDescent="0.25">
      <c r="A296" s="2" t="s">
        <v>2077</v>
      </c>
      <c r="B296" t="s">
        <v>1122</v>
      </c>
      <c r="C296">
        <f>6*60+50</f>
        <v>410</v>
      </c>
    </row>
    <row r="297" spans="1:3" x14ac:dyDescent="0.25">
      <c r="A297" s="2" t="s">
        <v>2273</v>
      </c>
      <c r="B297" t="s">
        <v>1195</v>
      </c>
      <c r="C297">
        <f>6*60+49</f>
        <v>409</v>
      </c>
    </row>
    <row r="298" spans="1:3" x14ac:dyDescent="0.25">
      <c r="A298" s="2" t="s">
        <v>2263</v>
      </c>
      <c r="B298" t="s">
        <v>1168</v>
      </c>
      <c r="C298">
        <f>6*60+48</f>
        <v>408</v>
      </c>
    </row>
    <row r="299" spans="1:3" x14ac:dyDescent="0.25">
      <c r="A299" s="2" t="s">
        <v>2080</v>
      </c>
      <c r="B299" t="s">
        <v>663</v>
      </c>
      <c r="C299">
        <f>6*60+47</f>
        <v>407</v>
      </c>
    </row>
    <row r="300" spans="1:3" x14ac:dyDescent="0.25">
      <c r="A300" s="2" t="s">
        <v>2080</v>
      </c>
      <c r="B300" t="s">
        <v>1174</v>
      </c>
      <c r="C300">
        <f>6*60+47</f>
        <v>407</v>
      </c>
    </row>
    <row r="301" spans="1:3" x14ac:dyDescent="0.25">
      <c r="A301" s="2" t="s">
        <v>2080</v>
      </c>
      <c r="B301" t="s">
        <v>1360</v>
      </c>
      <c r="C301">
        <f>6*60+47</f>
        <v>407</v>
      </c>
    </row>
    <row r="302" spans="1:3" x14ac:dyDescent="0.25">
      <c r="A302" s="2" t="s">
        <v>2080</v>
      </c>
      <c r="B302" t="s">
        <v>1460</v>
      </c>
      <c r="C302">
        <f>6*60+47</f>
        <v>407</v>
      </c>
    </row>
    <row r="303" spans="1:3" x14ac:dyDescent="0.25">
      <c r="A303" s="2" t="s">
        <v>2275</v>
      </c>
      <c r="B303" t="s">
        <v>1203</v>
      </c>
      <c r="C303">
        <f>6*60+45</f>
        <v>405</v>
      </c>
    </row>
    <row r="304" spans="1:3" x14ac:dyDescent="0.25">
      <c r="A304" s="2" t="s">
        <v>2275</v>
      </c>
      <c r="B304" t="s">
        <v>1297</v>
      </c>
      <c r="C304">
        <f>6*60+45</f>
        <v>405</v>
      </c>
    </row>
    <row r="305" spans="1:3" x14ac:dyDescent="0.25">
      <c r="A305" s="2" t="s">
        <v>2250</v>
      </c>
      <c r="B305" t="s">
        <v>1104</v>
      </c>
      <c r="C305">
        <f>6*60+44</f>
        <v>404</v>
      </c>
    </row>
    <row r="306" spans="1:3" x14ac:dyDescent="0.25">
      <c r="A306" s="2" t="s">
        <v>2250</v>
      </c>
      <c r="B306" t="s">
        <v>1217</v>
      </c>
      <c r="C306">
        <f>6*60+44</f>
        <v>404</v>
      </c>
    </row>
    <row r="307" spans="1:3" x14ac:dyDescent="0.25">
      <c r="A307" s="2" t="s">
        <v>2262</v>
      </c>
      <c r="B307" t="s">
        <v>1158</v>
      </c>
      <c r="C307">
        <f>6*60+43</f>
        <v>403</v>
      </c>
    </row>
    <row r="308" spans="1:3" x14ac:dyDescent="0.25">
      <c r="A308" s="2" t="s">
        <v>2262</v>
      </c>
      <c r="B308" t="s">
        <v>1211</v>
      </c>
      <c r="C308">
        <f>6*60+43</f>
        <v>403</v>
      </c>
    </row>
    <row r="309" spans="1:3" x14ac:dyDescent="0.25">
      <c r="A309" s="2" t="s">
        <v>2174</v>
      </c>
      <c r="B309" t="s">
        <v>943</v>
      </c>
      <c r="C309">
        <f>6*60+42</f>
        <v>402</v>
      </c>
    </row>
    <row r="310" spans="1:3" x14ac:dyDescent="0.25">
      <c r="A310" s="2" t="s">
        <v>2174</v>
      </c>
      <c r="B310" t="s">
        <v>1446</v>
      </c>
      <c r="C310">
        <f>6*60+42</f>
        <v>402</v>
      </c>
    </row>
    <row r="311" spans="1:3" x14ac:dyDescent="0.25">
      <c r="A311" s="2" t="s">
        <v>2061</v>
      </c>
      <c r="B311" t="s">
        <v>596</v>
      </c>
      <c r="C311">
        <f>6*60+40</f>
        <v>400</v>
      </c>
    </row>
    <row r="312" spans="1:3" x14ac:dyDescent="0.25">
      <c r="A312" s="2" t="s">
        <v>2061</v>
      </c>
      <c r="B312" t="s">
        <v>1225</v>
      </c>
      <c r="C312">
        <f>6*60+40</f>
        <v>400</v>
      </c>
    </row>
    <row r="313" spans="1:3" x14ac:dyDescent="0.25">
      <c r="A313" s="2" t="s">
        <v>2061</v>
      </c>
      <c r="B313" t="s">
        <v>1394</v>
      </c>
      <c r="C313">
        <f>6*60+40</f>
        <v>400</v>
      </c>
    </row>
    <row r="314" spans="1:3" x14ac:dyDescent="0.25">
      <c r="A314" s="2" t="s">
        <v>2246</v>
      </c>
      <c r="B314" t="s">
        <v>1091</v>
      </c>
      <c r="C314">
        <f>6*60+39</f>
        <v>399</v>
      </c>
    </row>
    <row r="315" spans="1:3" x14ac:dyDescent="0.25">
      <c r="A315" s="2" t="s">
        <v>2246</v>
      </c>
      <c r="B315" t="s">
        <v>1358</v>
      </c>
      <c r="C315">
        <f>6*60+39</f>
        <v>399</v>
      </c>
    </row>
    <row r="316" spans="1:3" x14ac:dyDescent="0.25">
      <c r="A316" s="2" t="s">
        <v>2232</v>
      </c>
      <c r="B316" t="s">
        <v>1062</v>
      </c>
      <c r="C316">
        <f>6*60+38</f>
        <v>398</v>
      </c>
    </row>
    <row r="317" spans="1:3" x14ac:dyDescent="0.25">
      <c r="A317" s="2" t="s">
        <v>2232</v>
      </c>
      <c r="B317" t="s">
        <v>1086</v>
      </c>
      <c r="C317">
        <f>6*60+38</f>
        <v>398</v>
      </c>
    </row>
    <row r="318" spans="1:3" x14ac:dyDescent="0.25">
      <c r="A318" s="2" t="s">
        <v>2221</v>
      </c>
      <c r="B318" t="s">
        <v>1034</v>
      </c>
      <c r="C318">
        <f>6*60+36</f>
        <v>396</v>
      </c>
    </row>
    <row r="319" spans="1:3" x14ac:dyDescent="0.25">
      <c r="A319" s="2" t="s">
        <v>2221</v>
      </c>
      <c r="B319" t="s">
        <v>1209</v>
      </c>
      <c r="C319">
        <f>6*60+36</f>
        <v>396</v>
      </c>
    </row>
    <row r="320" spans="1:3" x14ac:dyDescent="0.25">
      <c r="A320" s="2" t="s">
        <v>2221</v>
      </c>
      <c r="B320" t="s">
        <v>1410</v>
      </c>
      <c r="C320">
        <f>6*60+36</f>
        <v>396</v>
      </c>
    </row>
    <row r="321" spans="1:3" x14ac:dyDescent="0.25">
      <c r="A321" s="2" t="s">
        <v>2098</v>
      </c>
      <c r="B321" t="s">
        <v>745</v>
      </c>
      <c r="C321">
        <f>6*60+35</f>
        <v>395</v>
      </c>
    </row>
    <row r="322" spans="1:3" x14ac:dyDescent="0.25">
      <c r="A322" s="2" t="s">
        <v>2098</v>
      </c>
      <c r="B322" t="s">
        <v>830</v>
      </c>
      <c r="C322">
        <f>6*60+35</f>
        <v>395</v>
      </c>
    </row>
    <row r="323" spans="1:3" x14ac:dyDescent="0.25">
      <c r="A323" s="2" t="s">
        <v>2098</v>
      </c>
      <c r="B323" t="s">
        <v>1398</v>
      </c>
      <c r="C323">
        <f>6*60+35</f>
        <v>395</v>
      </c>
    </row>
    <row r="324" spans="1:3" x14ac:dyDescent="0.25">
      <c r="A324" s="2" t="s">
        <v>2098</v>
      </c>
      <c r="B324" t="s">
        <v>1513</v>
      </c>
      <c r="C324">
        <f>6*60+35</f>
        <v>395</v>
      </c>
    </row>
    <row r="325" spans="1:3" x14ac:dyDescent="0.25">
      <c r="A325" s="2" t="s">
        <v>2295</v>
      </c>
      <c r="B325" t="s">
        <v>1274</v>
      </c>
      <c r="C325">
        <f>6*60+34</f>
        <v>394</v>
      </c>
    </row>
    <row r="326" spans="1:3" x14ac:dyDescent="0.25">
      <c r="A326" s="2" t="s">
        <v>2295</v>
      </c>
      <c r="B326" t="s">
        <v>1443</v>
      </c>
      <c r="C326">
        <f>6*60+34</f>
        <v>394</v>
      </c>
    </row>
    <row r="327" spans="1:3" x14ac:dyDescent="0.25">
      <c r="A327" s="2" t="s">
        <v>2270</v>
      </c>
      <c r="B327" t="s">
        <v>1189</v>
      </c>
      <c r="C327">
        <f>6*60+33</f>
        <v>393</v>
      </c>
    </row>
    <row r="328" spans="1:3" x14ac:dyDescent="0.25">
      <c r="A328" s="2" t="s">
        <v>2270</v>
      </c>
      <c r="B328" t="s">
        <v>1546</v>
      </c>
      <c r="C328">
        <f>6*60+33</f>
        <v>393</v>
      </c>
    </row>
    <row r="329" spans="1:3" x14ac:dyDescent="0.25">
      <c r="A329" s="2" t="s">
        <v>2163</v>
      </c>
      <c r="B329" t="s">
        <v>912</v>
      </c>
      <c r="C329">
        <f>6*60+32</f>
        <v>392</v>
      </c>
    </row>
    <row r="330" spans="1:3" x14ac:dyDescent="0.25">
      <c r="A330" s="2" t="s">
        <v>2257</v>
      </c>
      <c r="B330" t="s">
        <v>1127</v>
      </c>
      <c r="C330">
        <f>6*60+31</f>
        <v>391</v>
      </c>
    </row>
    <row r="331" spans="1:3" x14ac:dyDescent="0.25">
      <c r="A331" s="2" t="s">
        <v>2257</v>
      </c>
      <c r="B331" t="s">
        <v>1447</v>
      </c>
      <c r="C331">
        <f>6*60+31</f>
        <v>391</v>
      </c>
    </row>
    <row r="332" spans="1:3" x14ac:dyDescent="0.25">
      <c r="A332" s="2" t="s">
        <v>2169</v>
      </c>
      <c r="B332" t="s">
        <v>921</v>
      </c>
      <c r="C332">
        <f>6*60+30</f>
        <v>390</v>
      </c>
    </row>
    <row r="333" spans="1:3" x14ac:dyDescent="0.25">
      <c r="A333" s="2" t="s">
        <v>2081</v>
      </c>
      <c r="B333" t="s">
        <v>665</v>
      </c>
      <c r="C333">
        <f>6*60+29</f>
        <v>389</v>
      </c>
    </row>
    <row r="334" spans="1:3" x14ac:dyDescent="0.25">
      <c r="A334" s="2" t="s">
        <v>2081</v>
      </c>
      <c r="B334" t="s">
        <v>1071</v>
      </c>
      <c r="C334">
        <f>6*60+29</f>
        <v>389</v>
      </c>
    </row>
    <row r="335" spans="1:3" x14ac:dyDescent="0.25">
      <c r="A335" s="2" t="s">
        <v>2293</v>
      </c>
      <c r="B335" t="s">
        <v>1269</v>
      </c>
      <c r="C335">
        <f>6*60+28</f>
        <v>388</v>
      </c>
    </row>
    <row r="336" spans="1:3" x14ac:dyDescent="0.25">
      <c r="A336" s="2" t="s">
        <v>2293</v>
      </c>
      <c r="B336" t="s">
        <v>1490</v>
      </c>
      <c r="C336">
        <f>6*60+28</f>
        <v>388</v>
      </c>
    </row>
    <row r="337" spans="1:3" x14ac:dyDescent="0.25">
      <c r="A337" s="2" t="s">
        <v>2100</v>
      </c>
      <c r="B337" t="s">
        <v>763</v>
      </c>
      <c r="C337">
        <f>6*60+27</f>
        <v>387</v>
      </c>
    </row>
    <row r="338" spans="1:3" x14ac:dyDescent="0.25">
      <c r="A338" s="2" t="s">
        <v>2100</v>
      </c>
      <c r="B338" t="s">
        <v>1519</v>
      </c>
      <c r="C338">
        <f>6*60+27</f>
        <v>387</v>
      </c>
    </row>
    <row r="339" spans="1:3" x14ac:dyDescent="0.25">
      <c r="A339" s="2" t="s">
        <v>2135</v>
      </c>
      <c r="B339" t="s">
        <v>858</v>
      </c>
      <c r="C339">
        <f>6*60+26</f>
        <v>386</v>
      </c>
    </row>
    <row r="340" spans="1:3" x14ac:dyDescent="0.25">
      <c r="A340" s="2" t="s">
        <v>2135</v>
      </c>
      <c r="B340" t="s">
        <v>1291</v>
      </c>
      <c r="C340">
        <f>6*60+26</f>
        <v>386</v>
      </c>
    </row>
    <row r="341" spans="1:3" x14ac:dyDescent="0.25">
      <c r="A341" s="2" t="s">
        <v>2135</v>
      </c>
      <c r="B341" t="s">
        <v>1295</v>
      </c>
      <c r="C341">
        <f>6*60+26</f>
        <v>386</v>
      </c>
    </row>
    <row r="342" spans="1:3" x14ac:dyDescent="0.25">
      <c r="A342" s="2" t="s">
        <v>2135</v>
      </c>
      <c r="B342" t="s">
        <v>1550</v>
      </c>
      <c r="C342">
        <f>6*60+26</f>
        <v>386</v>
      </c>
    </row>
    <row r="343" spans="1:3" x14ac:dyDescent="0.25">
      <c r="A343" s="2" t="s">
        <v>2336</v>
      </c>
      <c r="B343" t="s">
        <v>1420</v>
      </c>
      <c r="C343">
        <f>6*60+25</f>
        <v>385</v>
      </c>
    </row>
    <row r="344" spans="1:3" x14ac:dyDescent="0.25">
      <c r="A344" s="2" t="s">
        <v>2187</v>
      </c>
      <c r="B344" t="s">
        <v>964</v>
      </c>
      <c r="C344">
        <f>6*60+24</f>
        <v>384</v>
      </c>
    </row>
    <row r="345" spans="1:3" x14ac:dyDescent="0.25">
      <c r="A345" s="2" t="s">
        <v>2187</v>
      </c>
      <c r="B345" t="s">
        <v>974</v>
      </c>
      <c r="C345">
        <f>6*60+24</f>
        <v>384</v>
      </c>
    </row>
    <row r="346" spans="1:3" x14ac:dyDescent="0.25">
      <c r="A346" s="2" t="s">
        <v>2187</v>
      </c>
      <c r="B346" t="s">
        <v>1264</v>
      </c>
      <c r="C346">
        <f>6*60+24</f>
        <v>384</v>
      </c>
    </row>
    <row r="347" spans="1:3" x14ac:dyDescent="0.25">
      <c r="A347" s="2" t="s">
        <v>2187</v>
      </c>
      <c r="B347" t="s">
        <v>1282</v>
      </c>
      <c r="C347">
        <f>6*60+24</f>
        <v>384</v>
      </c>
    </row>
    <row r="348" spans="1:3" x14ac:dyDescent="0.25">
      <c r="A348" s="2" t="s">
        <v>2187</v>
      </c>
      <c r="B348" t="s">
        <v>1539</v>
      </c>
      <c r="C348">
        <f>6*60+24</f>
        <v>384</v>
      </c>
    </row>
    <row r="349" spans="1:3" x14ac:dyDescent="0.25">
      <c r="A349" s="2" t="s">
        <v>2324</v>
      </c>
      <c r="B349" t="s">
        <v>1365</v>
      </c>
      <c r="C349">
        <f>6*60+23</f>
        <v>383</v>
      </c>
    </row>
    <row r="350" spans="1:3" x14ac:dyDescent="0.25">
      <c r="A350" s="2" t="s">
        <v>2344</v>
      </c>
      <c r="B350" t="s">
        <v>1448</v>
      </c>
      <c r="C350">
        <f>6*60+22</f>
        <v>382</v>
      </c>
    </row>
    <row r="351" spans="1:3" x14ac:dyDescent="0.25">
      <c r="A351" s="2" t="s">
        <v>2075</v>
      </c>
      <c r="B351" t="s">
        <v>646</v>
      </c>
      <c r="C351">
        <f>6*60+21</f>
        <v>381</v>
      </c>
    </row>
    <row r="352" spans="1:3" x14ac:dyDescent="0.25">
      <c r="A352" s="2" t="s">
        <v>2075</v>
      </c>
      <c r="B352" t="s">
        <v>1231</v>
      </c>
      <c r="C352">
        <f>6*60+21</f>
        <v>381</v>
      </c>
    </row>
    <row r="353" spans="1:3" x14ac:dyDescent="0.25">
      <c r="A353" s="2" t="s">
        <v>2104</v>
      </c>
      <c r="B353" t="s">
        <v>771</v>
      </c>
      <c r="C353">
        <f>6*60+20</f>
        <v>380</v>
      </c>
    </row>
    <row r="354" spans="1:3" x14ac:dyDescent="0.25">
      <c r="A354" s="2" t="s">
        <v>2104</v>
      </c>
      <c r="B354" t="s">
        <v>976</v>
      </c>
      <c r="C354">
        <f>6*60+20</f>
        <v>380</v>
      </c>
    </row>
    <row r="355" spans="1:3" x14ac:dyDescent="0.25">
      <c r="A355" s="2" t="s">
        <v>2104</v>
      </c>
      <c r="B355" t="s">
        <v>1249</v>
      </c>
      <c r="C355">
        <f>6*60+20</f>
        <v>380</v>
      </c>
    </row>
    <row r="356" spans="1:3" x14ac:dyDescent="0.25">
      <c r="A356" s="2" t="s">
        <v>2104</v>
      </c>
      <c r="B356" t="s">
        <v>1390</v>
      </c>
      <c r="C356">
        <f>6*60+20</f>
        <v>380</v>
      </c>
    </row>
    <row r="357" spans="1:3" x14ac:dyDescent="0.25">
      <c r="A357" s="2" t="s">
        <v>2240</v>
      </c>
      <c r="B357" t="s">
        <v>1079</v>
      </c>
      <c r="C357">
        <f>6*60+19</f>
        <v>379</v>
      </c>
    </row>
    <row r="358" spans="1:3" x14ac:dyDescent="0.25">
      <c r="A358" s="2" t="s">
        <v>2363</v>
      </c>
      <c r="B358" t="s">
        <v>1533</v>
      </c>
      <c r="C358">
        <f>6*60+17</f>
        <v>377</v>
      </c>
    </row>
    <row r="359" spans="1:3" x14ac:dyDescent="0.25">
      <c r="A359" s="2" t="s">
        <v>2278</v>
      </c>
      <c r="B359" t="s">
        <v>1212</v>
      </c>
      <c r="C359">
        <f>6*60+16</f>
        <v>376</v>
      </c>
    </row>
    <row r="360" spans="1:3" x14ac:dyDescent="0.25">
      <c r="A360" s="2" t="s">
        <v>2278</v>
      </c>
      <c r="B360" t="s">
        <v>1347</v>
      </c>
      <c r="C360">
        <f>6*60+16</f>
        <v>376</v>
      </c>
    </row>
    <row r="361" spans="1:3" x14ac:dyDescent="0.25">
      <c r="A361" s="2" t="s">
        <v>2258</v>
      </c>
      <c r="B361" t="s">
        <v>1130</v>
      </c>
      <c r="C361">
        <f>6*60+15</f>
        <v>375</v>
      </c>
    </row>
    <row r="362" spans="1:3" x14ac:dyDescent="0.25">
      <c r="A362" s="2" t="s">
        <v>2258</v>
      </c>
      <c r="B362" t="s">
        <v>1154</v>
      </c>
      <c r="C362">
        <f>6*60+15</f>
        <v>375</v>
      </c>
    </row>
    <row r="363" spans="1:3" x14ac:dyDescent="0.25">
      <c r="A363" s="2" t="s">
        <v>2258</v>
      </c>
      <c r="B363" t="s">
        <v>1415</v>
      </c>
      <c r="C363">
        <f>6*60+15</f>
        <v>375</v>
      </c>
    </row>
    <row r="364" spans="1:3" x14ac:dyDescent="0.25">
      <c r="A364" s="2" t="s">
        <v>2347</v>
      </c>
      <c r="B364" t="s">
        <v>1466</v>
      </c>
      <c r="C364">
        <f>6*60+13</f>
        <v>373</v>
      </c>
    </row>
    <row r="365" spans="1:3" x14ac:dyDescent="0.25">
      <c r="A365" s="2" t="s">
        <v>2347</v>
      </c>
      <c r="B365" t="s">
        <v>1475</v>
      </c>
      <c r="C365">
        <f>6*60+13</f>
        <v>373</v>
      </c>
    </row>
    <row r="366" spans="1:3" x14ac:dyDescent="0.25">
      <c r="A366" s="2" t="s">
        <v>1880</v>
      </c>
      <c r="B366" t="s">
        <v>23</v>
      </c>
      <c r="C366">
        <f>6*60+12</f>
        <v>372</v>
      </c>
    </row>
    <row r="367" spans="1:3" x14ac:dyDescent="0.25">
      <c r="A367" s="2" t="s">
        <v>1880</v>
      </c>
      <c r="B367" t="s">
        <v>1234</v>
      </c>
      <c r="C367">
        <f>6*60+12</f>
        <v>372</v>
      </c>
    </row>
    <row r="368" spans="1:3" x14ac:dyDescent="0.25">
      <c r="A368" s="2" t="s">
        <v>2085</v>
      </c>
      <c r="B368" t="s">
        <v>687</v>
      </c>
      <c r="C368">
        <f>6*60+11</f>
        <v>371</v>
      </c>
    </row>
    <row r="369" spans="1:3" x14ac:dyDescent="0.25">
      <c r="A369" s="2" t="s">
        <v>2248</v>
      </c>
      <c r="B369" t="s">
        <v>1102</v>
      </c>
      <c r="C369">
        <f>6*60+10</f>
        <v>370</v>
      </c>
    </row>
    <row r="370" spans="1:3" x14ac:dyDescent="0.25">
      <c r="A370" s="2" t="s">
        <v>2282</v>
      </c>
      <c r="B370" t="s">
        <v>1228</v>
      </c>
      <c r="C370">
        <f>6*60+8</f>
        <v>368</v>
      </c>
    </row>
    <row r="371" spans="1:3" x14ac:dyDescent="0.25">
      <c r="A371" s="2" t="s">
        <v>2282</v>
      </c>
      <c r="B371" t="s">
        <v>1237</v>
      </c>
      <c r="C371">
        <f>6*60+8</f>
        <v>368</v>
      </c>
    </row>
    <row r="372" spans="1:3" x14ac:dyDescent="0.25">
      <c r="A372" s="2" t="s">
        <v>2282</v>
      </c>
      <c r="B372" t="s">
        <v>1469</v>
      </c>
      <c r="C372">
        <f>6*60+8</f>
        <v>368</v>
      </c>
    </row>
    <row r="373" spans="1:3" x14ac:dyDescent="0.25">
      <c r="A373" s="2" t="s">
        <v>2133</v>
      </c>
      <c r="B373" t="s">
        <v>856</v>
      </c>
      <c r="C373">
        <f>6*60+7</f>
        <v>367</v>
      </c>
    </row>
    <row r="374" spans="1:3" x14ac:dyDescent="0.25">
      <c r="A374" s="2" t="s">
        <v>2133</v>
      </c>
      <c r="B374" t="s">
        <v>919</v>
      </c>
      <c r="C374">
        <f>6*60+7</f>
        <v>367</v>
      </c>
    </row>
    <row r="375" spans="1:3" x14ac:dyDescent="0.25">
      <c r="A375" s="2" t="s">
        <v>2133</v>
      </c>
      <c r="B375" t="s">
        <v>1233</v>
      </c>
      <c r="C375">
        <f>6*60+7</f>
        <v>367</v>
      </c>
    </row>
    <row r="376" spans="1:3" x14ac:dyDescent="0.25">
      <c r="A376" s="2" t="s">
        <v>2133</v>
      </c>
      <c r="B376" t="s">
        <v>1453</v>
      </c>
      <c r="C376">
        <f>6*60+7</f>
        <v>367</v>
      </c>
    </row>
    <row r="377" spans="1:3" x14ac:dyDescent="0.25">
      <c r="A377" s="2" t="s">
        <v>2133</v>
      </c>
      <c r="B377" t="s">
        <v>1541</v>
      </c>
      <c r="C377">
        <f>6*60+7</f>
        <v>367</v>
      </c>
    </row>
    <row r="378" spans="1:3" x14ac:dyDescent="0.25">
      <c r="A378" s="2" t="s">
        <v>2115</v>
      </c>
      <c r="B378" t="s">
        <v>809</v>
      </c>
      <c r="C378">
        <f>6*60+6</f>
        <v>366</v>
      </c>
    </row>
    <row r="379" spans="1:3" x14ac:dyDescent="0.25">
      <c r="A379" s="2" t="s">
        <v>2115</v>
      </c>
      <c r="B379" t="s">
        <v>955</v>
      </c>
      <c r="C379">
        <f>6*60+6</f>
        <v>366</v>
      </c>
    </row>
    <row r="380" spans="1:3" x14ac:dyDescent="0.25">
      <c r="A380" s="2" t="s">
        <v>2115</v>
      </c>
      <c r="B380" t="s">
        <v>1342</v>
      </c>
      <c r="C380">
        <f>6*60+6</f>
        <v>366</v>
      </c>
    </row>
    <row r="381" spans="1:3" x14ac:dyDescent="0.25">
      <c r="A381" s="2" t="s">
        <v>2115</v>
      </c>
      <c r="B381" t="s">
        <v>1553</v>
      </c>
      <c r="C381">
        <f>6*60+6</f>
        <v>366</v>
      </c>
    </row>
    <row r="382" spans="1:3" x14ac:dyDescent="0.25">
      <c r="A382" s="2" t="s">
        <v>2208</v>
      </c>
      <c r="B382" t="s">
        <v>1009</v>
      </c>
      <c r="C382">
        <f>6*60+5</f>
        <v>365</v>
      </c>
    </row>
    <row r="383" spans="1:3" x14ac:dyDescent="0.25">
      <c r="A383" s="2" t="s">
        <v>2208</v>
      </c>
      <c r="B383" t="s">
        <v>1319</v>
      </c>
      <c r="C383">
        <f>6*60+5</f>
        <v>365</v>
      </c>
    </row>
    <row r="384" spans="1:3" x14ac:dyDescent="0.25">
      <c r="A384" s="2" t="s">
        <v>2106</v>
      </c>
      <c r="B384" t="s">
        <v>776</v>
      </c>
      <c r="C384">
        <f>6*60+2</f>
        <v>362</v>
      </c>
    </row>
    <row r="385" spans="1:3" x14ac:dyDescent="0.25">
      <c r="A385" s="2" t="s">
        <v>2106</v>
      </c>
      <c r="B385" t="s">
        <v>1260</v>
      </c>
      <c r="C385">
        <f>6*60+2</f>
        <v>362</v>
      </c>
    </row>
    <row r="386" spans="1:3" x14ac:dyDescent="0.25">
      <c r="A386" s="2" t="s">
        <v>2106</v>
      </c>
      <c r="B386" t="s">
        <v>1412</v>
      </c>
      <c r="C386">
        <f>6*60+2</f>
        <v>362</v>
      </c>
    </row>
    <row r="387" spans="1:3" x14ac:dyDescent="0.25">
      <c r="A387" s="2" t="s">
        <v>2106</v>
      </c>
      <c r="B387" t="s">
        <v>1450</v>
      </c>
      <c r="C387">
        <f>6*60+2</f>
        <v>362</v>
      </c>
    </row>
    <row r="388" spans="1:3" x14ac:dyDescent="0.25">
      <c r="A388" s="2" t="s">
        <v>2120</v>
      </c>
      <c r="B388" t="s">
        <v>818</v>
      </c>
      <c r="C388">
        <f>6*60+1</f>
        <v>361</v>
      </c>
    </row>
    <row r="389" spans="1:3" x14ac:dyDescent="0.25">
      <c r="A389" s="2" t="s">
        <v>2120</v>
      </c>
      <c r="B389" t="s">
        <v>1141</v>
      </c>
      <c r="C389">
        <f>6*60+1</f>
        <v>361</v>
      </c>
    </row>
    <row r="390" spans="1:3" x14ac:dyDescent="0.25">
      <c r="A390" s="2" t="s">
        <v>2120</v>
      </c>
      <c r="B390" t="s">
        <v>1169</v>
      </c>
      <c r="C390">
        <f>6*60+1</f>
        <v>361</v>
      </c>
    </row>
    <row r="391" spans="1:3" x14ac:dyDescent="0.25">
      <c r="A391" s="2" t="s">
        <v>2120</v>
      </c>
      <c r="B391" t="s">
        <v>1413</v>
      </c>
      <c r="C391">
        <f>6*60+1</f>
        <v>361</v>
      </c>
    </row>
    <row r="392" spans="1:3" x14ac:dyDescent="0.25">
      <c r="A392" s="2" t="s">
        <v>2120</v>
      </c>
      <c r="B392" t="s">
        <v>1512</v>
      </c>
      <c r="C392">
        <f>6*60+1</f>
        <v>361</v>
      </c>
    </row>
    <row r="393" spans="1:3" x14ac:dyDescent="0.25">
      <c r="A393" s="2" t="s">
        <v>2138</v>
      </c>
      <c r="B393" t="s">
        <v>863</v>
      </c>
      <c r="C393">
        <f>6*60+0</f>
        <v>360</v>
      </c>
    </row>
    <row r="394" spans="1:3" x14ac:dyDescent="0.25">
      <c r="A394" s="2" t="s">
        <v>2138</v>
      </c>
      <c r="B394" t="s">
        <v>1163</v>
      </c>
      <c r="C394">
        <f>6*60+0</f>
        <v>360</v>
      </c>
    </row>
    <row r="395" spans="1:3" x14ac:dyDescent="0.25">
      <c r="A395" s="2" t="s">
        <v>2265</v>
      </c>
      <c r="B395" t="s">
        <v>1180</v>
      </c>
      <c r="C395">
        <f>5*60+58</f>
        <v>358</v>
      </c>
    </row>
    <row r="396" spans="1:3" x14ac:dyDescent="0.25">
      <c r="A396" s="2" t="s">
        <v>2188</v>
      </c>
      <c r="B396" t="s">
        <v>966</v>
      </c>
      <c r="C396">
        <f>5*60+56</f>
        <v>356</v>
      </c>
    </row>
    <row r="397" spans="1:3" x14ac:dyDescent="0.25">
      <c r="A397" s="2" t="s">
        <v>2340</v>
      </c>
      <c r="B397" t="s">
        <v>1436</v>
      </c>
      <c r="C397">
        <f>5*60+55</f>
        <v>355</v>
      </c>
    </row>
    <row r="398" spans="1:3" x14ac:dyDescent="0.25">
      <c r="A398" s="2" t="s">
        <v>2122</v>
      </c>
      <c r="B398" t="s">
        <v>822</v>
      </c>
      <c r="C398">
        <f>5*60+54</f>
        <v>354</v>
      </c>
    </row>
    <row r="399" spans="1:3" x14ac:dyDescent="0.25">
      <c r="A399" s="2" t="s">
        <v>2122</v>
      </c>
      <c r="B399" t="s">
        <v>871</v>
      </c>
      <c r="C399">
        <f>5*60+54</f>
        <v>354</v>
      </c>
    </row>
    <row r="400" spans="1:3" x14ac:dyDescent="0.25">
      <c r="A400" s="2" t="s">
        <v>2122</v>
      </c>
      <c r="B400" t="s">
        <v>1084</v>
      </c>
      <c r="C400">
        <f>5*60+54</f>
        <v>354</v>
      </c>
    </row>
    <row r="401" spans="1:3" x14ac:dyDescent="0.25">
      <c r="A401" s="2" t="s">
        <v>2122</v>
      </c>
      <c r="B401" t="s">
        <v>1534</v>
      </c>
      <c r="C401">
        <f>5*60+54</f>
        <v>354</v>
      </c>
    </row>
    <row r="402" spans="1:3" x14ac:dyDescent="0.25">
      <c r="A402" s="2" t="s">
        <v>2242</v>
      </c>
      <c r="B402" t="s">
        <v>1082</v>
      </c>
      <c r="C402">
        <f>5*60+53</f>
        <v>353</v>
      </c>
    </row>
    <row r="403" spans="1:3" x14ac:dyDescent="0.25">
      <c r="A403" s="2" t="s">
        <v>2242</v>
      </c>
      <c r="B403" t="s">
        <v>1336</v>
      </c>
      <c r="C403">
        <f>5*60+53</f>
        <v>353</v>
      </c>
    </row>
    <row r="404" spans="1:3" x14ac:dyDescent="0.25">
      <c r="A404" s="2" t="s">
        <v>2242</v>
      </c>
      <c r="B404" t="s">
        <v>1509</v>
      </c>
      <c r="C404">
        <f>5*60+53</f>
        <v>353</v>
      </c>
    </row>
    <row r="405" spans="1:3" x14ac:dyDescent="0.25">
      <c r="A405" s="2" t="s">
        <v>2117</v>
      </c>
      <c r="B405" t="s">
        <v>812</v>
      </c>
      <c r="C405">
        <f>5*60+52</f>
        <v>352</v>
      </c>
    </row>
    <row r="406" spans="1:3" x14ac:dyDescent="0.25">
      <c r="A406" s="2" t="s">
        <v>2071</v>
      </c>
      <c r="B406" t="s">
        <v>632</v>
      </c>
      <c r="C406">
        <f>5*60+51</f>
        <v>351</v>
      </c>
    </row>
    <row r="407" spans="1:3" x14ac:dyDescent="0.25">
      <c r="A407" s="2" t="s">
        <v>2071</v>
      </c>
      <c r="B407" t="s">
        <v>909</v>
      </c>
      <c r="C407">
        <f>5*60+51</f>
        <v>351</v>
      </c>
    </row>
    <row r="408" spans="1:3" x14ac:dyDescent="0.25">
      <c r="A408" s="2" t="s">
        <v>2090</v>
      </c>
      <c r="B408" t="s">
        <v>694</v>
      </c>
      <c r="C408">
        <f>5*60+50</f>
        <v>350</v>
      </c>
    </row>
    <row r="409" spans="1:3" x14ac:dyDescent="0.25">
      <c r="A409" s="2" t="s">
        <v>2090</v>
      </c>
      <c r="B409" t="s">
        <v>1144</v>
      </c>
      <c r="C409">
        <f>5*60+50</f>
        <v>350</v>
      </c>
    </row>
    <row r="410" spans="1:3" x14ac:dyDescent="0.25">
      <c r="A410" s="2" t="s">
        <v>2090</v>
      </c>
      <c r="B410" t="s">
        <v>1372</v>
      </c>
      <c r="C410">
        <f>5*60+50</f>
        <v>350</v>
      </c>
    </row>
    <row r="411" spans="1:3" x14ac:dyDescent="0.25">
      <c r="A411" s="2" t="s">
        <v>2099</v>
      </c>
      <c r="B411" t="s">
        <v>761</v>
      </c>
      <c r="C411">
        <f>5*60+49</f>
        <v>349</v>
      </c>
    </row>
    <row r="412" spans="1:3" x14ac:dyDescent="0.25">
      <c r="A412" s="2" t="s">
        <v>2099</v>
      </c>
      <c r="B412" t="s">
        <v>1093</v>
      </c>
      <c r="C412">
        <f>5*60+49</f>
        <v>349</v>
      </c>
    </row>
    <row r="413" spans="1:3" x14ac:dyDescent="0.25">
      <c r="A413" s="2" t="s">
        <v>2099</v>
      </c>
      <c r="B413" t="s">
        <v>1397</v>
      </c>
      <c r="C413">
        <f>5*60+49</f>
        <v>349</v>
      </c>
    </row>
    <row r="414" spans="1:3" x14ac:dyDescent="0.25">
      <c r="A414" s="2" t="s">
        <v>2202</v>
      </c>
      <c r="B414" t="s">
        <v>1001</v>
      </c>
      <c r="C414">
        <f>5*60+47</f>
        <v>347</v>
      </c>
    </row>
    <row r="415" spans="1:3" x14ac:dyDescent="0.25">
      <c r="A415" s="2" t="s">
        <v>2202</v>
      </c>
      <c r="B415" t="s">
        <v>1001</v>
      </c>
      <c r="C415">
        <f>5*60+47</f>
        <v>347</v>
      </c>
    </row>
    <row r="416" spans="1:3" x14ac:dyDescent="0.25">
      <c r="A416" s="2" t="s">
        <v>2202</v>
      </c>
      <c r="B416" t="s">
        <v>1459</v>
      </c>
      <c r="C416">
        <f>5*60+47</f>
        <v>347</v>
      </c>
    </row>
    <row r="417" spans="1:3" x14ac:dyDescent="0.25">
      <c r="A417" s="2" t="s">
        <v>2252</v>
      </c>
      <c r="B417" t="s">
        <v>1106</v>
      </c>
      <c r="C417">
        <f>5*60+46</f>
        <v>346</v>
      </c>
    </row>
    <row r="418" spans="1:3" x14ac:dyDescent="0.25">
      <c r="A418" s="2" t="s">
        <v>2252</v>
      </c>
      <c r="B418" t="s">
        <v>1435</v>
      </c>
      <c r="C418">
        <f>5*60+46</f>
        <v>346</v>
      </c>
    </row>
    <row r="419" spans="1:3" x14ac:dyDescent="0.25">
      <c r="A419" s="2" t="s">
        <v>2252</v>
      </c>
      <c r="B419" t="s">
        <v>1494</v>
      </c>
      <c r="C419">
        <f>5*60+46</f>
        <v>346</v>
      </c>
    </row>
    <row r="420" spans="1:3" x14ac:dyDescent="0.25">
      <c r="A420" s="2" t="s">
        <v>2252</v>
      </c>
      <c r="B420" t="s">
        <v>1544</v>
      </c>
      <c r="C420">
        <f>5*60+46</f>
        <v>346</v>
      </c>
    </row>
    <row r="421" spans="1:3" x14ac:dyDescent="0.25">
      <c r="A421" s="2" t="s">
        <v>2021</v>
      </c>
      <c r="B421" t="s">
        <v>427</v>
      </c>
      <c r="C421">
        <f>5*60+44</f>
        <v>344</v>
      </c>
    </row>
    <row r="422" spans="1:3" x14ac:dyDescent="0.25">
      <c r="A422" s="2" t="s">
        <v>2021</v>
      </c>
      <c r="B422" t="s">
        <v>859</v>
      </c>
      <c r="C422">
        <f>5*60+44</f>
        <v>344</v>
      </c>
    </row>
    <row r="423" spans="1:3" x14ac:dyDescent="0.25">
      <c r="A423" s="2" t="s">
        <v>2021</v>
      </c>
      <c r="B423" t="s">
        <v>1272</v>
      </c>
      <c r="C423">
        <f>5*60+44</f>
        <v>344</v>
      </c>
    </row>
    <row r="424" spans="1:3" x14ac:dyDescent="0.25">
      <c r="A424" s="2" t="s">
        <v>2021</v>
      </c>
      <c r="B424" t="s">
        <v>1514</v>
      </c>
      <c r="C424">
        <f>5*60+44</f>
        <v>344</v>
      </c>
    </row>
    <row r="425" spans="1:3" x14ac:dyDescent="0.25">
      <c r="A425" s="2" t="s">
        <v>2089</v>
      </c>
      <c r="B425" t="s">
        <v>692</v>
      </c>
      <c r="C425">
        <f>5*60+43</f>
        <v>343</v>
      </c>
    </row>
    <row r="426" spans="1:3" x14ac:dyDescent="0.25">
      <c r="A426" s="2" t="s">
        <v>2089</v>
      </c>
      <c r="B426" t="s">
        <v>1216</v>
      </c>
      <c r="C426">
        <f>5*60+43</f>
        <v>343</v>
      </c>
    </row>
    <row r="427" spans="1:3" x14ac:dyDescent="0.25">
      <c r="A427" s="2" t="s">
        <v>2089</v>
      </c>
      <c r="B427" t="s">
        <v>1333</v>
      </c>
      <c r="C427">
        <f>5*60+43</f>
        <v>343</v>
      </c>
    </row>
    <row r="428" spans="1:3" x14ac:dyDescent="0.25">
      <c r="A428" s="2" t="s">
        <v>2089</v>
      </c>
      <c r="B428" t="s">
        <v>1479</v>
      </c>
      <c r="C428">
        <f>5*60+43</f>
        <v>343</v>
      </c>
    </row>
    <row r="429" spans="1:3" x14ac:dyDescent="0.25">
      <c r="A429" s="2" t="s">
        <v>2051</v>
      </c>
      <c r="B429" t="s">
        <v>561</v>
      </c>
      <c r="C429">
        <f>5*60+42</f>
        <v>342</v>
      </c>
    </row>
    <row r="430" spans="1:3" x14ac:dyDescent="0.25">
      <c r="A430" s="2" t="s">
        <v>2083</v>
      </c>
      <c r="B430" t="s">
        <v>678</v>
      </c>
      <c r="C430">
        <f>5*60+41</f>
        <v>341</v>
      </c>
    </row>
    <row r="431" spans="1:3" x14ac:dyDescent="0.25">
      <c r="A431" s="2" t="s">
        <v>2083</v>
      </c>
      <c r="B431" t="s">
        <v>893</v>
      </c>
      <c r="C431">
        <f>5*60+41</f>
        <v>341</v>
      </c>
    </row>
    <row r="432" spans="1:3" x14ac:dyDescent="0.25">
      <c r="A432" s="2" t="s">
        <v>2083</v>
      </c>
      <c r="B432" t="s">
        <v>1317</v>
      </c>
      <c r="C432">
        <f>5*60+41</f>
        <v>341</v>
      </c>
    </row>
    <row r="433" spans="1:3" x14ac:dyDescent="0.25">
      <c r="A433" s="2" t="s">
        <v>2299</v>
      </c>
      <c r="B433" t="s">
        <v>1284</v>
      </c>
      <c r="C433">
        <f>5*60+40</f>
        <v>340</v>
      </c>
    </row>
    <row r="434" spans="1:3" x14ac:dyDescent="0.25">
      <c r="A434" s="2" t="s">
        <v>2088</v>
      </c>
      <c r="B434" t="s">
        <v>691</v>
      </c>
      <c r="C434">
        <f>5*60+39</f>
        <v>339</v>
      </c>
    </row>
    <row r="435" spans="1:3" x14ac:dyDescent="0.25">
      <c r="A435" s="2" t="s">
        <v>2088</v>
      </c>
      <c r="B435" t="s">
        <v>870</v>
      </c>
      <c r="C435">
        <f>5*60+39</f>
        <v>339</v>
      </c>
    </row>
    <row r="436" spans="1:3" x14ac:dyDescent="0.25">
      <c r="A436" s="2" t="s">
        <v>2088</v>
      </c>
      <c r="B436" t="s">
        <v>952</v>
      </c>
      <c r="C436">
        <f>5*60+39</f>
        <v>339</v>
      </c>
    </row>
    <row r="437" spans="1:3" x14ac:dyDescent="0.25">
      <c r="A437" s="2" t="s">
        <v>2088</v>
      </c>
      <c r="B437" t="s">
        <v>983</v>
      </c>
      <c r="C437">
        <f>5*60+39</f>
        <v>339</v>
      </c>
    </row>
    <row r="438" spans="1:3" x14ac:dyDescent="0.25">
      <c r="A438" s="2" t="s">
        <v>2088</v>
      </c>
      <c r="B438" t="s">
        <v>1485</v>
      </c>
      <c r="C438">
        <f>5*60+39</f>
        <v>339</v>
      </c>
    </row>
    <row r="439" spans="1:3" x14ac:dyDescent="0.25">
      <c r="A439" s="2" t="s">
        <v>2088</v>
      </c>
      <c r="B439" t="s">
        <v>1500</v>
      </c>
      <c r="C439">
        <f>5*60+39</f>
        <v>339</v>
      </c>
    </row>
    <row r="440" spans="1:3" x14ac:dyDescent="0.25">
      <c r="A440" s="2" t="s">
        <v>2101</v>
      </c>
      <c r="B440" t="s">
        <v>764</v>
      </c>
      <c r="C440">
        <f>5*60+36</f>
        <v>336</v>
      </c>
    </row>
    <row r="441" spans="1:3" x14ac:dyDescent="0.25">
      <c r="A441" s="2" t="s">
        <v>2101</v>
      </c>
      <c r="B441" t="s">
        <v>1540</v>
      </c>
      <c r="C441">
        <f>5*60+36</f>
        <v>336</v>
      </c>
    </row>
    <row r="442" spans="1:3" x14ac:dyDescent="0.25">
      <c r="A442" s="2" t="s">
        <v>2285</v>
      </c>
      <c r="B442" t="s">
        <v>1235</v>
      </c>
      <c r="C442">
        <f>5*60+35</f>
        <v>335</v>
      </c>
    </row>
    <row r="443" spans="1:3" x14ac:dyDescent="0.25">
      <c r="A443" s="2" t="s">
        <v>2285</v>
      </c>
      <c r="B443" t="s">
        <v>1371</v>
      </c>
      <c r="C443">
        <f>5*60+35</f>
        <v>335</v>
      </c>
    </row>
    <row r="444" spans="1:3" x14ac:dyDescent="0.25">
      <c r="A444" s="2" t="s">
        <v>2285</v>
      </c>
      <c r="B444" t="s">
        <v>1430</v>
      </c>
      <c r="C444">
        <f>5*60+35</f>
        <v>335</v>
      </c>
    </row>
    <row r="445" spans="1:3" x14ac:dyDescent="0.25">
      <c r="A445" s="2" t="s">
        <v>2285</v>
      </c>
      <c r="B445" t="s">
        <v>1461</v>
      </c>
      <c r="C445">
        <f>5*60+35</f>
        <v>335</v>
      </c>
    </row>
    <row r="446" spans="1:3" x14ac:dyDescent="0.25">
      <c r="A446" s="2" t="s">
        <v>1918</v>
      </c>
      <c r="B446" t="s">
        <v>108</v>
      </c>
      <c r="C446">
        <f>5*60+33</f>
        <v>333</v>
      </c>
    </row>
    <row r="447" spans="1:3" x14ac:dyDescent="0.25">
      <c r="A447" s="2" t="s">
        <v>1918</v>
      </c>
      <c r="B447" t="s">
        <v>110</v>
      </c>
      <c r="C447">
        <f>5*60+33</f>
        <v>333</v>
      </c>
    </row>
    <row r="448" spans="1:3" x14ac:dyDescent="0.25">
      <c r="A448" s="2" t="s">
        <v>1918</v>
      </c>
      <c r="B448" t="s">
        <v>620</v>
      </c>
      <c r="C448">
        <f>5*60+33</f>
        <v>333</v>
      </c>
    </row>
    <row r="449" spans="1:3" x14ac:dyDescent="0.25">
      <c r="A449" s="2" t="s">
        <v>1918</v>
      </c>
      <c r="B449" t="s">
        <v>758</v>
      </c>
      <c r="C449">
        <f>5*60+33</f>
        <v>333</v>
      </c>
    </row>
    <row r="450" spans="1:3" x14ac:dyDescent="0.25">
      <c r="A450" s="2" t="s">
        <v>1918</v>
      </c>
      <c r="B450" t="s">
        <v>949</v>
      </c>
      <c r="C450">
        <f>5*60+33</f>
        <v>333</v>
      </c>
    </row>
    <row r="451" spans="1:3" x14ac:dyDescent="0.25">
      <c r="A451" s="2" t="s">
        <v>1918</v>
      </c>
      <c r="B451" t="s">
        <v>972</v>
      </c>
      <c r="C451">
        <f>5*60+33</f>
        <v>333</v>
      </c>
    </row>
    <row r="452" spans="1:3" x14ac:dyDescent="0.25">
      <c r="A452" s="2" t="s">
        <v>1918</v>
      </c>
      <c r="B452" t="s">
        <v>1094</v>
      </c>
      <c r="C452">
        <f>5*60+33</f>
        <v>333</v>
      </c>
    </row>
    <row r="453" spans="1:3" x14ac:dyDescent="0.25">
      <c r="A453" s="2" t="s">
        <v>1918</v>
      </c>
      <c r="B453" t="s">
        <v>1198</v>
      </c>
      <c r="C453">
        <f>5*60+33</f>
        <v>333</v>
      </c>
    </row>
    <row r="454" spans="1:3" x14ac:dyDescent="0.25">
      <c r="A454" s="2" t="s">
        <v>1918</v>
      </c>
      <c r="B454" t="s">
        <v>1325</v>
      </c>
      <c r="C454">
        <f>5*60+33</f>
        <v>333</v>
      </c>
    </row>
    <row r="455" spans="1:3" x14ac:dyDescent="0.25">
      <c r="A455" s="2" t="s">
        <v>1918</v>
      </c>
      <c r="B455" t="s">
        <v>1375</v>
      </c>
      <c r="C455">
        <f>5*60+33</f>
        <v>333</v>
      </c>
    </row>
    <row r="456" spans="1:3" x14ac:dyDescent="0.25">
      <c r="A456" s="2" t="s">
        <v>1918</v>
      </c>
      <c r="B456" t="s">
        <v>1468</v>
      </c>
      <c r="C456">
        <f>5*60+33</f>
        <v>333</v>
      </c>
    </row>
    <row r="457" spans="1:3" x14ac:dyDescent="0.25">
      <c r="A457" s="2" t="s">
        <v>1918</v>
      </c>
      <c r="B457" t="s">
        <v>1522</v>
      </c>
      <c r="C457">
        <f>5*60+33</f>
        <v>333</v>
      </c>
    </row>
    <row r="458" spans="1:3" x14ac:dyDescent="0.25">
      <c r="A458" s="2" t="s">
        <v>1885</v>
      </c>
      <c r="B458" t="s">
        <v>34</v>
      </c>
      <c r="C458">
        <f>5*60+32</f>
        <v>332</v>
      </c>
    </row>
    <row r="459" spans="1:3" x14ac:dyDescent="0.25">
      <c r="A459" s="2" t="s">
        <v>1885</v>
      </c>
      <c r="B459" t="s">
        <v>751</v>
      </c>
      <c r="C459">
        <f>5*60+32</f>
        <v>332</v>
      </c>
    </row>
    <row r="460" spans="1:3" x14ac:dyDescent="0.25">
      <c r="A460" s="2" t="s">
        <v>2136</v>
      </c>
      <c r="B460" t="s">
        <v>860</v>
      </c>
      <c r="C460">
        <f>5*60+31</f>
        <v>331</v>
      </c>
    </row>
    <row r="461" spans="1:3" x14ac:dyDescent="0.25">
      <c r="A461" s="2" t="s">
        <v>2136</v>
      </c>
      <c r="B461" t="s">
        <v>938</v>
      </c>
      <c r="C461">
        <f>5*60+31</f>
        <v>331</v>
      </c>
    </row>
    <row r="462" spans="1:3" x14ac:dyDescent="0.25">
      <c r="A462" s="2" t="s">
        <v>2279</v>
      </c>
      <c r="B462" t="s">
        <v>1214</v>
      </c>
      <c r="C462">
        <f>5*60+30</f>
        <v>330</v>
      </c>
    </row>
    <row r="463" spans="1:3" x14ac:dyDescent="0.25">
      <c r="A463" s="2" t="s">
        <v>2279</v>
      </c>
      <c r="B463" t="s">
        <v>1338</v>
      </c>
      <c r="C463">
        <f>5*60+30</f>
        <v>330</v>
      </c>
    </row>
    <row r="464" spans="1:3" x14ac:dyDescent="0.25">
      <c r="A464" s="2" t="s">
        <v>2279</v>
      </c>
      <c r="B464" t="s">
        <v>1385</v>
      </c>
      <c r="C464">
        <f>5*60+30</f>
        <v>330</v>
      </c>
    </row>
    <row r="465" spans="1:3" x14ac:dyDescent="0.25">
      <c r="A465" s="2" t="s">
        <v>2279</v>
      </c>
      <c r="B465" t="s">
        <v>1425</v>
      </c>
      <c r="C465">
        <f>5*60+30</f>
        <v>330</v>
      </c>
    </row>
    <row r="466" spans="1:3" x14ac:dyDescent="0.25">
      <c r="A466" s="2" t="s">
        <v>2279</v>
      </c>
      <c r="B466" t="s">
        <v>1486</v>
      </c>
      <c r="C466">
        <f>5*60+30</f>
        <v>330</v>
      </c>
    </row>
    <row r="467" spans="1:3" x14ac:dyDescent="0.25">
      <c r="A467" s="2" t="s">
        <v>2105</v>
      </c>
      <c r="B467" t="s">
        <v>773</v>
      </c>
      <c r="C467">
        <f>5*60+29</f>
        <v>329</v>
      </c>
    </row>
    <row r="468" spans="1:3" x14ac:dyDescent="0.25">
      <c r="A468" s="2" t="s">
        <v>2105</v>
      </c>
      <c r="B468" t="s">
        <v>889</v>
      </c>
      <c r="C468">
        <f>5*60+29</f>
        <v>329</v>
      </c>
    </row>
    <row r="469" spans="1:3" x14ac:dyDescent="0.25">
      <c r="A469" s="2" t="s">
        <v>2066</v>
      </c>
      <c r="B469" t="s">
        <v>619</v>
      </c>
      <c r="C469">
        <f>5*60+28</f>
        <v>328</v>
      </c>
    </row>
    <row r="470" spans="1:3" x14ac:dyDescent="0.25">
      <c r="A470" s="2" t="s">
        <v>2342</v>
      </c>
      <c r="B470" t="s">
        <v>1440</v>
      </c>
      <c r="C470">
        <f>5*60+27</f>
        <v>327</v>
      </c>
    </row>
    <row r="471" spans="1:3" x14ac:dyDescent="0.25">
      <c r="A471" s="2" t="s">
        <v>2342</v>
      </c>
      <c r="B471" t="s">
        <v>1465</v>
      </c>
      <c r="C471">
        <f>5*60+27</f>
        <v>327</v>
      </c>
    </row>
    <row r="472" spans="1:3" x14ac:dyDescent="0.25">
      <c r="A472" s="2" t="s">
        <v>2180</v>
      </c>
      <c r="B472" t="s">
        <v>951</v>
      </c>
      <c r="C472">
        <f>5*60+26</f>
        <v>326</v>
      </c>
    </row>
    <row r="473" spans="1:3" x14ac:dyDescent="0.25">
      <c r="A473" s="2" t="s">
        <v>2180</v>
      </c>
      <c r="B473" t="s">
        <v>951</v>
      </c>
      <c r="C473">
        <f>5*60+26</f>
        <v>326</v>
      </c>
    </row>
    <row r="474" spans="1:3" x14ac:dyDescent="0.25">
      <c r="A474" s="2" t="s">
        <v>2254</v>
      </c>
      <c r="B474" t="s">
        <v>1118</v>
      </c>
      <c r="C474">
        <f>5*60+24</f>
        <v>324</v>
      </c>
    </row>
    <row r="475" spans="1:3" x14ac:dyDescent="0.25">
      <c r="A475" s="2" t="s">
        <v>2349</v>
      </c>
      <c r="B475" t="s">
        <v>1473</v>
      </c>
      <c r="C475">
        <f>5*60+23</f>
        <v>323</v>
      </c>
    </row>
    <row r="476" spans="1:3" x14ac:dyDescent="0.25">
      <c r="A476" s="2" t="s">
        <v>2182</v>
      </c>
      <c r="B476" t="s">
        <v>956</v>
      </c>
      <c r="C476">
        <f>5*60+21</f>
        <v>321</v>
      </c>
    </row>
    <row r="477" spans="1:3" x14ac:dyDescent="0.25">
      <c r="A477" s="2" t="s">
        <v>2182</v>
      </c>
      <c r="B477" t="s">
        <v>1452</v>
      </c>
      <c r="C477">
        <f>5*60+21</f>
        <v>321</v>
      </c>
    </row>
    <row r="478" spans="1:3" x14ac:dyDescent="0.25">
      <c r="A478" s="2" t="s">
        <v>2290</v>
      </c>
      <c r="B478" t="s">
        <v>1247</v>
      </c>
      <c r="C478">
        <f>5*60+20</f>
        <v>320</v>
      </c>
    </row>
    <row r="479" spans="1:3" x14ac:dyDescent="0.25">
      <c r="A479" s="2" t="s">
        <v>2290</v>
      </c>
      <c r="B479" t="s">
        <v>1411</v>
      </c>
      <c r="C479">
        <f>5*60+20</f>
        <v>320</v>
      </c>
    </row>
    <row r="480" spans="1:3" x14ac:dyDescent="0.25">
      <c r="A480" s="2" t="s">
        <v>2053</v>
      </c>
      <c r="B480" t="s">
        <v>564</v>
      </c>
      <c r="C480">
        <f>5*60+19</f>
        <v>319</v>
      </c>
    </row>
    <row r="481" spans="1:3" x14ac:dyDescent="0.25">
      <c r="A481" s="2" t="s">
        <v>2053</v>
      </c>
      <c r="B481" t="s">
        <v>601</v>
      </c>
      <c r="C481">
        <f>5*60+19</f>
        <v>319</v>
      </c>
    </row>
    <row r="482" spans="1:3" x14ac:dyDescent="0.25">
      <c r="A482" s="2" t="s">
        <v>2053</v>
      </c>
      <c r="B482" t="s">
        <v>601</v>
      </c>
      <c r="C482">
        <f>5*60+19</f>
        <v>319</v>
      </c>
    </row>
    <row r="483" spans="1:3" x14ac:dyDescent="0.25">
      <c r="A483" s="2" t="s">
        <v>2053</v>
      </c>
      <c r="B483" t="s">
        <v>1377</v>
      </c>
      <c r="C483">
        <f>5*60+19</f>
        <v>319</v>
      </c>
    </row>
    <row r="484" spans="1:3" x14ac:dyDescent="0.25">
      <c r="A484" s="2" t="s">
        <v>2053</v>
      </c>
      <c r="B484" t="s">
        <v>1391</v>
      </c>
      <c r="C484">
        <f>5*60+19</f>
        <v>319</v>
      </c>
    </row>
    <row r="485" spans="1:3" x14ac:dyDescent="0.25">
      <c r="A485" s="2" t="s">
        <v>2239</v>
      </c>
      <c r="B485" t="s">
        <v>1078</v>
      </c>
      <c r="C485">
        <f>5*60+18</f>
        <v>318</v>
      </c>
    </row>
    <row r="486" spans="1:3" x14ac:dyDescent="0.25">
      <c r="A486" s="2" t="s">
        <v>2239</v>
      </c>
      <c r="B486" t="s">
        <v>1113</v>
      </c>
      <c r="C486">
        <f>5*60+18</f>
        <v>318</v>
      </c>
    </row>
    <row r="487" spans="1:3" x14ac:dyDescent="0.25">
      <c r="A487" s="2" t="s">
        <v>2239</v>
      </c>
      <c r="B487" t="s">
        <v>1428</v>
      </c>
      <c r="C487">
        <f>5*60+18</f>
        <v>318</v>
      </c>
    </row>
    <row r="488" spans="1:3" x14ac:dyDescent="0.25">
      <c r="A488" s="2" t="s">
        <v>2159</v>
      </c>
      <c r="B488" t="s">
        <v>906</v>
      </c>
      <c r="C488">
        <f>5*60+17</f>
        <v>317</v>
      </c>
    </row>
    <row r="489" spans="1:3" x14ac:dyDescent="0.25">
      <c r="A489" s="2" t="s">
        <v>2159</v>
      </c>
      <c r="B489" t="s">
        <v>906</v>
      </c>
      <c r="C489">
        <f>5*60+17</f>
        <v>317</v>
      </c>
    </row>
    <row r="490" spans="1:3" x14ac:dyDescent="0.25">
      <c r="A490" s="2" t="s">
        <v>1972</v>
      </c>
      <c r="B490" t="s">
        <v>264</v>
      </c>
      <c r="C490">
        <f>5*60+16</f>
        <v>316</v>
      </c>
    </row>
    <row r="491" spans="1:3" x14ac:dyDescent="0.25">
      <c r="A491" s="2" t="s">
        <v>2289</v>
      </c>
      <c r="B491" t="s">
        <v>1245</v>
      </c>
      <c r="C491">
        <f>5*60+15</f>
        <v>315</v>
      </c>
    </row>
    <row r="492" spans="1:3" x14ac:dyDescent="0.25">
      <c r="A492" s="2" t="s">
        <v>2289</v>
      </c>
      <c r="B492" t="s">
        <v>1298</v>
      </c>
      <c r="C492">
        <f>5*60+15</f>
        <v>315</v>
      </c>
    </row>
    <row r="493" spans="1:3" x14ac:dyDescent="0.25">
      <c r="A493" s="2" t="s">
        <v>2289</v>
      </c>
      <c r="B493" t="s">
        <v>1306</v>
      </c>
      <c r="C493">
        <f>5*60+15</f>
        <v>315</v>
      </c>
    </row>
    <row r="494" spans="1:3" x14ac:dyDescent="0.25">
      <c r="A494" s="2" t="s">
        <v>2176</v>
      </c>
      <c r="B494" t="s">
        <v>945</v>
      </c>
      <c r="C494">
        <f>5*60+14</f>
        <v>314</v>
      </c>
    </row>
    <row r="495" spans="1:3" x14ac:dyDescent="0.25">
      <c r="A495" s="2" t="s">
        <v>2052</v>
      </c>
      <c r="B495" t="s">
        <v>563</v>
      </c>
      <c r="C495">
        <f>5*60+13</f>
        <v>313</v>
      </c>
    </row>
    <row r="496" spans="1:3" x14ac:dyDescent="0.25">
      <c r="A496" s="2" t="s">
        <v>2235</v>
      </c>
      <c r="B496" t="s">
        <v>1070</v>
      </c>
      <c r="C496">
        <f>5*60+12</f>
        <v>312</v>
      </c>
    </row>
    <row r="497" spans="1:3" x14ac:dyDescent="0.25">
      <c r="A497" s="2" t="s">
        <v>2235</v>
      </c>
      <c r="B497" t="s">
        <v>1511</v>
      </c>
      <c r="C497">
        <f>5*60+12</f>
        <v>312</v>
      </c>
    </row>
    <row r="498" spans="1:3" x14ac:dyDescent="0.25">
      <c r="A498" s="2" t="s">
        <v>2287</v>
      </c>
      <c r="B498" t="s">
        <v>1238</v>
      </c>
      <c r="C498">
        <f>5*60+11</f>
        <v>311</v>
      </c>
    </row>
    <row r="499" spans="1:3" x14ac:dyDescent="0.25">
      <c r="A499" s="2" t="s">
        <v>2287</v>
      </c>
      <c r="B499" t="s">
        <v>1407</v>
      </c>
      <c r="C499">
        <f>5*60+11</f>
        <v>311</v>
      </c>
    </row>
    <row r="500" spans="1:3" x14ac:dyDescent="0.25">
      <c r="A500" s="2" t="s">
        <v>2108</v>
      </c>
      <c r="B500" t="s">
        <v>785</v>
      </c>
      <c r="C500">
        <f>5*60+10</f>
        <v>310</v>
      </c>
    </row>
    <row r="501" spans="1:3" x14ac:dyDescent="0.25">
      <c r="A501" s="2" t="s">
        <v>2129</v>
      </c>
      <c r="B501" t="s">
        <v>848</v>
      </c>
      <c r="C501">
        <f>5*60+9</f>
        <v>309</v>
      </c>
    </row>
    <row r="502" spans="1:3" x14ac:dyDescent="0.25">
      <c r="A502" s="2" t="s">
        <v>2129</v>
      </c>
      <c r="B502" t="s">
        <v>1520</v>
      </c>
      <c r="C502">
        <f>5*60+9</f>
        <v>309</v>
      </c>
    </row>
    <row r="503" spans="1:3" x14ac:dyDescent="0.25">
      <c r="A503" s="2" t="s">
        <v>2044</v>
      </c>
      <c r="B503" t="s">
        <v>525</v>
      </c>
      <c r="C503">
        <f>5*60+8</f>
        <v>308</v>
      </c>
    </row>
    <row r="504" spans="1:3" x14ac:dyDescent="0.25">
      <c r="A504" s="2" t="s">
        <v>2065</v>
      </c>
      <c r="B504" t="s">
        <v>613</v>
      </c>
      <c r="C504">
        <f>5*60+7</f>
        <v>307</v>
      </c>
    </row>
    <row r="505" spans="1:3" x14ac:dyDescent="0.25">
      <c r="A505" s="2" t="s">
        <v>2065</v>
      </c>
      <c r="B505" t="s">
        <v>878</v>
      </c>
      <c r="C505">
        <f>5*60+7</f>
        <v>307</v>
      </c>
    </row>
    <row r="506" spans="1:3" x14ac:dyDescent="0.25">
      <c r="A506" s="2" t="s">
        <v>2065</v>
      </c>
      <c r="B506" t="s">
        <v>915</v>
      </c>
      <c r="C506">
        <f>5*60+7</f>
        <v>307</v>
      </c>
    </row>
    <row r="507" spans="1:3" x14ac:dyDescent="0.25">
      <c r="A507" s="2" t="s">
        <v>2065</v>
      </c>
      <c r="B507" t="s">
        <v>977</v>
      </c>
      <c r="C507">
        <f>5*60+7</f>
        <v>307</v>
      </c>
    </row>
    <row r="508" spans="1:3" x14ac:dyDescent="0.25">
      <c r="A508" s="2" t="s">
        <v>2065</v>
      </c>
      <c r="B508" t="s">
        <v>1200</v>
      </c>
      <c r="C508">
        <f>5*60+7</f>
        <v>307</v>
      </c>
    </row>
    <row r="509" spans="1:3" x14ac:dyDescent="0.25">
      <c r="A509" s="2" t="s">
        <v>2065</v>
      </c>
      <c r="B509" t="s">
        <v>1369</v>
      </c>
      <c r="C509">
        <f>5*60+7</f>
        <v>307</v>
      </c>
    </row>
    <row r="510" spans="1:3" x14ac:dyDescent="0.25">
      <c r="A510" s="2" t="s">
        <v>2147</v>
      </c>
      <c r="B510" t="s">
        <v>887</v>
      </c>
      <c r="C510">
        <f>5*60+6</f>
        <v>306</v>
      </c>
    </row>
    <row r="511" spans="1:3" x14ac:dyDescent="0.25">
      <c r="A511" s="2" t="s">
        <v>2147</v>
      </c>
      <c r="B511" t="s">
        <v>1499</v>
      </c>
      <c r="C511">
        <f>5*60+6</f>
        <v>306</v>
      </c>
    </row>
    <row r="512" spans="1:3" x14ac:dyDescent="0.25">
      <c r="A512" s="2" t="s">
        <v>2288</v>
      </c>
      <c r="B512" t="s">
        <v>1239</v>
      </c>
      <c r="C512">
        <f>5*60+5</f>
        <v>305</v>
      </c>
    </row>
    <row r="513" spans="1:3" x14ac:dyDescent="0.25">
      <c r="A513" s="2" t="s">
        <v>2237</v>
      </c>
      <c r="B513" t="s">
        <v>1075</v>
      </c>
      <c r="C513">
        <f>5*60+4</f>
        <v>304</v>
      </c>
    </row>
    <row r="514" spans="1:3" x14ac:dyDescent="0.25">
      <c r="A514" s="2" t="s">
        <v>1984</v>
      </c>
      <c r="B514" t="s">
        <v>290</v>
      </c>
      <c r="C514">
        <f>5*60+3</f>
        <v>303</v>
      </c>
    </row>
    <row r="515" spans="1:3" x14ac:dyDescent="0.25">
      <c r="A515" s="2" t="s">
        <v>1984</v>
      </c>
      <c r="B515" t="s">
        <v>862</v>
      </c>
      <c r="C515">
        <f>5*60+3</f>
        <v>303</v>
      </c>
    </row>
    <row r="516" spans="1:3" x14ac:dyDescent="0.25">
      <c r="A516" s="2" t="s">
        <v>1984</v>
      </c>
      <c r="B516" t="s">
        <v>1182</v>
      </c>
      <c r="C516">
        <f>5*60+3</f>
        <v>303</v>
      </c>
    </row>
    <row r="517" spans="1:3" x14ac:dyDescent="0.25">
      <c r="A517" s="2" t="s">
        <v>1984</v>
      </c>
      <c r="B517" t="s">
        <v>1302</v>
      </c>
      <c r="C517">
        <f>5*60+3</f>
        <v>303</v>
      </c>
    </row>
    <row r="518" spans="1:3" x14ac:dyDescent="0.25">
      <c r="A518" s="2" t="s">
        <v>1984</v>
      </c>
      <c r="B518" t="s">
        <v>1419</v>
      </c>
      <c r="C518">
        <f>5*60+3</f>
        <v>303</v>
      </c>
    </row>
    <row r="519" spans="1:3" x14ac:dyDescent="0.25">
      <c r="A519" s="2" t="s">
        <v>1984</v>
      </c>
      <c r="B519" t="s">
        <v>1529</v>
      </c>
      <c r="C519">
        <f>5*60+3</f>
        <v>303</v>
      </c>
    </row>
    <row r="520" spans="1:3" x14ac:dyDescent="0.25">
      <c r="A520" s="2" t="s">
        <v>2170</v>
      </c>
      <c r="B520" t="s">
        <v>929</v>
      </c>
      <c r="C520">
        <f>5*60+2</f>
        <v>302</v>
      </c>
    </row>
    <row r="521" spans="1:3" x14ac:dyDescent="0.25">
      <c r="A521" s="2" t="s">
        <v>2170</v>
      </c>
      <c r="B521" t="s">
        <v>1166</v>
      </c>
      <c r="C521">
        <f>5*60+2</f>
        <v>302</v>
      </c>
    </row>
    <row r="522" spans="1:3" x14ac:dyDescent="0.25">
      <c r="A522" s="2" t="s">
        <v>2161</v>
      </c>
      <c r="B522" t="s">
        <v>910</v>
      </c>
      <c r="C522">
        <f>5*60+1</f>
        <v>301</v>
      </c>
    </row>
    <row r="523" spans="1:3" x14ac:dyDescent="0.25">
      <c r="A523" s="2" t="s">
        <v>2161</v>
      </c>
      <c r="B523" t="s">
        <v>1081</v>
      </c>
      <c r="C523">
        <f>5*60+1</f>
        <v>301</v>
      </c>
    </row>
    <row r="524" spans="1:3" x14ac:dyDescent="0.25">
      <c r="A524" s="2" t="s">
        <v>2161</v>
      </c>
      <c r="B524" t="s">
        <v>1129</v>
      </c>
      <c r="C524">
        <f>5*60+1</f>
        <v>301</v>
      </c>
    </row>
    <row r="525" spans="1:3" x14ac:dyDescent="0.25">
      <c r="A525" s="2" t="s">
        <v>2161</v>
      </c>
      <c r="B525" t="s">
        <v>1164</v>
      </c>
      <c r="C525">
        <f>5*60+1</f>
        <v>301</v>
      </c>
    </row>
    <row r="526" spans="1:3" x14ac:dyDescent="0.25">
      <c r="A526" s="2" t="s">
        <v>2297</v>
      </c>
      <c r="B526" t="s">
        <v>1279</v>
      </c>
      <c r="C526">
        <f>4*60+59</f>
        <v>299</v>
      </c>
    </row>
    <row r="527" spans="1:3" x14ac:dyDescent="0.25">
      <c r="A527" s="2" t="s">
        <v>1953</v>
      </c>
      <c r="B527" t="s">
        <v>201</v>
      </c>
      <c r="C527">
        <f>4*60+58</f>
        <v>298</v>
      </c>
    </row>
    <row r="528" spans="1:3" x14ac:dyDescent="0.25">
      <c r="A528" s="2" t="s">
        <v>2131</v>
      </c>
      <c r="B528" t="s">
        <v>853</v>
      </c>
      <c r="C528">
        <f>4*60+57</f>
        <v>297</v>
      </c>
    </row>
    <row r="529" spans="1:3" x14ac:dyDescent="0.25">
      <c r="A529" s="2" t="s">
        <v>2131</v>
      </c>
      <c r="B529" t="s">
        <v>1096</v>
      </c>
      <c r="C529">
        <f>4*60+57</f>
        <v>297</v>
      </c>
    </row>
    <row r="530" spans="1:3" x14ac:dyDescent="0.25">
      <c r="A530" s="2" t="s">
        <v>2211</v>
      </c>
      <c r="B530" t="s">
        <v>1016</v>
      </c>
      <c r="C530">
        <f>4*60+56</f>
        <v>296</v>
      </c>
    </row>
    <row r="531" spans="1:3" x14ac:dyDescent="0.25">
      <c r="A531" s="2" t="s">
        <v>2211</v>
      </c>
      <c r="B531" t="s">
        <v>1213</v>
      </c>
      <c r="C531">
        <f>4*60+56</f>
        <v>296</v>
      </c>
    </row>
    <row r="532" spans="1:3" x14ac:dyDescent="0.25">
      <c r="A532" s="2" t="s">
        <v>2102</v>
      </c>
      <c r="B532" t="s">
        <v>766</v>
      </c>
      <c r="C532">
        <f>4*60+55</f>
        <v>295</v>
      </c>
    </row>
    <row r="533" spans="1:3" x14ac:dyDescent="0.25">
      <c r="A533" s="2" t="s">
        <v>2102</v>
      </c>
      <c r="B533" t="s">
        <v>767</v>
      </c>
      <c r="C533">
        <f>4*60+55</f>
        <v>295</v>
      </c>
    </row>
    <row r="534" spans="1:3" x14ac:dyDescent="0.25">
      <c r="A534" s="2" t="s">
        <v>2102</v>
      </c>
      <c r="B534" t="s">
        <v>1101</v>
      </c>
      <c r="C534">
        <f>4*60+55</f>
        <v>295</v>
      </c>
    </row>
    <row r="535" spans="1:3" x14ac:dyDescent="0.25">
      <c r="A535" s="2" t="s">
        <v>2102</v>
      </c>
      <c r="B535" t="s">
        <v>1101</v>
      </c>
      <c r="C535">
        <f>4*60+55</f>
        <v>295</v>
      </c>
    </row>
    <row r="536" spans="1:3" x14ac:dyDescent="0.25">
      <c r="A536" s="2" t="s">
        <v>1991</v>
      </c>
      <c r="B536" t="s">
        <v>311</v>
      </c>
      <c r="C536">
        <f>4*60+54</f>
        <v>294</v>
      </c>
    </row>
    <row r="537" spans="1:3" x14ac:dyDescent="0.25">
      <c r="A537" s="2" t="s">
        <v>1991</v>
      </c>
      <c r="B537" t="s">
        <v>569</v>
      </c>
      <c r="C537">
        <f>4*60+54</f>
        <v>294</v>
      </c>
    </row>
    <row r="538" spans="1:3" x14ac:dyDescent="0.25">
      <c r="A538" s="2" t="s">
        <v>1991</v>
      </c>
      <c r="B538" t="s">
        <v>662</v>
      </c>
      <c r="C538">
        <f>4*60+54</f>
        <v>294</v>
      </c>
    </row>
    <row r="539" spans="1:3" x14ac:dyDescent="0.25">
      <c r="A539" s="2" t="s">
        <v>1991</v>
      </c>
      <c r="B539" t="s">
        <v>662</v>
      </c>
      <c r="C539">
        <f>4*60+54</f>
        <v>294</v>
      </c>
    </row>
    <row r="540" spans="1:3" x14ac:dyDescent="0.25">
      <c r="A540" s="2" t="s">
        <v>1991</v>
      </c>
      <c r="B540" t="s">
        <v>791</v>
      </c>
      <c r="C540">
        <f>4*60+54</f>
        <v>294</v>
      </c>
    </row>
    <row r="541" spans="1:3" x14ac:dyDescent="0.25">
      <c r="A541" s="2" t="s">
        <v>1991</v>
      </c>
      <c r="B541" t="s">
        <v>1426</v>
      </c>
      <c r="C541">
        <f>4*60+54</f>
        <v>294</v>
      </c>
    </row>
    <row r="542" spans="1:3" x14ac:dyDescent="0.25">
      <c r="A542" s="2" t="s">
        <v>2272</v>
      </c>
      <c r="B542" t="s">
        <v>1192</v>
      </c>
      <c r="C542">
        <f>4*60+53</f>
        <v>293</v>
      </c>
    </row>
    <row r="543" spans="1:3" x14ac:dyDescent="0.25">
      <c r="A543" s="2" t="s">
        <v>2272</v>
      </c>
      <c r="B543" t="s">
        <v>1364</v>
      </c>
      <c r="C543">
        <f>4*60+53</f>
        <v>293</v>
      </c>
    </row>
    <row r="544" spans="1:3" x14ac:dyDescent="0.25">
      <c r="A544" s="2" t="s">
        <v>2017</v>
      </c>
      <c r="B544" t="s">
        <v>418</v>
      </c>
      <c r="C544">
        <f>4*60+52</f>
        <v>292</v>
      </c>
    </row>
    <row r="545" spans="1:3" x14ac:dyDescent="0.25">
      <c r="A545" s="2" t="s">
        <v>2017</v>
      </c>
      <c r="B545" t="s">
        <v>721</v>
      </c>
      <c r="C545">
        <f>4*60+52</f>
        <v>292</v>
      </c>
    </row>
    <row r="546" spans="1:3" x14ac:dyDescent="0.25">
      <c r="A546" s="2" t="s">
        <v>2017</v>
      </c>
      <c r="B546" t="s">
        <v>953</v>
      </c>
      <c r="C546">
        <f>4*60+52</f>
        <v>292</v>
      </c>
    </row>
    <row r="547" spans="1:3" x14ac:dyDescent="0.25">
      <c r="A547" s="2" t="s">
        <v>2017</v>
      </c>
      <c r="B547" t="s">
        <v>984</v>
      </c>
      <c r="C547">
        <f>4*60+52</f>
        <v>292</v>
      </c>
    </row>
    <row r="548" spans="1:3" x14ac:dyDescent="0.25">
      <c r="A548" s="2" t="s">
        <v>2017</v>
      </c>
      <c r="B548" t="s">
        <v>1008</v>
      </c>
      <c r="C548">
        <f>4*60+52</f>
        <v>292</v>
      </c>
    </row>
    <row r="549" spans="1:3" x14ac:dyDescent="0.25">
      <c r="A549" s="2" t="s">
        <v>2017</v>
      </c>
      <c r="B549" t="s">
        <v>1438</v>
      </c>
      <c r="C549">
        <f>4*60+52</f>
        <v>292</v>
      </c>
    </row>
    <row r="550" spans="1:3" x14ac:dyDescent="0.25">
      <c r="A550" s="2" t="s">
        <v>2017</v>
      </c>
      <c r="B550" t="s">
        <v>1502</v>
      </c>
      <c r="C550">
        <f>4*60+52</f>
        <v>292</v>
      </c>
    </row>
    <row r="551" spans="1:3" x14ac:dyDescent="0.25">
      <c r="A551" s="2" t="s">
        <v>2016</v>
      </c>
      <c r="B551" t="s">
        <v>417</v>
      </c>
      <c r="C551">
        <f>4*60+51</f>
        <v>291</v>
      </c>
    </row>
    <row r="552" spans="1:3" x14ac:dyDescent="0.25">
      <c r="A552" s="2" t="s">
        <v>2016</v>
      </c>
      <c r="B552" t="s">
        <v>896</v>
      </c>
      <c r="C552">
        <f>4*60+51</f>
        <v>291</v>
      </c>
    </row>
    <row r="553" spans="1:3" x14ac:dyDescent="0.25">
      <c r="A553" s="2" t="s">
        <v>2016</v>
      </c>
      <c r="B553" t="s">
        <v>1422</v>
      </c>
      <c r="C553">
        <f>4*60+51</f>
        <v>291</v>
      </c>
    </row>
    <row r="554" spans="1:3" x14ac:dyDescent="0.25">
      <c r="A554" s="2" t="s">
        <v>2004</v>
      </c>
      <c r="B554" t="s">
        <v>337</v>
      </c>
      <c r="C554">
        <f>4*60+49</f>
        <v>289</v>
      </c>
    </row>
    <row r="555" spans="1:3" x14ac:dyDescent="0.25">
      <c r="A555" s="2" t="s">
        <v>2004</v>
      </c>
      <c r="B555" t="s">
        <v>1172</v>
      </c>
      <c r="C555">
        <f>4*60+49</f>
        <v>289</v>
      </c>
    </row>
    <row r="556" spans="1:3" x14ac:dyDescent="0.25">
      <c r="A556" s="2" t="s">
        <v>2004</v>
      </c>
      <c r="B556" t="s">
        <v>1172</v>
      </c>
      <c r="C556">
        <f>4*60+49</f>
        <v>289</v>
      </c>
    </row>
    <row r="557" spans="1:3" x14ac:dyDescent="0.25">
      <c r="A557" s="2" t="s">
        <v>1955</v>
      </c>
      <c r="B557" t="s">
        <v>209</v>
      </c>
      <c r="C557">
        <f>4*60+48</f>
        <v>288</v>
      </c>
    </row>
    <row r="558" spans="1:3" x14ac:dyDescent="0.25">
      <c r="A558" s="2" t="s">
        <v>1955</v>
      </c>
      <c r="B558" t="s">
        <v>436</v>
      </c>
      <c r="C558">
        <f>4*60+48</f>
        <v>288</v>
      </c>
    </row>
    <row r="559" spans="1:3" x14ac:dyDescent="0.25">
      <c r="A559" s="2" t="s">
        <v>1955</v>
      </c>
      <c r="B559" t="s">
        <v>792</v>
      </c>
      <c r="C559">
        <f>4*60+48</f>
        <v>288</v>
      </c>
    </row>
    <row r="560" spans="1:3" x14ac:dyDescent="0.25">
      <c r="A560" s="2" t="s">
        <v>1955</v>
      </c>
      <c r="B560" t="s">
        <v>1181</v>
      </c>
      <c r="C560">
        <f>4*60+48</f>
        <v>288</v>
      </c>
    </row>
    <row r="561" spans="1:3" x14ac:dyDescent="0.25">
      <c r="A561" s="2" t="s">
        <v>2095</v>
      </c>
      <c r="B561" t="s">
        <v>724</v>
      </c>
      <c r="C561">
        <f>4*60+47</f>
        <v>287</v>
      </c>
    </row>
    <row r="562" spans="1:3" x14ac:dyDescent="0.25">
      <c r="A562" s="2" t="s">
        <v>2095</v>
      </c>
      <c r="B562" t="s">
        <v>829</v>
      </c>
      <c r="C562">
        <f>4*60+47</f>
        <v>287</v>
      </c>
    </row>
    <row r="563" spans="1:3" x14ac:dyDescent="0.25">
      <c r="A563" s="2" t="s">
        <v>2175</v>
      </c>
      <c r="B563" t="s">
        <v>944</v>
      </c>
      <c r="C563">
        <f>4*60+46</f>
        <v>286</v>
      </c>
    </row>
    <row r="564" spans="1:3" x14ac:dyDescent="0.25">
      <c r="A564" s="2" t="s">
        <v>2073</v>
      </c>
      <c r="B564" t="s">
        <v>638</v>
      </c>
      <c r="C564">
        <f>4*60+44</f>
        <v>284</v>
      </c>
    </row>
    <row r="565" spans="1:3" x14ac:dyDescent="0.25">
      <c r="A565" s="2" t="s">
        <v>2073</v>
      </c>
      <c r="B565" t="s">
        <v>1232</v>
      </c>
      <c r="C565">
        <f>4*60+44</f>
        <v>284</v>
      </c>
    </row>
    <row r="566" spans="1:3" x14ac:dyDescent="0.25">
      <c r="A566" s="2" t="s">
        <v>2179</v>
      </c>
      <c r="B566" t="s">
        <v>950</v>
      </c>
      <c r="C566">
        <f>4*60+43</f>
        <v>283</v>
      </c>
    </row>
    <row r="567" spans="1:3" x14ac:dyDescent="0.25">
      <c r="A567" s="2" t="s">
        <v>2057</v>
      </c>
      <c r="B567" t="s">
        <v>583</v>
      </c>
      <c r="C567">
        <f>4*60+42</f>
        <v>282</v>
      </c>
    </row>
    <row r="568" spans="1:3" x14ac:dyDescent="0.25">
      <c r="A568" s="2" t="s">
        <v>2057</v>
      </c>
      <c r="B568" t="s">
        <v>1283</v>
      </c>
      <c r="C568">
        <f>4*60+42</f>
        <v>282</v>
      </c>
    </row>
    <row r="569" spans="1:3" x14ac:dyDescent="0.25">
      <c r="A569" s="2" t="s">
        <v>2113</v>
      </c>
      <c r="B569" t="s">
        <v>800</v>
      </c>
      <c r="C569">
        <f>4*60+41</f>
        <v>281</v>
      </c>
    </row>
    <row r="570" spans="1:3" x14ac:dyDescent="0.25">
      <c r="A570" s="2" t="s">
        <v>2113</v>
      </c>
      <c r="B570" t="s">
        <v>846</v>
      </c>
      <c r="C570">
        <f>4*60+41</f>
        <v>281</v>
      </c>
    </row>
    <row r="571" spans="1:3" x14ac:dyDescent="0.25">
      <c r="A571" s="2" t="s">
        <v>1931</v>
      </c>
      <c r="B571" t="s">
        <v>140</v>
      </c>
      <c r="C571">
        <f>4*60+40</f>
        <v>280</v>
      </c>
    </row>
    <row r="572" spans="1:3" x14ac:dyDescent="0.25">
      <c r="A572" s="2" t="s">
        <v>2253</v>
      </c>
      <c r="B572" t="s">
        <v>1115</v>
      </c>
      <c r="C572">
        <f>4*60+39</f>
        <v>279</v>
      </c>
    </row>
    <row r="573" spans="1:3" x14ac:dyDescent="0.25">
      <c r="A573" s="2" t="s">
        <v>1969</v>
      </c>
      <c r="B573" t="s">
        <v>256</v>
      </c>
      <c r="C573">
        <f>4*60+38</f>
        <v>278</v>
      </c>
    </row>
    <row r="574" spans="1:3" x14ac:dyDescent="0.25">
      <c r="A574" s="2" t="s">
        <v>1969</v>
      </c>
      <c r="B574" t="s">
        <v>1109</v>
      </c>
      <c r="C574">
        <f>4*60+38</f>
        <v>278</v>
      </c>
    </row>
    <row r="575" spans="1:3" x14ac:dyDescent="0.25">
      <c r="A575" s="2" t="s">
        <v>1969</v>
      </c>
      <c r="B575" t="s">
        <v>1160</v>
      </c>
      <c r="C575">
        <f>4*60+38</f>
        <v>278</v>
      </c>
    </row>
    <row r="576" spans="1:3" x14ac:dyDescent="0.25">
      <c r="A576" s="2" t="s">
        <v>1969</v>
      </c>
      <c r="B576" t="s">
        <v>1299</v>
      </c>
      <c r="C576">
        <f>4*60+38</f>
        <v>278</v>
      </c>
    </row>
    <row r="577" spans="1:3" x14ac:dyDescent="0.25">
      <c r="A577" s="2" t="s">
        <v>1969</v>
      </c>
      <c r="B577" t="s">
        <v>1501</v>
      </c>
      <c r="C577">
        <f>4*60+38</f>
        <v>278</v>
      </c>
    </row>
    <row r="578" spans="1:3" x14ac:dyDescent="0.25">
      <c r="A578" s="2" t="s">
        <v>2031</v>
      </c>
      <c r="B578" t="s">
        <v>471</v>
      </c>
      <c r="C578">
        <f>4*60+37</f>
        <v>277</v>
      </c>
    </row>
    <row r="579" spans="1:3" x14ac:dyDescent="0.25">
      <c r="A579" s="2" t="s">
        <v>2031</v>
      </c>
      <c r="B579" t="s">
        <v>813</v>
      </c>
      <c r="C579">
        <f>4*60+37</f>
        <v>277</v>
      </c>
    </row>
    <row r="580" spans="1:3" x14ac:dyDescent="0.25">
      <c r="A580" s="2" t="s">
        <v>2031</v>
      </c>
      <c r="B580" t="s">
        <v>901</v>
      </c>
      <c r="C580">
        <f>4*60+37</f>
        <v>277</v>
      </c>
    </row>
    <row r="581" spans="1:3" x14ac:dyDescent="0.25">
      <c r="A581" s="2" t="s">
        <v>2198</v>
      </c>
      <c r="B581" t="s">
        <v>995</v>
      </c>
      <c r="C581">
        <f>4*60+36</f>
        <v>276</v>
      </c>
    </row>
    <row r="582" spans="1:3" x14ac:dyDescent="0.25">
      <c r="A582" s="2" t="s">
        <v>2331</v>
      </c>
      <c r="B582" t="s">
        <v>1389</v>
      </c>
      <c r="C582">
        <f>4*60+35</f>
        <v>275</v>
      </c>
    </row>
    <row r="583" spans="1:3" x14ac:dyDescent="0.25">
      <c r="A583" s="2" t="s">
        <v>2331</v>
      </c>
      <c r="B583" t="s">
        <v>1406</v>
      </c>
      <c r="C583">
        <f>4*60+35</f>
        <v>275</v>
      </c>
    </row>
    <row r="584" spans="1:3" x14ac:dyDescent="0.25">
      <c r="A584" s="2" t="s">
        <v>2050</v>
      </c>
      <c r="B584" t="s">
        <v>555</v>
      </c>
      <c r="C584">
        <f>4*60+34</f>
        <v>274</v>
      </c>
    </row>
    <row r="585" spans="1:3" x14ac:dyDescent="0.25">
      <c r="A585" s="2" t="s">
        <v>2050</v>
      </c>
      <c r="B585" t="s">
        <v>971</v>
      </c>
      <c r="C585">
        <f>4*60+34</f>
        <v>274</v>
      </c>
    </row>
    <row r="586" spans="1:3" x14ac:dyDescent="0.25">
      <c r="A586" s="2" t="s">
        <v>2050</v>
      </c>
      <c r="B586" t="s">
        <v>1271</v>
      </c>
      <c r="C586">
        <f>4*60+34</f>
        <v>274</v>
      </c>
    </row>
    <row r="587" spans="1:3" x14ac:dyDescent="0.25">
      <c r="A587" s="2" t="s">
        <v>2356</v>
      </c>
      <c r="B587" t="s">
        <v>1506</v>
      </c>
      <c r="C587">
        <f>4*60+33</f>
        <v>273</v>
      </c>
    </row>
    <row r="588" spans="1:3" x14ac:dyDescent="0.25">
      <c r="A588" s="2" t="s">
        <v>2121</v>
      </c>
      <c r="B588" t="s">
        <v>820</v>
      </c>
      <c r="C588">
        <f>4*60+30</f>
        <v>270</v>
      </c>
    </row>
    <row r="589" spans="1:3" x14ac:dyDescent="0.25">
      <c r="A589" s="2" t="s">
        <v>2121</v>
      </c>
      <c r="B589" t="s">
        <v>1092</v>
      </c>
      <c r="C589">
        <f>4*60+30</f>
        <v>270</v>
      </c>
    </row>
    <row r="590" spans="1:3" x14ac:dyDescent="0.25">
      <c r="A590" s="2" t="s">
        <v>1990</v>
      </c>
      <c r="B590" t="s">
        <v>309</v>
      </c>
      <c r="C590">
        <f>4*60+29</f>
        <v>269</v>
      </c>
    </row>
    <row r="591" spans="1:3" x14ac:dyDescent="0.25">
      <c r="A591" s="2" t="s">
        <v>1990</v>
      </c>
      <c r="B591" t="s">
        <v>1107</v>
      </c>
      <c r="C591">
        <f>4*60+29</f>
        <v>269</v>
      </c>
    </row>
    <row r="592" spans="1:3" x14ac:dyDescent="0.25">
      <c r="A592" s="2" t="s">
        <v>1990</v>
      </c>
      <c r="B592" t="s">
        <v>1326</v>
      </c>
      <c r="C592">
        <f>4*60+29</f>
        <v>269</v>
      </c>
    </row>
    <row r="593" spans="1:3" x14ac:dyDescent="0.25">
      <c r="A593" s="2" t="s">
        <v>1990</v>
      </c>
      <c r="B593" t="s">
        <v>1474</v>
      </c>
      <c r="C593">
        <f>4*60+29</f>
        <v>269</v>
      </c>
    </row>
    <row r="594" spans="1:3" x14ac:dyDescent="0.25">
      <c r="A594" s="2" t="s">
        <v>2047</v>
      </c>
      <c r="B594" t="s">
        <v>542</v>
      </c>
      <c r="C594">
        <f>4*60+27</f>
        <v>267</v>
      </c>
    </row>
    <row r="595" spans="1:3" x14ac:dyDescent="0.25">
      <c r="A595" s="2" t="s">
        <v>2047</v>
      </c>
      <c r="B595" t="s">
        <v>803</v>
      </c>
      <c r="C595">
        <f>4*60+27</f>
        <v>267</v>
      </c>
    </row>
    <row r="596" spans="1:3" x14ac:dyDescent="0.25">
      <c r="A596" s="2" t="s">
        <v>1950</v>
      </c>
      <c r="B596" t="s">
        <v>192</v>
      </c>
      <c r="C596">
        <f>4*60+26</f>
        <v>266</v>
      </c>
    </row>
    <row r="597" spans="1:3" x14ac:dyDescent="0.25">
      <c r="A597" s="2" t="s">
        <v>1950</v>
      </c>
      <c r="B597" t="s">
        <v>460</v>
      </c>
      <c r="C597">
        <f>4*60+26</f>
        <v>266</v>
      </c>
    </row>
    <row r="598" spans="1:3" x14ac:dyDescent="0.25">
      <c r="A598" s="2" t="s">
        <v>1950</v>
      </c>
      <c r="B598" t="s">
        <v>460</v>
      </c>
      <c r="C598">
        <f>4*60+26</f>
        <v>266</v>
      </c>
    </row>
    <row r="599" spans="1:3" x14ac:dyDescent="0.25">
      <c r="A599" s="2" t="s">
        <v>1950</v>
      </c>
      <c r="B599" t="s">
        <v>505</v>
      </c>
      <c r="C599">
        <f>4*60+26</f>
        <v>266</v>
      </c>
    </row>
    <row r="600" spans="1:3" x14ac:dyDescent="0.25">
      <c r="A600" s="2" t="s">
        <v>1950</v>
      </c>
      <c r="B600" t="s">
        <v>869</v>
      </c>
      <c r="C600">
        <f>4*60+26</f>
        <v>266</v>
      </c>
    </row>
    <row r="601" spans="1:3" x14ac:dyDescent="0.25">
      <c r="A601" s="2" t="s">
        <v>1950</v>
      </c>
      <c r="B601" t="s">
        <v>1382</v>
      </c>
      <c r="C601">
        <f>4*60+26</f>
        <v>266</v>
      </c>
    </row>
    <row r="602" spans="1:3" x14ac:dyDescent="0.25">
      <c r="A602" s="2" t="s">
        <v>1950</v>
      </c>
      <c r="B602" t="s">
        <v>1483</v>
      </c>
      <c r="C602">
        <f>4*60+26</f>
        <v>266</v>
      </c>
    </row>
    <row r="603" spans="1:3" x14ac:dyDescent="0.25">
      <c r="A603" s="2" t="s">
        <v>1994</v>
      </c>
      <c r="B603" t="s">
        <v>317</v>
      </c>
      <c r="C603">
        <f>4*60+25</f>
        <v>265</v>
      </c>
    </row>
    <row r="604" spans="1:3" x14ac:dyDescent="0.25">
      <c r="A604" s="2" t="s">
        <v>1994</v>
      </c>
      <c r="B604" t="s">
        <v>824</v>
      </c>
      <c r="C604">
        <f>4*60+25</f>
        <v>265</v>
      </c>
    </row>
    <row r="605" spans="1:3" x14ac:dyDescent="0.25">
      <c r="A605" s="2" t="s">
        <v>1994</v>
      </c>
      <c r="B605" t="s">
        <v>852</v>
      </c>
      <c r="C605">
        <f>4*60+25</f>
        <v>265</v>
      </c>
    </row>
    <row r="606" spans="1:3" x14ac:dyDescent="0.25">
      <c r="A606" s="2" t="s">
        <v>1994</v>
      </c>
      <c r="B606" t="s">
        <v>1487</v>
      </c>
      <c r="C606">
        <f>4*60+25</f>
        <v>265</v>
      </c>
    </row>
    <row r="607" spans="1:3" x14ac:dyDescent="0.25">
      <c r="A607" s="2" t="s">
        <v>2022</v>
      </c>
      <c r="B607" t="s">
        <v>428</v>
      </c>
      <c r="C607">
        <f>4*60+24</f>
        <v>264</v>
      </c>
    </row>
    <row r="608" spans="1:3" x14ac:dyDescent="0.25">
      <c r="A608" s="2" t="s">
        <v>2128</v>
      </c>
      <c r="B608" t="s">
        <v>845</v>
      </c>
      <c r="C608">
        <f>4*60+23</f>
        <v>263</v>
      </c>
    </row>
    <row r="609" spans="1:3" x14ac:dyDescent="0.25">
      <c r="A609" s="2" t="s">
        <v>2118</v>
      </c>
      <c r="B609" t="s">
        <v>814</v>
      </c>
      <c r="C609">
        <f>4*60+22</f>
        <v>262</v>
      </c>
    </row>
    <row r="610" spans="1:3" x14ac:dyDescent="0.25">
      <c r="A610" s="2" t="s">
        <v>2118</v>
      </c>
      <c r="B610" t="s">
        <v>1125</v>
      </c>
      <c r="C610">
        <f>4*60+22</f>
        <v>262</v>
      </c>
    </row>
    <row r="611" spans="1:3" x14ac:dyDescent="0.25">
      <c r="A611" s="2" t="s">
        <v>2118</v>
      </c>
      <c r="B611" t="s">
        <v>1340</v>
      </c>
      <c r="C611">
        <f>4*60+22</f>
        <v>262</v>
      </c>
    </row>
    <row r="612" spans="1:3" x14ac:dyDescent="0.25">
      <c r="A612" s="2" t="s">
        <v>2144</v>
      </c>
      <c r="B612" t="s">
        <v>880</v>
      </c>
      <c r="C612">
        <f>4*60+21</f>
        <v>261</v>
      </c>
    </row>
    <row r="613" spans="1:3" x14ac:dyDescent="0.25">
      <c r="A613" s="2" t="s">
        <v>2086</v>
      </c>
      <c r="B613" t="s">
        <v>689</v>
      </c>
      <c r="C613">
        <f>4*60+20</f>
        <v>260</v>
      </c>
    </row>
    <row r="614" spans="1:3" x14ac:dyDescent="0.25">
      <c r="A614" s="2" t="s">
        <v>2086</v>
      </c>
      <c r="B614" t="s">
        <v>922</v>
      </c>
      <c r="C614">
        <f>4*60+20</f>
        <v>260</v>
      </c>
    </row>
    <row r="615" spans="1:3" x14ac:dyDescent="0.25">
      <c r="A615" s="2" t="s">
        <v>2086</v>
      </c>
      <c r="B615" t="s">
        <v>922</v>
      </c>
      <c r="C615">
        <f>4*60+20</f>
        <v>260</v>
      </c>
    </row>
    <row r="616" spans="1:3" x14ac:dyDescent="0.25">
      <c r="A616" s="2" t="s">
        <v>2086</v>
      </c>
      <c r="B616" t="s">
        <v>1393</v>
      </c>
      <c r="C616">
        <f>4*60+20</f>
        <v>260</v>
      </c>
    </row>
    <row r="617" spans="1:3" x14ac:dyDescent="0.25">
      <c r="A617" s="2" t="s">
        <v>2086</v>
      </c>
      <c r="B617" t="s">
        <v>1405</v>
      </c>
      <c r="C617">
        <f>4*60+20</f>
        <v>260</v>
      </c>
    </row>
    <row r="618" spans="1:3" x14ac:dyDescent="0.25">
      <c r="A618" s="2" t="s">
        <v>1968</v>
      </c>
      <c r="B618" t="s">
        <v>254</v>
      </c>
      <c r="C618">
        <f>4*60+19</f>
        <v>259</v>
      </c>
    </row>
    <row r="619" spans="1:3" x14ac:dyDescent="0.25">
      <c r="A619" s="2" t="s">
        <v>1968</v>
      </c>
      <c r="B619" t="s">
        <v>467</v>
      </c>
      <c r="C619">
        <f>4*60+19</f>
        <v>259</v>
      </c>
    </row>
    <row r="620" spans="1:3" x14ac:dyDescent="0.25">
      <c r="A620" s="2" t="s">
        <v>1968</v>
      </c>
      <c r="B620" t="s">
        <v>1090</v>
      </c>
      <c r="C620">
        <f>4*60+19</f>
        <v>259</v>
      </c>
    </row>
    <row r="621" spans="1:3" x14ac:dyDescent="0.25">
      <c r="A621" s="2" t="s">
        <v>1968</v>
      </c>
      <c r="B621" t="s">
        <v>1454</v>
      </c>
      <c r="C621">
        <f>4*60+19</f>
        <v>259</v>
      </c>
    </row>
    <row r="622" spans="1:3" x14ac:dyDescent="0.25">
      <c r="A622" s="2" t="s">
        <v>2236</v>
      </c>
      <c r="B622" t="s">
        <v>1072</v>
      </c>
      <c r="C622">
        <f>4*60+18</f>
        <v>258</v>
      </c>
    </row>
    <row r="623" spans="1:3" x14ac:dyDescent="0.25">
      <c r="A623" s="2" t="s">
        <v>2236</v>
      </c>
      <c r="B623" t="s">
        <v>1117</v>
      </c>
      <c r="C623">
        <f>4*60+18</f>
        <v>258</v>
      </c>
    </row>
    <row r="624" spans="1:3" x14ac:dyDescent="0.25">
      <c r="A624" s="2" t="s">
        <v>2213</v>
      </c>
      <c r="B624" t="s">
        <v>1018</v>
      </c>
      <c r="C624">
        <f>4*60+16</f>
        <v>256</v>
      </c>
    </row>
    <row r="625" spans="1:3" x14ac:dyDescent="0.25">
      <c r="A625" s="2" t="s">
        <v>2107</v>
      </c>
      <c r="B625" t="s">
        <v>780</v>
      </c>
      <c r="C625">
        <f>4*60+15</f>
        <v>255</v>
      </c>
    </row>
    <row r="626" spans="1:3" x14ac:dyDescent="0.25">
      <c r="A626" s="2" t="s">
        <v>2107</v>
      </c>
      <c r="B626" t="s">
        <v>794</v>
      </c>
      <c r="C626">
        <f>4*60+15</f>
        <v>255</v>
      </c>
    </row>
    <row r="627" spans="1:3" x14ac:dyDescent="0.25">
      <c r="A627" s="2" t="s">
        <v>2107</v>
      </c>
      <c r="B627" t="s">
        <v>865</v>
      </c>
      <c r="C627">
        <f>4*60+15</f>
        <v>255</v>
      </c>
    </row>
    <row r="628" spans="1:3" x14ac:dyDescent="0.25">
      <c r="A628" s="2" t="s">
        <v>2107</v>
      </c>
      <c r="B628" t="s">
        <v>898</v>
      </c>
      <c r="C628">
        <f>4*60+15</f>
        <v>255</v>
      </c>
    </row>
    <row r="629" spans="1:3" x14ac:dyDescent="0.25">
      <c r="A629" s="2" t="s">
        <v>2107</v>
      </c>
      <c r="B629" t="s">
        <v>1134</v>
      </c>
      <c r="C629">
        <f>4*60+15</f>
        <v>255</v>
      </c>
    </row>
    <row r="630" spans="1:3" x14ac:dyDescent="0.25">
      <c r="A630" s="2" t="s">
        <v>2107</v>
      </c>
      <c r="B630" t="s">
        <v>1378</v>
      </c>
      <c r="C630">
        <f>4*60+15</f>
        <v>255</v>
      </c>
    </row>
    <row r="631" spans="1:3" x14ac:dyDescent="0.25">
      <c r="A631" s="2" t="s">
        <v>2041</v>
      </c>
      <c r="B631" t="s">
        <v>504</v>
      </c>
      <c r="C631">
        <f>4*60+14</f>
        <v>254</v>
      </c>
    </row>
    <row r="632" spans="1:3" x14ac:dyDescent="0.25">
      <c r="A632" s="2" t="s">
        <v>2041</v>
      </c>
      <c r="B632" t="s">
        <v>715</v>
      </c>
      <c r="C632">
        <f>4*60+14</f>
        <v>254</v>
      </c>
    </row>
    <row r="633" spans="1:3" x14ac:dyDescent="0.25">
      <c r="A633" s="2" t="s">
        <v>2041</v>
      </c>
      <c r="B633" t="s">
        <v>968</v>
      </c>
      <c r="C633">
        <f>4*60+14</f>
        <v>254</v>
      </c>
    </row>
    <row r="634" spans="1:3" x14ac:dyDescent="0.25">
      <c r="A634" s="2" t="s">
        <v>2041</v>
      </c>
      <c r="B634" t="s">
        <v>1324</v>
      </c>
      <c r="C634">
        <f>4*60+14</f>
        <v>254</v>
      </c>
    </row>
    <row r="635" spans="1:3" x14ac:dyDescent="0.25">
      <c r="A635" s="2" t="s">
        <v>2041</v>
      </c>
      <c r="B635" t="s">
        <v>1403</v>
      </c>
      <c r="C635">
        <f>4*60+14</f>
        <v>254</v>
      </c>
    </row>
    <row r="636" spans="1:3" x14ac:dyDescent="0.25">
      <c r="A636" s="2" t="s">
        <v>2183</v>
      </c>
      <c r="B636" t="s">
        <v>957</v>
      </c>
      <c r="C636">
        <f>4*60+13</f>
        <v>253</v>
      </c>
    </row>
    <row r="637" spans="1:3" x14ac:dyDescent="0.25">
      <c r="A637" s="2" t="s">
        <v>1906</v>
      </c>
      <c r="B637" t="s">
        <v>82</v>
      </c>
      <c r="C637">
        <f>4*60+12</f>
        <v>252</v>
      </c>
    </row>
    <row r="638" spans="1:3" x14ac:dyDescent="0.25">
      <c r="A638" s="2" t="s">
        <v>1906</v>
      </c>
      <c r="B638" t="s">
        <v>651</v>
      </c>
      <c r="C638">
        <f>4*60+12</f>
        <v>252</v>
      </c>
    </row>
    <row r="639" spans="1:3" x14ac:dyDescent="0.25">
      <c r="A639" s="2" t="s">
        <v>1906</v>
      </c>
      <c r="B639" t="s">
        <v>1165</v>
      </c>
      <c r="C639">
        <f>4*60+12</f>
        <v>252</v>
      </c>
    </row>
    <row r="640" spans="1:3" x14ac:dyDescent="0.25">
      <c r="A640" s="2" t="s">
        <v>2012</v>
      </c>
      <c r="B640" t="s">
        <v>397</v>
      </c>
      <c r="C640">
        <f>4*60+11</f>
        <v>251</v>
      </c>
    </row>
    <row r="641" spans="1:3" x14ac:dyDescent="0.25">
      <c r="A641" s="2" t="s">
        <v>2012</v>
      </c>
      <c r="B641" t="s">
        <v>1065</v>
      </c>
      <c r="C641">
        <f>4*60+11</f>
        <v>251</v>
      </c>
    </row>
    <row r="642" spans="1:3" x14ac:dyDescent="0.25">
      <c r="A642" s="2" t="s">
        <v>1917</v>
      </c>
      <c r="B642" t="s">
        <v>106</v>
      </c>
      <c r="C642">
        <f>4*60+10</f>
        <v>250</v>
      </c>
    </row>
    <row r="643" spans="1:3" x14ac:dyDescent="0.25">
      <c r="A643" s="2" t="s">
        <v>1917</v>
      </c>
      <c r="B643" t="s">
        <v>1050</v>
      </c>
      <c r="C643">
        <f>4*60+10</f>
        <v>250</v>
      </c>
    </row>
    <row r="644" spans="1:3" x14ac:dyDescent="0.25">
      <c r="A644" s="2" t="s">
        <v>2087</v>
      </c>
      <c r="B644" t="s">
        <v>690</v>
      </c>
      <c r="C644">
        <f>4*60+9</f>
        <v>249</v>
      </c>
    </row>
    <row r="645" spans="1:3" x14ac:dyDescent="0.25">
      <c r="A645" s="2" t="s">
        <v>2087</v>
      </c>
      <c r="B645" t="s">
        <v>1543</v>
      </c>
      <c r="C645">
        <f>4*60+9</f>
        <v>249</v>
      </c>
    </row>
    <row r="646" spans="1:3" x14ac:dyDescent="0.25">
      <c r="A646" s="2" t="s">
        <v>2084</v>
      </c>
      <c r="B646" t="s">
        <v>682</v>
      </c>
      <c r="C646">
        <f>4*60+8</f>
        <v>248</v>
      </c>
    </row>
    <row r="647" spans="1:3" x14ac:dyDescent="0.25">
      <c r="A647" s="2" t="s">
        <v>2084</v>
      </c>
      <c r="B647" t="s">
        <v>836</v>
      </c>
      <c r="C647">
        <f>4*60+8</f>
        <v>248</v>
      </c>
    </row>
    <row r="648" spans="1:3" x14ac:dyDescent="0.25">
      <c r="A648" s="2" t="s">
        <v>2084</v>
      </c>
      <c r="B648" t="s">
        <v>917</v>
      </c>
      <c r="C648">
        <f>4*60+8</f>
        <v>248</v>
      </c>
    </row>
    <row r="649" spans="1:3" x14ac:dyDescent="0.25">
      <c r="A649" s="2" t="s">
        <v>2084</v>
      </c>
      <c r="B649" t="s">
        <v>1457</v>
      </c>
      <c r="C649">
        <f>4*60+8</f>
        <v>248</v>
      </c>
    </row>
    <row r="650" spans="1:3" x14ac:dyDescent="0.25">
      <c r="A650" s="2" t="s">
        <v>2192</v>
      </c>
      <c r="B650" t="s">
        <v>979</v>
      </c>
      <c r="C650">
        <f>4*60+7</f>
        <v>247</v>
      </c>
    </row>
    <row r="651" spans="1:3" x14ac:dyDescent="0.25">
      <c r="A651" s="2" t="s">
        <v>2192</v>
      </c>
      <c r="B651" t="s">
        <v>1429</v>
      </c>
      <c r="C651">
        <f>4*60+7</f>
        <v>247</v>
      </c>
    </row>
    <row r="652" spans="1:3" x14ac:dyDescent="0.25">
      <c r="A652" s="2" t="s">
        <v>2150</v>
      </c>
      <c r="B652" t="s">
        <v>891</v>
      </c>
      <c r="C652">
        <f>4*60+6</f>
        <v>246</v>
      </c>
    </row>
    <row r="653" spans="1:3" x14ac:dyDescent="0.25">
      <c r="A653" s="2" t="s">
        <v>2150</v>
      </c>
      <c r="B653" t="s">
        <v>1503</v>
      </c>
      <c r="C653">
        <f>4*60+6</f>
        <v>246</v>
      </c>
    </row>
    <row r="654" spans="1:3" x14ac:dyDescent="0.25">
      <c r="A654" s="2" t="s">
        <v>2140</v>
      </c>
      <c r="B654" t="s">
        <v>872</v>
      </c>
      <c r="C654">
        <f>4*60+4</f>
        <v>244</v>
      </c>
    </row>
    <row r="655" spans="1:3" x14ac:dyDescent="0.25">
      <c r="A655" s="2" t="s">
        <v>2140</v>
      </c>
      <c r="B655" t="s">
        <v>1156</v>
      </c>
      <c r="C655">
        <f>4*60+4</f>
        <v>244</v>
      </c>
    </row>
    <row r="656" spans="1:3" x14ac:dyDescent="0.25">
      <c r="A656" s="2" t="s">
        <v>1961</v>
      </c>
      <c r="B656" t="s">
        <v>236</v>
      </c>
      <c r="C656">
        <f>4*60+3</f>
        <v>243</v>
      </c>
    </row>
    <row r="657" spans="1:3" x14ac:dyDescent="0.25">
      <c r="A657" s="2" t="s">
        <v>1961</v>
      </c>
      <c r="B657" t="s">
        <v>994</v>
      </c>
      <c r="C657">
        <f>4*60+3</f>
        <v>243</v>
      </c>
    </row>
    <row r="658" spans="1:3" x14ac:dyDescent="0.25">
      <c r="A658" s="2" t="s">
        <v>2362</v>
      </c>
      <c r="B658" t="s">
        <v>1532</v>
      </c>
      <c r="C658">
        <f>4*60+2</f>
        <v>242</v>
      </c>
    </row>
    <row r="659" spans="1:3" x14ac:dyDescent="0.25">
      <c r="A659" s="2" t="s">
        <v>2093</v>
      </c>
      <c r="B659" t="s">
        <v>703</v>
      </c>
      <c r="C659">
        <f>4*60+1</f>
        <v>241</v>
      </c>
    </row>
    <row r="660" spans="1:3" x14ac:dyDescent="0.25">
      <c r="A660" s="2" t="s">
        <v>2315</v>
      </c>
      <c r="B660" t="s">
        <v>1322</v>
      </c>
      <c r="C660">
        <f>4*60+0</f>
        <v>240</v>
      </c>
    </row>
    <row r="661" spans="1:3" x14ac:dyDescent="0.25">
      <c r="A661" s="2" t="s">
        <v>1901</v>
      </c>
      <c r="B661" t="s">
        <v>69</v>
      </c>
      <c r="C661">
        <f>3*60+59</f>
        <v>239</v>
      </c>
    </row>
    <row r="662" spans="1:3" x14ac:dyDescent="0.25">
      <c r="A662" s="2" t="s">
        <v>1901</v>
      </c>
      <c r="B662" t="s">
        <v>980</v>
      </c>
      <c r="C662">
        <f>3*60+59</f>
        <v>239</v>
      </c>
    </row>
    <row r="663" spans="1:3" x14ac:dyDescent="0.25">
      <c r="A663" s="2" t="s">
        <v>2028</v>
      </c>
      <c r="B663" t="s">
        <v>445</v>
      </c>
      <c r="C663">
        <f>3*60+58</f>
        <v>238</v>
      </c>
    </row>
    <row r="664" spans="1:3" x14ac:dyDescent="0.25">
      <c r="A664" s="2" t="s">
        <v>2028</v>
      </c>
      <c r="B664" t="s">
        <v>778</v>
      </c>
      <c r="C664">
        <f>3*60+58</f>
        <v>238</v>
      </c>
    </row>
    <row r="665" spans="1:3" x14ac:dyDescent="0.25">
      <c r="A665" s="2" t="s">
        <v>2028</v>
      </c>
      <c r="B665" t="s">
        <v>876</v>
      </c>
      <c r="C665">
        <f>3*60+58</f>
        <v>238</v>
      </c>
    </row>
    <row r="666" spans="1:3" x14ac:dyDescent="0.25">
      <c r="A666" s="2" t="s">
        <v>2028</v>
      </c>
      <c r="B666" t="s">
        <v>1000</v>
      </c>
      <c r="C666">
        <f>3*60+58</f>
        <v>238</v>
      </c>
    </row>
    <row r="667" spans="1:3" x14ac:dyDescent="0.25">
      <c r="A667" s="2" t="s">
        <v>2028</v>
      </c>
      <c r="B667" t="s">
        <v>1000</v>
      </c>
      <c r="C667">
        <f>3*60+58</f>
        <v>238</v>
      </c>
    </row>
    <row r="668" spans="1:3" x14ac:dyDescent="0.25">
      <c r="A668" s="2" t="s">
        <v>2028</v>
      </c>
      <c r="B668" t="s">
        <v>1120</v>
      </c>
      <c r="C668">
        <f>3*60+58</f>
        <v>238</v>
      </c>
    </row>
    <row r="669" spans="1:3" x14ac:dyDescent="0.25">
      <c r="A669" s="2" t="s">
        <v>2097</v>
      </c>
      <c r="B669" t="s">
        <v>732</v>
      </c>
      <c r="C669">
        <f>3*60+56</f>
        <v>236</v>
      </c>
    </row>
    <row r="670" spans="1:3" x14ac:dyDescent="0.25">
      <c r="A670" s="2" t="s">
        <v>1895</v>
      </c>
      <c r="B670" t="s">
        <v>56</v>
      </c>
      <c r="C670">
        <f>3*60+55</f>
        <v>235</v>
      </c>
    </row>
    <row r="671" spans="1:3" x14ac:dyDescent="0.25">
      <c r="A671" s="2" t="s">
        <v>1895</v>
      </c>
      <c r="B671" t="s">
        <v>315</v>
      </c>
      <c r="C671">
        <f>3*60+55</f>
        <v>235</v>
      </c>
    </row>
    <row r="672" spans="1:3" x14ac:dyDescent="0.25">
      <c r="A672" s="2" t="s">
        <v>2010</v>
      </c>
      <c r="B672" t="s">
        <v>384</v>
      </c>
      <c r="C672">
        <f>3*60+54</f>
        <v>234</v>
      </c>
    </row>
    <row r="673" spans="1:3" x14ac:dyDescent="0.25">
      <c r="A673" s="2" t="s">
        <v>2010</v>
      </c>
      <c r="B673" t="s">
        <v>549</v>
      </c>
      <c r="C673">
        <f>3*60+54</f>
        <v>234</v>
      </c>
    </row>
    <row r="674" spans="1:3" x14ac:dyDescent="0.25">
      <c r="A674" s="2" t="s">
        <v>2010</v>
      </c>
      <c r="B674" t="s">
        <v>851</v>
      </c>
      <c r="C674">
        <f>3*60+54</f>
        <v>234</v>
      </c>
    </row>
    <row r="675" spans="1:3" x14ac:dyDescent="0.25">
      <c r="A675" s="2" t="s">
        <v>1970</v>
      </c>
      <c r="B675" t="s">
        <v>258</v>
      </c>
      <c r="C675">
        <f>3*60+53</f>
        <v>233</v>
      </c>
    </row>
    <row r="676" spans="1:3" x14ac:dyDescent="0.25">
      <c r="A676" s="2" t="s">
        <v>1970</v>
      </c>
      <c r="B676" t="s">
        <v>488</v>
      </c>
      <c r="C676">
        <f>3*60+53</f>
        <v>233</v>
      </c>
    </row>
    <row r="677" spans="1:3" x14ac:dyDescent="0.25">
      <c r="A677" s="2" t="s">
        <v>1970</v>
      </c>
      <c r="B677" t="s">
        <v>580</v>
      </c>
      <c r="C677">
        <f>3*60+53</f>
        <v>233</v>
      </c>
    </row>
    <row r="678" spans="1:3" x14ac:dyDescent="0.25">
      <c r="A678" s="2" t="s">
        <v>1970</v>
      </c>
      <c r="B678" t="s">
        <v>707</v>
      </c>
      <c r="C678">
        <f>3*60+53</f>
        <v>233</v>
      </c>
    </row>
    <row r="679" spans="1:3" x14ac:dyDescent="0.25">
      <c r="A679" s="2" t="s">
        <v>1970</v>
      </c>
      <c r="B679" t="s">
        <v>868</v>
      </c>
      <c r="C679">
        <f>3*60+53</f>
        <v>233</v>
      </c>
    </row>
    <row r="680" spans="1:3" x14ac:dyDescent="0.25">
      <c r="A680" s="2" t="s">
        <v>1970</v>
      </c>
      <c r="B680" t="s">
        <v>1507</v>
      </c>
      <c r="C680">
        <f>3*60+53</f>
        <v>233</v>
      </c>
    </row>
    <row r="681" spans="1:3" x14ac:dyDescent="0.25">
      <c r="A681" s="2" t="s">
        <v>2268</v>
      </c>
      <c r="B681" t="s">
        <v>1187</v>
      </c>
      <c r="C681">
        <f>3*60+52</f>
        <v>232</v>
      </c>
    </row>
    <row r="682" spans="1:3" x14ac:dyDescent="0.25">
      <c r="A682" s="2" t="s">
        <v>2268</v>
      </c>
      <c r="B682" t="s">
        <v>1424</v>
      </c>
      <c r="C682">
        <f>3*60+52</f>
        <v>232</v>
      </c>
    </row>
    <row r="683" spans="1:3" x14ac:dyDescent="0.25">
      <c r="A683" s="2" t="s">
        <v>1922</v>
      </c>
      <c r="B683" t="s">
        <v>121</v>
      </c>
      <c r="C683">
        <f>3*60+51</f>
        <v>231</v>
      </c>
    </row>
    <row r="684" spans="1:3" x14ac:dyDescent="0.25">
      <c r="A684" s="2" t="s">
        <v>1922</v>
      </c>
      <c r="B684" t="s">
        <v>359</v>
      </c>
      <c r="C684">
        <f>3*60+51</f>
        <v>231</v>
      </c>
    </row>
    <row r="685" spans="1:3" x14ac:dyDescent="0.25">
      <c r="A685" s="2" t="s">
        <v>1922</v>
      </c>
      <c r="B685" t="s">
        <v>464</v>
      </c>
      <c r="C685">
        <f>3*60+51</f>
        <v>231</v>
      </c>
    </row>
    <row r="686" spans="1:3" x14ac:dyDescent="0.25">
      <c r="A686" s="2" t="s">
        <v>1922</v>
      </c>
      <c r="B686" t="s">
        <v>1176</v>
      </c>
      <c r="C686">
        <f>3*60+51</f>
        <v>231</v>
      </c>
    </row>
    <row r="687" spans="1:3" x14ac:dyDescent="0.25">
      <c r="A687" s="2" t="s">
        <v>1922</v>
      </c>
      <c r="B687" t="s">
        <v>1293</v>
      </c>
      <c r="C687">
        <f>3*60+51</f>
        <v>231</v>
      </c>
    </row>
    <row r="688" spans="1:3" x14ac:dyDescent="0.25">
      <c r="A688" s="2" t="s">
        <v>2339</v>
      </c>
      <c r="B688" t="s">
        <v>1434</v>
      </c>
      <c r="C688">
        <f>3*60+50</f>
        <v>230</v>
      </c>
    </row>
    <row r="689" spans="1:3" x14ac:dyDescent="0.25">
      <c r="A689" s="2" t="s">
        <v>2318</v>
      </c>
      <c r="B689" t="s">
        <v>1331</v>
      </c>
      <c r="C689">
        <f>3*60+49</f>
        <v>229</v>
      </c>
    </row>
    <row r="690" spans="1:3" x14ac:dyDescent="0.25">
      <c r="A690" s="2" t="s">
        <v>2096</v>
      </c>
      <c r="B690" t="s">
        <v>729</v>
      </c>
      <c r="C690">
        <f>3*60+48</f>
        <v>228</v>
      </c>
    </row>
    <row r="691" spans="1:3" x14ac:dyDescent="0.25">
      <c r="A691" s="2" t="s">
        <v>2096</v>
      </c>
      <c r="B691" t="s">
        <v>886</v>
      </c>
      <c r="C691">
        <f>3*60+48</f>
        <v>228</v>
      </c>
    </row>
    <row r="692" spans="1:3" x14ac:dyDescent="0.25">
      <c r="A692" s="2" t="s">
        <v>2096</v>
      </c>
      <c r="B692" t="s">
        <v>1196</v>
      </c>
      <c r="C692">
        <f>3*60+48</f>
        <v>228</v>
      </c>
    </row>
    <row r="693" spans="1:3" x14ac:dyDescent="0.25">
      <c r="A693" s="2" t="s">
        <v>2027</v>
      </c>
      <c r="B693" t="s">
        <v>442</v>
      </c>
      <c r="C693">
        <f>3*60+47</f>
        <v>227</v>
      </c>
    </row>
    <row r="694" spans="1:3" x14ac:dyDescent="0.25">
      <c r="A694" s="2" t="s">
        <v>2027</v>
      </c>
      <c r="B694" t="s">
        <v>801</v>
      </c>
      <c r="C694">
        <f>3*60+47</f>
        <v>227</v>
      </c>
    </row>
    <row r="695" spans="1:3" x14ac:dyDescent="0.25">
      <c r="A695" s="2" t="s">
        <v>2027</v>
      </c>
      <c r="B695" t="s">
        <v>804</v>
      </c>
      <c r="C695">
        <f>3*60+47</f>
        <v>227</v>
      </c>
    </row>
    <row r="696" spans="1:3" x14ac:dyDescent="0.25">
      <c r="A696" s="2" t="s">
        <v>2027</v>
      </c>
      <c r="B696" t="s">
        <v>844</v>
      </c>
      <c r="C696">
        <f>3*60+47</f>
        <v>227</v>
      </c>
    </row>
    <row r="697" spans="1:3" x14ac:dyDescent="0.25">
      <c r="A697" s="2" t="s">
        <v>2027</v>
      </c>
      <c r="B697" t="s">
        <v>1066</v>
      </c>
      <c r="C697">
        <f>3*60+47</f>
        <v>227</v>
      </c>
    </row>
    <row r="698" spans="1:3" x14ac:dyDescent="0.25">
      <c r="A698" s="2" t="s">
        <v>2027</v>
      </c>
      <c r="B698" t="s">
        <v>1179</v>
      </c>
      <c r="C698">
        <f>3*60+47</f>
        <v>227</v>
      </c>
    </row>
    <row r="699" spans="1:3" x14ac:dyDescent="0.25">
      <c r="A699" s="2" t="s">
        <v>2143</v>
      </c>
      <c r="B699" t="s">
        <v>879</v>
      </c>
      <c r="C699">
        <f>3*60+46</f>
        <v>226</v>
      </c>
    </row>
    <row r="700" spans="1:3" x14ac:dyDescent="0.25">
      <c r="A700" s="2" t="s">
        <v>2130</v>
      </c>
      <c r="B700" t="s">
        <v>849</v>
      </c>
      <c r="C700">
        <f>3*60+45</f>
        <v>225</v>
      </c>
    </row>
    <row r="701" spans="1:3" x14ac:dyDescent="0.25">
      <c r="A701" s="2" t="s">
        <v>1966</v>
      </c>
      <c r="B701" t="s">
        <v>251</v>
      </c>
      <c r="C701">
        <f>3*60+44</f>
        <v>224</v>
      </c>
    </row>
    <row r="702" spans="1:3" x14ac:dyDescent="0.25">
      <c r="A702" s="2" t="s">
        <v>1966</v>
      </c>
      <c r="B702" t="s">
        <v>522</v>
      </c>
      <c r="C702">
        <f>3*60+44</f>
        <v>224</v>
      </c>
    </row>
    <row r="703" spans="1:3" x14ac:dyDescent="0.25">
      <c r="A703" s="2" t="s">
        <v>1966</v>
      </c>
      <c r="B703" t="s">
        <v>726</v>
      </c>
      <c r="C703">
        <f>3*60+44</f>
        <v>224</v>
      </c>
    </row>
    <row r="704" spans="1:3" x14ac:dyDescent="0.25">
      <c r="A704" s="2" t="s">
        <v>1966</v>
      </c>
      <c r="B704" t="s">
        <v>837</v>
      </c>
      <c r="C704">
        <f>3*60+44</f>
        <v>224</v>
      </c>
    </row>
    <row r="705" spans="1:3" x14ac:dyDescent="0.25">
      <c r="A705" s="2" t="s">
        <v>1899</v>
      </c>
      <c r="B705" t="s">
        <v>65</v>
      </c>
      <c r="C705">
        <f>3*60+43</f>
        <v>223</v>
      </c>
    </row>
    <row r="706" spans="1:3" x14ac:dyDescent="0.25">
      <c r="A706" s="2" t="s">
        <v>1899</v>
      </c>
      <c r="B706" t="s">
        <v>1055</v>
      </c>
      <c r="C706">
        <f>3*60+43</f>
        <v>223</v>
      </c>
    </row>
    <row r="707" spans="1:3" x14ac:dyDescent="0.25">
      <c r="A707" s="2" t="s">
        <v>1899</v>
      </c>
      <c r="B707" t="s">
        <v>1332</v>
      </c>
      <c r="C707">
        <f>3*60+43</f>
        <v>223</v>
      </c>
    </row>
    <row r="708" spans="1:3" x14ac:dyDescent="0.25">
      <c r="A708" s="2" t="s">
        <v>2111</v>
      </c>
      <c r="B708" t="s">
        <v>795</v>
      </c>
      <c r="C708">
        <f>3*60+42</f>
        <v>222</v>
      </c>
    </row>
    <row r="709" spans="1:3" x14ac:dyDescent="0.25">
      <c r="A709" s="2" t="s">
        <v>2111</v>
      </c>
      <c r="B709" t="s">
        <v>1185</v>
      </c>
      <c r="C709">
        <f>3*60+42</f>
        <v>222</v>
      </c>
    </row>
    <row r="710" spans="1:3" x14ac:dyDescent="0.25">
      <c r="A710" s="2" t="s">
        <v>2015</v>
      </c>
      <c r="B710" t="s">
        <v>416</v>
      </c>
      <c r="C710">
        <f>3*60+41</f>
        <v>221</v>
      </c>
    </row>
    <row r="711" spans="1:3" x14ac:dyDescent="0.25">
      <c r="A711" s="2" t="s">
        <v>2015</v>
      </c>
      <c r="B711" t="s">
        <v>476</v>
      </c>
      <c r="C711">
        <f>3*60+41</f>
        <v>221</v>
      </c>
    </row>
    <row r="712" spans="1:3" x14ac:dyDescent="0.25">
      <c r="A712" s="2" t="s">
        <v>2015</v>
      </c>
      <c r="B712" t="s">
        <v>654</v>
      </c>
      <c r="C712">
        <f>3*60+41</f>
        <v>221</v>
      </c>
    </row>
    <row r="713" spans="1:3" x14ac:dyDescent="0.25">
      <c r="A713" s="2" t="s">
        <v>2015</v>
      </c>
      <c r="B713" t="s">
        <v>939</v>
      </c>
      <c r="C713">
        <f>3*60+41</f>
        <v>221</v>
      </c>
    </row>
    <row r="714" spans="1:3" x14ac:dyDescent="0.25">
      <c r="A714" s="2" t="s">
        <v>2015</v>
      </c>
      <c r="B714" t="s">
        <v>1526</v>
      </c>
      <c r="C714">
        <f>3*60+41</f>
        <v>221</v>
      </c>
    </row>
    <row r="715" spans="1:3" x14ac:dyDescent="0.25">
      <c r="A715" s="2" t="s">
        <v>1993</v>
      </c>
      <c r="B715" t="s">
        <v>316</v>
      </c>
      <c r="C715">
        <f>3*60+39</f>
        <v>219</v>
      </c>
    </row>
    <row r="716" spans="1:3" x14ac:dyDescent="0.25">
      <c r="A716" s="2" t="s">
        <v>1993</v>
      </c>
      <c r="B716" t="s">
        <v>341</v>
      </c>
      <c r="C716">
        <f>3*60+39</f>
        <v>219</v>
      </c>
    </row>
    <row r="717" spans="1:3" x14ac:dyDescent="0.25">
      <c r="A717" s="2" t="s">
        <v>1993</v>
      </c>
      <c r="B717" t="s">
        <v>617</v>
      </c>
      <c r="C717">
        <f>3*60+39</f>
        <v>219</v>
      </c>
    </row>
    <row r="718" spans="1:3" x14ac:dyDescent="0.25">
      <c r="A718" s="2" t="s">
        <v>1993</v>
      </c>
      <c r="B718" t="s">
        <v>1492</v>
      </c>
      <c r="C718">
        <f>3*60+39</f>
        <v>219</v>
      </c>
    </row>
    <row r="719" spans="1:3" x14ac:dyDescent="0.25">
      <c r="A719" s="2" t="s">
        <v>1985</v>
      </c>
      <c r="B719" t="s">
        <v>294</v>
      </c>
      <c r="C719">
        <f>3*60+38</f>
        <v>218</v>
      </c>
    </row>
    <row r="720" spans="1:3" x14ac:dyDescent="0.25">
      <c r="A720" s="2" t="s">
        <v>1985</v>
      </c>
      <c r="B720" t="s">
        <v>1089</v>
      </c>
      <c r="C720">
        <f>3*60+38</f>
        <v>218</v>
      </c>
    </row>
    <row r="721" spans="1:3" x14ac:dyDescent="0.25">
      <c r="A721" s="2" t="s">
        <v>2040</v>
      </c>
      <c r="B721" t="s">
        <v>499</v>
      </c>
      <c r="C721">
        <f>3*60+37</f>
        <v>217</v>
      </c>
    </row>
    <row r="722" spans="1:3" x14ac:dyDescent="0.25">
      <c r="A722" s="2" t="s">
        <v>2040</v>
      </c>
      <c r="B722" t="s">
        <v>544</v>
      </c>
      <c r="C722">
        <f>3*60+37</f>
        <v>217</v>
      </c>
    </row>
    <row r="723" spans="1:3" x14ac:dyDescent="0.25">
      <c r="A723" s="2" t="s">
        <v>2040</v>
      </c>
      <c r="B723" t="s">
        <v>850</v>
      </c>
      <c r="C723">
        <f>3*60+37</f>
        <v>217</v>
      </c>
    </row>
    <row r="724" spans="1:3" x14ac:dyDescent="0.25">
      <c r="A724" s="2" t="s">
        <v>2040</v>
      </c>
      <c r="B724" t="s">
        <v>850</v>
      </c>
      <c r="C724">
        <f>3*60+37</f>
        <v>217</v>
      </c>
    </row>
    <row r="725" spans="1:3" x14ac:dyDescent="0.25">
      <c r="A725" s="2" t="s">
        <v>2040</v>
      </c>
      <c r="B725" t="s">
        <v>1387</v>
      </c>
      <c r="C725">
        <f>3*60+37</f>
        <v>217</v>
      </c>
    </row>
    <row r="726" spans="1:3" x14ac:dyDescent="0.25">
      <c r="A726" s="2" t="s">
        <v>2040</v>
      </c>
      <c r="B726" t="s">
        <v>1478</v>
      </c>
      <c r="C726">
        <f>3*60+37</f>
        <v>217</v>
      </c>
    </row>
    <row r="727" spans="1:3" x14ac:dyDescent="0.25">
      <c r="A727" s="2" t="s">
        <v>2103</v>
      </c>
      <c r="B727" t="s">
        <v>768</v>
      </c>
      <c r="C727">
        <f>3*60+36</f>
        <v>216</v>
      </c>
    </row>
    <row r="728" spans="1:3" x14ac:dyDescent="0.25">
      <c r="A728" s="2" t="s">
        <v>2103</v>
      </c>
      <c r="B728" t="s">
        <v>1148</v>
      </c>
      <c r="C728">
        <f>3*60+36</f>
        <v>216</v>
      </c>
    </row>
    <row r="729" spans="1:3" x14ac:dyDescent="0.25">
      <c r="A729" s="2" t="s">
        <v>2134</v>
      </c>
      <c r="B729" t="s">
        <v>857</v>
      </c>
      <c r="C729">
        <f>3*60+35</f>
        <v>215</v>
      </c>
    </row>
    <row r="730" spans="1:3" x14ac:dyDescent="0.25">
      <c r="A730" s="2" t="s">
        <v>2009</v>
      </c>
      <c r="B730" t="s">
        <v>377</v>
      </c>
      <c r="C730">
        <f>3*60+34</f>
        <v>214</v>
      </c>
    </row>
    <row r="731" spans="1:3" x14ac:dyDescent="0.25">
      <c r="A731" s="2" t="s">
        <v>2009</v>
      </c>
      <c r="B731" t="s">
        <v>538</v>
      </c>
      <c r="C731">
        <f>3*60+34</f>
        <v>214</v>
      </c>
    </row>
    <row r="732" spans="1:3" x14ac:dyDescent="0.25">
      <c r="A732" s="2" t="s">
        <v>2009</v>
      </c>
      <c r="B732" t="s">
        <v>728</v>
      </c>
      <c r="C732">
        <f>3*60+34</f>
        <v>214</v>
      </c>
    </row>
    <row r="733" spans="1:3" x14ac:dyDescent="0.25">
      <c r="A733" s="2" t="s">
        <v>2009</v>
      </c>
      <c r="B733" t="s">
        <v>1226</v>
      </c>
      <c r="C733">
        <f>3*60+34</f>
        <v>214</v>
      </c>
    </row>
    <row r="734" spans="1:3" x14ac:dyDescent="0.25">
      <c r="A734" s="2" t="s">
        <v>2042</v>
      </c>
      <c r="B734" t="s">
        <v>506</v>
      </c>
      <c r="C734">
        <f>3*60+33</f>
        <v>213</v>
      </c>
    </row>
    <row r="735" spans="1:3" x14ac:dyDescent="0.25">
      <c r="A735" s="2" t="s">
        <v>2042</v>
      </c>
      <c r="B735" t="s">
        <v>934</v>
      </c>
      <c r="C735">
        <f>3*60+33</f>
        <v>213</v>
      </c>
    </row>
    <row r="736" spans="1:3" x14ac:dyDescent="0.25">
      <c r="A736" s="2" t="s">
        <v>2042</v>
      </c>
      <c r="B736" t="s">
        <v>1215</v>
      </c>
      <c r="C736">
        <f>3*60+33</f>
        <v>213</v>
      </c>
    </row>
    <row r="737" spans="1:3" x14ac:dyDescent="0.25">
      <c r="A737" s="2" t="s">
        <v>2042</v>
      </c>
      <c r="B737" t="s">
        <v>1334</v>
      </c>
      <c r="C737">
        <f>3*60+33</f>
        <v>213</v>
      </c>
    </row>
    <row r="738" spans="1:3" x14ac:dyDescent="0.25">
      <c r="A738" s="2" t="s">
        <v>2125</v>
      </c>
      <c r="B738" t="s">
        <v>839</v>
      </c>
      <c r="C738">
        <f>3*60+32</f>
        <v>212</v>
      </c>
    </row>
    <row r="739" spans="1:3" x14ac:dyDescent="0.25">
      <c r="A739" s="2" t="s">
        <v>2125</v>
      </c>
      <c r="B739" t="s">
        <v>1045</v>
      </c>
      <c r="C739">
        <f>3*60+32</f>
        <v>212</v>
      </c>
    </row>
    <row r="740" spans="1:3" x14ac:dyDescent="0.25">
      <c r="A740" s="2" t="s">
        <v>2019</v>
      </c>
      <c r="B740" t="s">
        <v>423</v>
      </c>
      <c r="C740">
        <f>3*60+31</f>
        <v>211</v>
      </c>
    </row>
    <row r="741" spans="1:3" x14ac:dyDescent="0.25">
      <c r="A741" s="2" t="s">
        <v>2019</v>
      </c>
      <c r="B741" t="s">
        <v>566</v>
      </c>
      <c r="C741">
        <f>3*60+31</f>
        <v>211</v>
      </c>
    </row>
    <row r="742" spans="1:3" x14ac:dyDescent="0.25">
      <c r="A742" s="2" t="s">
        <v>2019</v>
      </c>
      <c r="B742" t="s">
        <v>1346</v>
      </c>
      <c r="C742">
        <f>3*60+31</f>
        <v>211</v>
      </c>
    </row>
    <row r="743" spans="1:3" x14ac:dyDescent="0.25">
      <c r="A743" s="2" t="s">
        <v>1980</v>
      </c>
      <c r="B743" t="s">
        <v>279</v>
      </c>
      <c r="C743">
        <f>3*60+30</f>
        <v>210</v>
      </c>
    </row>
    <row r="744" spans="1:3" x14ac:dyDescent="0.25">
      <c r="A744" s="2" t="s">
        <v>2001</v>
      </c>
      <c r="B744" t="s">
        <v>334</v>
      </c>
      <c r="C744">
        <f>3*60+28</f>
        <v>208</v>
      </c>
    </row>
    <row r="745" spans="1:3" x14ac:dyDescent="0.25">
      <c r="A745" s="2" t="s">
        <v>2001</v>
      </c>
      <c r="B745" t="s">
        <v>668</v>
      </c>
      <c r="C745">
        <f>3*60+28</f>
        <v>208</v>
      </c>
    </row>
    <row r="746" spans="1:3" x14ac:dyDescent="0.25">
      <c r="A746" s="2" t="s">
        <v>2001</v>
      </c>
      <c r="B746" t="s">
        <v>677</v>
      </c>
      <c r="C746">
        <f>3*60+28</f>
        <v>208</v>
      </c>
    </row>
    <row r="747" spans="1:3" x14ac:dyDescent="0.25">
      <c r="A747" s="2" t="s">
        <v>2001</v>
      </c>
      <c r="B747" t="s">
        <v>975</v>
      </c>
      <c r="C747">
        <f>3*60+28</f>
        <v>208</v>
      </c>
    </row>
    <row r="748" spans="1:3" x14ac:dyDescent="0.25">
      <c r="A748" s="2" t="s">
        <v>2001</v>
      </c>
      <c r="B748" t="s">
        <v>1381</v>
      </c>
      <c r="C748">
        <f>3*60+28</f>
        <v>208</v>
      </c>
    </row>
    <row r="749" spans="1:3" x14ac:dyDescent="0.25">
      <c r="A749" s="2" t="s">
        <v>2092</v>
      </c>
      <c r="B749" t="s">
        <v>701</v>
      </c>
      <c r="C749">
        <f>3*60+27</f>
        <v>207</v>
      </c>
    </row>
    <row r="750" spans="1:3" x14ac:dyDescent="0.25">
      <c r="A750" s="2" t="s">
        <v>2092</v>
      </c>
      <c r="B750" t="s">
        <v>936</v>
      </c>
      <c r="C750">
        <f>3*60+27</f>
        <v>207</v>
      </c>
    </row>
    <row r="751" spans="1:3" x14ac:dyDescent="0.25">
      <c r="A751" s="2" t="s">
        <v>2092</v>
      </c>
      <c r="B751" t="s">
        <v>1353</v>
      </c>
      <c r="C751">
        <f>3*60+27</f>
        <v>207</v>
      </c>
    </row>
    <row r="752" spans="1:3" x14ac:dyDescent="0.25">
      <c r="A752" s="2" t="s">
        <v>2043</v>
      </c>
      <c r="B752" t="s">
        <v>511</v>
      </c>
      <c r="C752">
        <f>3*60+26</f>
        <v>206</v>
      </c>
    </row>
    <row r="753" spans="1:3" x14ac:dyDescent="0.25">
      <c r="A753" s="2" t="s">
        <v>2043</v>
      </c>
      <c r="B753" t="s">
        <v>1355</v>
      </c>
      <c r="C753">
        <f>3*60+26</f>
        <v>206</v>
      </c>
    </row>
    <row r="754" spans="1:3" x14ac:dyDescent="0.25">
      <c r="A754" s="2" t="s">
        <v>2043</v>
      </c>
      <c r="B754" t="s">
        <v>1458</v>
      </c>
      <c r="C754">
        <f>3*60+26</f>
        <v>206</v>
      </c>
    </row>
    <row r="755" spans="1:3" x14ac:dyDescent="0.25">
      <c r="A755" s="2" t="s">
        <v>1964</v>
      </c>
      <c r="B755" t="s">
        <v>243</v>
      </c>
      <c r="C755">
        <f>3*60+25</f>
        <v>205</v>
      </c>
    </row>
    <row r="756" spans="1:3" x14ac:dyDescent="0.25">
      <c r="A756" s="2" t="s">
        <v>2157</v>
      </c>
      <c r="B756" t="s">
        <v>904</v>
      </c>
      <c r="C756">
        <f>3*60+24</f>
        <v>204</v>
      </c>
    </row>
    <row r="757" spans="1:3" x14ac:dyDescent="0.25">
      <c r="A757" s="2" t="s">
        <v>2157</v>
      </c>
      <c r="B757" t="s">
        <v>989</v>
      </c>
      <c r="C757">
        <f>3*60+24</f>
        <v>204</v>
      </c>
    </row>
    <row r="758" spans="1:3" x14ac:dyDescent="0.25">
      <c r="A758" s="2" t="s">
        <v>1914</v>
      </c>
      <c r="B758" t="s">
        <v>99</v>
      </c>
      <c r="C758">
        <f>3*60+23</f>
        <v>203</v>
      </c>
    </row>
    <row r="759" spans="1:3" x14ac:dyDescent="0.25">
      <c r="A759" s="2" t="s">
        <v>1914</v>
      </c>
      <c r="B759" t="s">
        <v>287</v>
      </c>
      <c r="C759">
        <f>3*60+23</f>
        <v>203</v>
      </c>
    </row>
    <row r="760" spans="1:3" x14ac:dyDescent="0.25">
      <c r="A760" s="2" t="s">
        <v>1914</v>
      </c>
      <c r="B760" t="s">
        <v>736</v>
      </c>
      <c r="C760">
        <f>3*60+23</f>
        <v>203</v>
      </c>
    </row>
    <row r="761" spans="1:3" x14ac:dyDescent="0.25">
      <c r="A761" s="2" t="s">
        <v>1914</v>
      </c>
      <c r="B761" t="s">
        <v>1100</v>
      </c>
      <c r="C761">
        <f>3*60+23</f>
        <v>203</v>
      </c>
    </row>
    <row r="762" spans="1:3" x14ac:dyDescent="0.25">
      <c r="A762" s="2" t="s">
        <v>1998</v>
      </c>
      <c r="B762" t="s">
        <v>326</v>
      </c>
      <c r="C762">
        <f>3*60+22</f>
        <v>202</v>
      </c>
    </row>
    <row r="763" spans="1:3" x14ac:dyDescent="0.25">
      <c r="A763" s="2" t="s">
        <v>1998</v>
      </c>
      <c r="B763" t="s">
        <v>364</v>
      </c>
      <c r="C763">
        <f>3*60+22</f>
        <v>202</v>
      </c>
    </row>
    <row r="764" spans="1:3" x14ac:dyDescent="0.25">
      <c r="A764" s="2" t="s">
        <v>1998</v>
      </c>
      <c r="B764" t="s">
        <v>669</v>
      </c>
      <c r="C764">
        <f>3*60+22</f>
        <v>202</v>
      </c>
    </row>
    <row r="765" spans="1:3" x14ac:dyDescent="0.25">
      <c r="A765" s="2" t="s">
        <v>1998</v>
      </c>
      <c r="B765" t="s">
        <v>702</v>
      </c>
      <c r="C765">
        <f>3*60+22</f>
        <v>202</v>
      </c>
    </row>
    <row r="766" spans="1:3" x14ac:dyDescent="0.25">
      <c r="A766" s="2" t="s">
        <v>1998</v>
      </c>
      <c r="B766" t="s">
        <v>738</v>
      </c>
      <c r="C766">
        <f>3*60+22</f>
        <v>202</v>
      </c>
    </row>
    <row r="767" spans="1:3" x14ac:dyDescent="0.25">
      <c r="A767" s="2" t="s">
        <v>1998</v>
      </c>
      <c r="B767" t="s">
        <v>881</v>
      </c>
      <c r="C767">
        <f>3*60+22</f>
        <v>202</v>
      </c>
    </row>
    <row r="768" spans="1:3" x14ac:dyDescent="0.25">
      <c r="A768" s="2" t="s">
        <v>1989</v>
      </c>
      <c r="B768" t="s">
        <v>307</v>
      </c>
      <c r="C768">
        <f>3*60+21</f>
        <v>201</v>
      </c>
    </row>
    <row r="769" spans="1:3" x14ac:dyDescent="0.25">
      <c r="A769" s="2" t="s">
        <v>1989</v>
      </c>
      <c r="B769" t="s">
        <v>530</v>
      </c>
      <c r="C769">
        <f>3*60+21</f>
        <v>201</v>
      </c>
    </row>
    <row r="770" spans="1:3" x14ac:dyDescent="0.25">
      <c r="A770" s="2" t="s">
        <v>1989</v>
      </c>
      <c r="B770" t="s">
        <v>693</v>
      </c>
      <c r="C770">
        <f>3*60+21</f>
        <v>201</v>
      </c>
    </row>
    <row r="771" spans="1:3" x14ac:dyDescent="0.25">
      <c r="A771" s="2" t="s">
        <v>1989</v>
      </c>
      <c r="B771" t="s">
        <v>1114</v>
      </c>
      <c r="C771">
        <f>3*60+21</f>
        <v>201</v>
      </c>
    </row>
    <row r="772" spans="1:3" x14ac:dyDescent="0.25">
      <c r="A772" s="2" t="s">
        <v>1989</v>
      </c>
      <c r="B772" t="s">
        <v>1135</v>
      </c>
      <c r="C772">
        <f>3*60+21</f>
        <v>201</v>
      </c>
    </row>
    <row r="773" spans="1:3" x14ac:dyDescent="0.25">
      <c r="A773" s="2" t="s">
        <v>1989</v>
      </c>
      <c r="B773" t="s">
        <v>1408</v>
      </c>
      <c r="C773">
        <f>3*60+21</f>
        <v>201</v>
      </c>
    </row>
    <row r="774" spans="1:3" x14ac:dyDescent="0.25">
      <c r="A774" s="2" t="s">
        <v>2011</v>
      </c>
      <c r="B774" t="s">
        <v>388</v>
      </c>
      <c r="C774">
        <f>3*60+20</f>
        <v>200</v>
      </c>
    </row>
    <row r="775" spans="1:3" x14ac:dyDescent="0.25">
      <c r="A775" s="2" t="s">
        <v>2011</v>
      </c>
      <c r="B775" t="s">
        <v>524</v>
      </c>
      <c r="C775">
        <f>3*60+20</f>
        <v>200</v>
      </c>
    </row>
    <row r="776" spans="1:3" x14ac:dyDescent="0.25">
      <c r="A776" s="2" t="s">
        <v>2011</v>
      </c>
      <c r="B776" t="s">
        <v>725</v>
      </c>
      <c r="C776">
        <f>3*60+20</f>
        <v>200</v>
      </c>
    </row>
    <row r="777" spans="1:3" x14ac:dyDescent="0.25">
      <c r="A777" s="2" t="s">
        <v>2011</v>
      </c>
      <c r="B777" t="s">
        <v>883</v>
      </c>
      <c r="C777">
        <f>3*60+20</f>
        <v>200</v>
      </c>
    </row>
    <row r="778" spans="1:3" x14ac:dyDescent="0.25">
      <c r="A778" s="2" t="s">
        <v>2011</v>
      </c>
      <c r="B778" t="s">
        <v>1335</v>
      </c>
      <c r="C778">
        <f>3*60+20</f>
        <v>200</v>
      </c>
    </row>
    <row r="779" spans="1:3" x14ac:dyDescent="0.25">
      <c r="A779" s="2" t="s">
        <v>1943</v>
      </c>
      <c r="B779" t="s">
        <v>176</v>
      </c>
      <c r="C779">
        <f>3*60+19</f>
        <v>199</v>
      </c>
    </row>
    <row r="780" spans="1:3" x14ac:dyDescent="0.25">
      <c r="A780" s="2" t="s">
        <v>1943</v>
      </c>
      <c r="B780" t="s">
        <v>400</v>
      </c>
      <c r="C780">
        <f>3*60+19</f>
        <v>199</v>
      </c>
    </row>
    <row r="781" spans="1:3" x14ac:dyDescent="0.25">
      <c r="A781" s="2" t="s">
        <v>1943</v>
      </c>
      <c r="B781" t="s">
        <v>527</v>
      </c>
      <c r="C781">
        <f>3*60+19</f>
        <v>199</v>
      </c>
    </row>
    <row r="782" spans="1:3" x14ac:dyDescent="0.25">
      <c r="A782" s="2" t="s">
        <v>1943</v>
      </c>
      <c r="B782" t="s">
        <v>811</v>
      </c>
      <c r="C782">
        <f>3*60+19</f>
        <v>199</v>
      </c>
    </row>
    <row r="783" spans="1:3" x14ac:dyDescent="0.25">
      <c r="A783" s="2" t="s">
        <v>1943</v>
      </c>
      <c r="B783" t="s">
        <v>834</v>
      </c>
      <c r="C783">
        <f>3*60+19</f>
        <v>199</v>
      </c>
    </row>
    <row r="784" spans="1:3" x14ac:dyDescent="0.25">
      <c r="A784" s="2" t="s">
        <v>1943</v>
      </c>
      <c r="B784" t="s">
        <v>1012</v>
      </c>
      <c r="C784">
        <f>3*60+19</f>
        <v>199</v>
      </c>
    </row>
    <row r="785" spans="1:3" x14ac:dyDescent="0.25">
      <c r="A785" s="2" t="s">
        <v>1943</v>
      </c>
      <c r="B785" t="s">
        <v>1208</v>
      </c>
      <c r="C785">
        <f>3*60+19</f>
        <v>199</v>
      </c>
    </row>
    <row r="786" spans="1:3" x14ac:dyDescent="0.25">
      <c r="A786" s="2" t="s">
        <v>1943</v>
      </c>
      <c r="B786" t="s">
        <v>1289</v>
      </c>
      <c r="C786">
        <f>3*60+19</f>
        <v>199</v>
      </c>
    </row>
    <row r="787" spans="1:3" x14ac:dyDescent="0.25">
      <c r="A787" s="2" t="s">
        <v>2078</v>
      </c>
      <c r="B787" t="s">
        <v>656</v>
      </c>
      <c r="C787">
        <f>3*60+18</f>
        <v>198</v>
      </c>
    </row>
    <row r="788" spans="1:3" x14ac:dyDescent="0.25">
      <c r="A788" s="2" t="s">
        <v>2078</v>
      </c>
      <c r="B788" t="s">
        <v>774</v>
      </c>
      <c r="C788">
        <f>3*60+18</f>
        <v>198</v>
      </c>
    </row>
    <row r="789" spans="1:3" x14ac:dyDescent="0.25">
      <c r="A789" s="2" t="s">
        <v>2078</v>
      </c>
      <c r="B789" t="s">
        <v>826</v>
      </c>
      <c r="C789">
        <f>3*60+18</f>
        <v>198</v>
      </c>
    </row>
    <row r="790" spans="1:3" x14ac:dyDescent="0.25">
      <c r="A790" s="2" t="s">
        <v>1913</v>
      </c>
      <c r="B790" t="s">
        <v>97</v>
      </c>
      <c r="C790">
        <f>3*60+17</f>
        <v>197</v>
      </c>
    </row>
    <row r="791" spans="1:3" x14ac:dyDescent="0.25">
      <c r="A791" s="2" t="s">
        <v>1913</v>
      </c>
      <c r="B791" t="s">
        <v>559</v>
      </c>
      <c r="C791">
        <f>3*60+17</f>
        <v>197</v>
      </c>
    </row>
    <row r="792" spans="1:3" x14ac:dyDescent="0.25">
      <c r="A792" s="2" t="s">
        <v>1913</v>
      </c>
      <c r="B792" t="s">
        <v>781</v>
      </c>
      <c r="C792">
        <f>3*60+17</f>
        <v>197</v>
      </c>
    </row>
    <row r="793" spans="1:3" x14ac:dyDescent="0.25">
      <c r="A793" s="2" t="s">
        <v>2048</v>
      </c>
      <c r="B793" t="s">
        <v>547</v>
      </c>
      <c r="C793">
        <f>3*60+16</f>
        <v>196</v>
      </c>
    </row>
    <row r="794" spans="1:3" x14ac:dyDescent="0.25">
      <c r="A794" s="2" t="s">
        <v>2048</v>
      </c>
      <c r="B794" t="s">
        <v>605</v>
      </c>
      <c r="C794">
        <f>3*60+16</f>
        <v>196</v>
      </c>
    </row>
    <row r="795" spans="1:3" x14ac:dyDescent="0.25">
      <c r="A795" s="2" t="s">
        <v>2048</v>
      </c>
      <c r="B795" t="s">
        <v>607</v>
      </c>
      <c r="C795">
        <f>3*60+16</f>
        <v>196</v>
      </c>
    </row>
    <row r="796" spans="1:3" x14ac:dyDescent="0.25">
      <c r="A796" s="2" t="s">
        <v>2048</v>
      </c>
      <c r="B796" t="s">
        <v>854</v>
      </c>
      <c r="C796">
        <f>3*60+16</f>
        <v>196</v>
      </c>
    </row>
    <row r="797" spans="1:3" x14ac:dyDescent="0.25">
      <c r="A797" s="2" t="s">
        <v>2048</v>
      </c>
      <c r="B797" t="s">
        <v>1138</v>
      </c>
      <c r="C797">
        <f>3*60+16</f>
        <v>196</v>
      </c>
    </row>
    <row r="798" spans="1:3" x14ac:dyDescent="0.25">
      <c r="A798" s="2" t="s">
        <v>2048</v>
      </c>
      <c r="B798" t="s">
        <v>1482</v>
      </c>
      <c r="C798">
        <f>3*60+16</f>
        <v>196</v>
      </c>
    </row>
    <row r="799" spans="1:3" x14ac:dyDescent="0.25">
      <c r="A799" s="2" t="s">
        <v>1958</v>
      </c>
      <c r="B799" t="s">
        <v>223</v>
      </c>
      <c r="C799">
        <f>3*60+14</f>
        <v>194</v>
      </c>
    </row>
    <row r="800" spans="1:3" x14ac:dyDescent="0.25">
      <c r="A800" s="2" t="s">
        <v>1958</v>
      </c>
      <c r="B800" t="s">
        <v>611</v>
      </c>
      <c r="C800">
        <f>3*60+14</f>
        <v>194</v>
      </c>
    </row>
    <row r="801" spans="1:3" x14ac:dyDescent="0.25">
      <c r="A801" s="2" t="s">
        <v>1958</v>
      </c>
      <c r="B801" t="s">
        <v>674</v>
      </c>
      <c r="C801">
        <f>3*60+14</f>
        <v>194</v>
      </c>
    </row>
    <row r="802" spans="1:3" x14ac:dyDescent="0.25">
      <c r="A802" s="2" t="s">
        <v>1958</v>
      </c>
      <c r="B802" t="s">
        <v>733</v>
      </c>
      <c r="C802">
        <f>3*60+14</f>
        <v>194</v>
      </c>
    </row>
    <row r="803" spans="1:3" x14ac:dyDescent="0.25">
      <c r="A803" s="2" t="s">
        <v>1959</v>
      </c>
      <c r="B803" t="s">
        <v>226</v>
      </c>
      <c r="C803">
        <f>3*60+13</f>
        <v>193</v>
      </c>
    </row>
    <row r="804" spans="1:3" x14ac:dyDescent="0.25">
      <c r="A804" s="2" t="s">
        <v>1959</v>
      </c>
      <c r="B804" t="s">
        <v>924</v>
      </c>
      <c r="C804">
        <f>3*60+13</f>
        <v>193</v>
      </c>
    </row>
    <row r="805" spans="1:3" x14ac:dyDescent="0.25">
      <c r="A805" s="2" t="s">
        <v>1959</v>
      </c>
      <c r="B805" t="s">
        <v>924</v>
      </c>
      <c r="C805">
        <f>3*60+13</f>
        <v>193</v>
      </c>
    </row>
    <row r="806" spans="1:3" x14ac:dyDescent="0.25">
      <c r="A806" s="2" t="s">
        <v>1959</v>
      </c>
      <c r="B806" t="s">
        <v>1250</v>
      </c>
      <c r="C806">
        <f>3*60+13</f>
        <v>193</v>
      </c>
    </row>
    <row r="807" spans="1:3" x14ac:dyDescent="0.25">
      <c r="A807" s="2" t="s">
        <v>1959</v>
      </c>
      <c r="B807" t="s">
        <v>1320</v>
      </c>
      <c r="C807">
        <f>3*60+13</f>
        <v>193</v>
      </c>
    </row>
    <row r="808" spans="1:3" x14ac:dyDescent="0.25">
      <c r="A808" s="2" t="s">
        <v>1959</v>
      </c>
      <c r="B808" t="s">
        <v>1348</v>
      </c>
      <c r="C808">
        <f>3*60+13</f>
        <v>193</v>
      </c>
    </row>
    <row r="809" spans="1:3" x14ac:dyDescent="0.25">
      <c r="A809" s="2" t="s">
        <v>2158</v>
      </c>
      <c r="B809" t="s">
        <v>905</v>
      </c>
      <c r="C809">
        <f>3*60+12</f>
        <v>192</v>
      </c>
    </row>
    <row r="810" spans="1:3" x14ac:dyDescent="0.25">
      <c r="A810" s="2" t="s">
        <v>2158</v>
      </c>
      <c r="B810" t="s">
        <v>985</v>
      </c>
      <c r="C810">
        <f>3*60+12</f>
        <v>192</v>
      </c>
    </row>
    <row r="811" spans="1:3" x14ac:dyDescent="0.25">
      <c r="A811" s="2" t="s">
        <v>2158</v>
      </c>
      <c r="B811" t="s">
        <v>1175</v>
      </c>
      <c r="C811">
        <f>3*60+12</f>
        <v>192</v>
      </c>
    </row>
    <row r="812" spans="1:3" x14ac:dyDescent="0.25">
      <c r="A812" s="2" t="s">
        <v>2158</v>
      </c>
      <c r="B812" t="s">
        <v>1194</v>
      </c>
      <c r="C812">
        <f>3*60+12</f>
        <v>192</v>
      </c>
    </row>
    <row r="813" spans="1:3" x14ac:dyDescent="0.25">
      <c r="A813" s="2" t="s">
        <v>1904</v>
      </c>
      <c r="B813" t="s">
        <v>77</v>
      </c>
      <c r="C813">
        <f>3*60+11</f>
        <v>191</v>
      </c>
    </row>
    <row r="814" spans="1:3" x14ac:dyDescent="0.25">
      <c r="A814" s="2" t="s">
        <v>1904</v>
      </c>
      <c r="B814" t="s">
        <v>259</v>
      </c>
      <c r="C814">
        <f>3*60+11</f>
        <v>191</v>
      </c>
    </row>
    <row r="815" spans="1:3" x14ac:dyDescent="0.25">
      <c r="A815" s="2" t="s">
        <v>1904</v>
      </c>
      <c r="B815" t="s">
        <v>658</v>
      </c>
      <c r="C815">
        <f>3*60+11</f>
        <v>191</v>
      </c>
    </row>
    <row r="816" spans="1:3" x14ac:dyDescent="0.25">
      <c r="A816" s="2" t="s">
        <v>1904</v>
      </c>
      <c r="B816" t="s">
        <v>1088</v>
      </c>
      <c r="C816">
        <f>3*60+11</f>
        <v>191</v>
      </c>
    </row>
    <row r="817" spans="1:3" x14ac:dyDescent="0.25">
      <c r="A817" s="2" t="s">
        <v>2067</v>
      </c>
      <c r="B817" t="s">
        <v>622</v>
      </c>
      <c r="C817">
        <f>3*60+10</f>
        <v>190</v>
      </c>
    </row>
    <row r="818" spans="1:3" x14ac:dyDescent="0.25">
      <c r="A818" s="2" t="s">
        <v>2067</v>
      </c>
      <c r="B818" t="s">
        <v>877</v>
      </c>
      <c r="C818">
        <f>3*60+10</f>
        <v>190</v>
      </c>
    </row>
    <row r="819" spans="1:3" x14ac:dyDescent="0.25">
      <c r="A819" s="2" t="s">
        <v>2067</v>
      </c>
      <c r="B819" t="s">
        <v>987</v>
      </c>
      <c r="C819">
        <f>3*60+10</f>
        <v>190</v>
      </c>
    </row>
    <row r="820" spans="1:3" x14ac:dyDescent="0.25">
      <c r="A820" s="2" t="s">
        <v>1898</v>
      </c>
      <c r="B820" t="s">
        <v>63</v>
      </c>
      <c r="C820">
        <f>3*60+9</f>
        <v>189</v>
      </c>
    </row>
    <row r="821" spans="1:3" x14ac:dyDescent="0.25">
      <c r="A821" s="2" t="s">
        <v>1898</v>
      </c>
      <c r="B821" t="s">
        <v>166</v>
      </c>
      <c r="C821">
        <f>3*60+9</f>
        <v>189</v>
      </c>
    </row>
    <row r="822" spans="1:3" x14ac:dyDescent="0.25">
      <c r="A822" s="2" t="s">
        <v>1898</v>
      </c>
      <c r="B822" t="s">
        <v>441</v>
      </c>
      <c r="C822">
        <f>3*60+9</f>
        <v>189</v>
      </c>
    </row>
    <row r="823" spans="1:3" x14ac:dyDescent="0.25">
      <c r="A823" s="2" t="s">
        <v>1898</v>
      </c>
      <c r="B823" t="s">
        <v>532</v>
      </c>
      <c r="C823">
        <f>3*60+9</f>
        <v>189</v>
      </c>
    </row>
    <row r="824" spans="1:3" x14ac:dyDescent="0.25">
      <c r="A824" s="2" t="s">
        <v>1898</v>
      </c>
      <c r="B824" t="s">
        <v>532</v>
      </c>
      <c r="C824">
        <f>3*60+9</f>
        <v>189</v>
      </c>
    </row>
    <row r="825" spans="1:3" x14ac:dyDescent="0.25">
      <c r="A825" s="2" t="s">
        <v>1898</v>
      </c>
      <c r="B825" t="s">
        <v>1328</v>
      </c>
      <c r="C825">
        <f>3*60+9</f>
        <v>189</v>
      </c>
    </row>
    <row r="826" spans="1:3" x14ac:dyDescent="0.25">
      <c r="A826" s="2" t="s">
        <v>2045</v>
      </c>
      <c r="B826" t="s">
        <v>529</v>
      </c>
      <c r="C826">
        <f>3*60+8</f>
        <v>188</v>
      </c>
    </row>
    <row r="827" spans="1:3" x14ac:dyDescent="0.25">
      <c r="A827" s="2" t="s">
        <v>2045</v>
      </c>
      <c r="B827" t="s">
        <v>562</v>
      </c>
      <c r="C827">
        <f>3*60+8</f>
        <v>188</v>
      </c>
    </row>
    <row r="828" spans="1:3" x14ac:dyDescent="0.25">
      <c r="A828" s="2" t="s">
        <v>2045</v>
      </c>
      <c r="B828" t="s">
        <v>1221</v>
      </c>
      <c r="C828">
        <f>3*60+8</f>
        <v>188</v>
      </c>
    </row>
    <row r="829" spans="1:3" x14ac:dyDescent="0.25">
      <c r="A829" s="2" t="s">
        <v>1983</v>
      </c>
      <c r="B829" t="s">
        <v>285</v>
      </c>
      <c r="C829">
        <f>3*60+7</f>
        <v>187</v>
      </c>
    </row>
    <row r="830" spans="1:3" x14ac:dyDescent="0.25">
      <c r="A830" s="2" t="s">
        <v>1983</v>
      </c>
      <c r="B830" t="s">
        <v>346</v>
      </c>
      <c r="C830">
        <f>3*60+7</f>
        <v>187</v>
      </c>
    </row>
    <row r="831" spans="1:3" x14ac:dyDescent="0.25">
      <c r="A831" s="2" t="s">
        <v>1983</v>
      </c>
      <c r="B831" t="s">
        <v>521</v>
      </c>
      <c r="C831">
        <f>3*60+7</f>
        <v>187</v>
      </c>
    </row>
    <row r="832" spans="1:3" x14ac:dyDescent="0.25">
      <c r="A832" s="2" t="s">
        <v>1983</v>
      </c>
      <c r="B832" t="s">
        <v>666</v>
      </c>
      <c r="C832">
        <f>3*60+7</f>
        <v>187</v>
      </c>
    </row>
    <row r="833" spans="1:3" x14ac:dyDescent="0.25">
      <c r="A833" s="2" t="s">
        <v>1983</v>
      </c>
      <c r="B833" t="s">
        <v>1343</v>
      </c>
      <c r="C833">
        <f>3*60+7</f>
        <v>187</v>
      </c>
    </row>
    <row r="834" spans="1:3" x14ac:dyDescent="0.25">
      <c r="A834" s="2" t="s">
        <v>2008</v>
      </c>
      <c r="B834" t="s">
        <v>374</v>
      </c>
      <c r="C834">
        <f>3*60+6</f>
        <v>186</v>
      </c>
    </row>
    <row r="835" spans="1:3" x14ac:dyDescent="0.25">
      <c r="A835" s="2" t="s">
        <v>2008</v>
      </c>
      <c r="B835" t="s">
        <v>390</v>
      </c>
      <c r="C835">
        <f>3*60+6</f>
        <v>186</v>
      </c>
    </row>
    <row r="836" spans="1:3" x14ac:dyDescent="0.25">
      <c r="A836" s="2" t="s">
        <v>2008</v>
      </c>
      <c r="B836" t="s">
        <v>429</v>
      </c>
      <c r="C836">
        <f>3*60+6</f>
        <v>186</v>
      </c>
    </row>
    <row r="837" spans="1:3" x14ac:dyDescent="0.25">
      <c r="A837" s="2" t="s">
        <v>2008</v>
      </c>
      <c r="B837" t="s">
        <v>1178</v>
      </c>
      <c r="C837">
        <f>3*60+6</f>
        <v>186</v>
      </c>
    </row>
    <row r="838" spans="1:3" x14ac:dyDescent="0.25">
      <c r="A838" s="2" t="s">
        <v>1923</v>
      </c>
      <c r="B838" t="s">
        <v>123</v>
      </c>
      <c r="C838">
        <f>3*60+5</f>
        <v>185</v>
      </c>
    </row>
    <row r="839" spans="1:3" x14ac:dyDescent="0.25">
      <c r="A839" s="2" t="s">
        <v>1923</v>
      </c>
      <c r="B839" t="s">
        <v>513</v>
      </c>
      <c r="C839">
        <f>3*60+5</f>
        <v>185</v>
      </c>
    </row>
    <row r="840" spans="1:3" x14ac:dyDescent="0.25">
      <c r="A840" s="2" t="s">
        <v>1923</v>
      </c>
      <c r="B840" t="s">
        <v>568</v>
      </c>
      <c r="C840">
        <f>3*60+5</f>
        <v>185</v>
      </c>
    </row>
    <row r="841" spans="1:3" x14ac:dyDescent="0.25">
      <c r="A841" s="2" t="s">
        <v>1923</v>
      </c>
      <c r="B841" t="s">
        <v>727</v>
      </c>
      <c r="C841">
        <f>3*60+5</f>
        <v>185</v>
      </c>
    </row>
    <row r="842" spans="1:3" x14ac:dyDescent="0.25">
      <c r="A842" s="2" t="s">
        <v>1923</v>
      </c>
      <c r="B842" t="s">
        <v>894</v>
      </c>
      <c r="C842">
        <f>3*60+5</f>
        <v>185</v>
      </c>
    </row>
    <row r="843" spans="1:3" x14ac:dyDescent="0.25">
      <c r="A843" s="2" t="s">
        <v>2082</v>
      </c>
      <c r="B843" t="s">
        <v>670</v>
      </c>
      <c r="C843">
        <f>3*60+4</f>
        <v>184</v>
      </c>
    </row>
    <row r="844" spans="1:3" x14ac:dyDescent="0.25">
      <c r="A844" s="2" t="s">
        <v>2082</v>
      </c>
      <c r="B844" t="s">
        <v>1290</v>
      </c>
      <c r="C844">
        <f>3*60+4</f>
        <v>184</v>
      </c>
    </row>
    <row r="845" spans="1:3" x14ac:dyDescent="0.25">
      <c r="A845" s="2" t="s">
        <v>1888</v>
      </c>
      <c r="B845" t="s">
        <v>40</v>
      </c>
      <c r="C845">
        <f>3*60+3</f>
        <v>183</v>
      </c>
    </row>
    <row r="846" spans="1:3" x14ac:dyDescent="0.25">
      <c r="A846" s="2" t="s">
        <v>1888</v>
      </c>
      <c r="B846" t="s">
        <v>119</v>
      </c>
      <c r="C846">
        <f>3*60+3</f>
        <v>183</v>
      </c>
    </row>
    <row r="847" spans="1:3" x14ac:dyDescent="0.25">
      <c r="A847" s="2" t="s">
        <v>1888</v>
      </c>
      <c r="B847" t="s">
        <v>228</v>
      </c>
      <c r="C847">
        <f>3*60+3</f>
        <v>183</v>
      </c>
    </row>
    <row r="848" spans="1:3" x14ac:dyDescent="0.25">
      <c r="A848" s="2" t="s">
        <v>1888</v>
      </c>
      <c r="B848" t="s">
        <v>230</v>
      </c>
      <c r="C848">
        <f>3*60+3</f>
        <v>183</v>
      </c>
    </row>
    <row r="849" spans="1:3" x14ac:dyDescent="0.25">
      <c r="A849" s="2" t="s">
        <v>1888</v>
      </c>
      <c r="B849" t="s">
        <v>298</v>
      </c>
      <c r="C849">
        <f>3*60+3</f>
        <v>183</v>
      </c>
    </row>
    <row r="850" spans="1:3" x14ac:dyDescent="0.25">
      <c r="A850" s="2" t="s">
        <v>1888</v>
      </c>
      <c r="B850" t="s">
        <v>633</v>
      </c>
      <c r="C850">
        <f>3*60+3</f>
        <v>183</v>
      </c>
    </row>
    <row r="851" spans="1:3" x14ac:dyDescent="0.25">
      <c r="A851" s="2" t="s">
        <v>1888</v>
      </c>
      <c r="B851" t="s">
        <v>683</v>
      </c>
      <c r="C851">
        <f>3*60+3</f>
        <v>183</v>
      </c>
    </row>
    <row r="852" spans="1:3" x14ac:dyDescent="0.25">
      <c r="A852" s="2" t="s">
        <v>1888</v>
      </c>
      <c r="B852" t="s">
        <v>962</v>
      </c>
      <c r="C852">
        <f>3*60+3</f>
        <v>183</v>
      </c>
    </row>
    <row r="853" spans="1:3" x14ac:dyDescent="0.25">
      <c r="A853" s="2" t="s">
        <v>1888</v>
      </c>
      <c r="B853" t="s">
        <v>965</v>
      </c>
      <c r="C853">
        <f>3*60+3</f>
        <v>183</v>
      </c>
    </row>
    <row r="854" spans="1:3" x14ac:dyDescent="0.25">
      <c r="A854" s="2" t="s">
        <v>1888</v>
      </c>
      <c r="B854" t="s">
        <v>1349</v>
      </c>
      <c r="C854">
        <f>3*60+3</f>
        <v>183</v>
      </c>
    </row>
    <row r="855" spans="1:3" x14ac:dyDescent="0.25">
      <c r="A855" s="2" t="s">
        <v>1888</v>
      </c>
      <c r="B855" t="s">
        <v>1423</v>
      </c>
      <c r="C855">
        <f>3*60+3</f>
        <v>183</v>
      </c>
    </row>
    <row r="856" spans="1:3" x14ac:dyDescent="0.25">
      <c r="A856" s="2" t="s">
        <v>1888</v>
      </c>
      <c r="B856" t="s">
        <v>1558</v>
      </c>
      <c r="C856">
        <f>3*60+3</f>
        <v>183</v>
      </c>
    </row>
    <row r="857" spans="1:3" x14ac:dyDescent="0.25">
      <c r="A857" s="2" t="s">
        <v>1889</v>
      </c>
      <c r="B857" t="s">
        <v>43</v>
      </c>
      <c r="C857">
        <f>3*60+2</f>
        <v>182</v>
      </c>
    </row>
    <row r="858" spans="1:3" x14ac:dyDescent="0.25">
      <c r="A858" s="2" t="s">
        <v>1889</v>
      </c>
      <c r="B858" t="s">
        <v>109</v>
      </c>
      <c r="C858">
        <f>3*60+2</f>
        <v>182</v>
      </c>
    </row>
    <row r="859" spans="1:3" x14ac:dyDescent="0.25">
      <c r="A859" s="2" t="s">
        <v>1889</v>
      </c>
      <c r="B859" t="s">
        <v>367</v>
      </c>
      <c r="C859">
        <f>3*60+2</f>
        <v>182</v>
      </c>
    </row>
    <row r="860" spans="1:3" x14ac:dyDescent="0.25">
      <c r="A860" s="2" t="s">
        <v>1889</v>
      </c>
      <c r="B860" t="s">
        <v>439</v>
      </c>
      <c r="C860">
        <f>3*60+2</f>
        <v>182</v>
      </c>
    </row>
    <row r="861" spans="1:3" x14ac:dyDescent="0.25">
      <c r="A861" s="2" t="s">
        <v>1889</v>
      </c>
      <c r="B861" t="s">
        <v>749</v>
      </c>
      <c r="C861">
        <f>3*60+2</f>
        <v>182</v>
      </c>
    </row>
    <row r="862" spans="1:3" x14ac:dyDescent="0.25">
      <c r="A862" s="2" t="s">
        <v>1889</v>
      </c>
      <c r="B862" t="s">
        <v>1536</v>
      </c>
      <c r="C862">
        <f>3*60+2</f>
        <v>182</v>
      </c>
    </row>
    <row r="863" spans="1:3" x14ac:dyDescent="0.25">
      <c r="A863" s="2" t="s">
        <v>2002</v>
      </c>
      <c r="B863" t="s">
        <v>335</v>
      </c>
      <c r="C863">
        <f>3*60+1</f>
        <v>181</v>
      </c>
    </row>
    <row r="864" spans="1:3" x14ac:dyDescent="0.25">
      <c r="A864" s="2" t="s">
        <v>2002</v>
      </c>
      <c r="B864" t="s">
        <v>990</v>
      </c>
      <c r="C864">
        <f>3*60+1</f>
        <v>181</v>
      </c>
    </row>
    <row r="865" spans="1:3" x14ac:dyDescent="0.25">
      <c r="A865" s="2" t="s">
        <v>1948</v>
      </c>
      <c r="B865" t="s">
        <v>188</v>
      </c>
      <c r="C865">
        <f>3*60+0</f>
        <v>180</v>
      </c>
    </row>
    <row r="866" spans="1:3" x14ac:dyDescent="0.25">
      <c r="A866" s="2" t="s">
        <v>1948</v>
      </c>
      <c r="B866" t="s">
        <v>196</v>
      </c>
      <c r="C866">
        <f>3*60+0</f>
        <v>180</v>
      </c>
    </row>
    <row r="867" spans="1:3" x14ac:dyDescent="0.25">
      <c r="A867" s="2" t="s">
        <v>1948</v>
      </c>
      <c r="B867" t="s">
        <v>385</v>
      </c>
      <c r="C867">
        <f>3*60+0</f>
        <v>180</v>
      </c>
    </row>
    <row r="868" spans="1:3" x14ac:dyDescent="0.25">
      <c r="A868" s="2" t="s">
        <v>1940</v>
      </c>
      <c r="B868" t="s">
        <v>169</v>
      </c>
      <c r="C868">
        <f>2*60+59</f>
        <v>179</v>
      </c>
    </row>
    <row r="869" spans="1:3" x14ac:dyDescent="0.25">
      <c r="A869" s="2" t="s">
        <v>1940</v>
      </c>
      <c r="B869" t="s">
        <v>389</v>
      </c>
      <c r="C869">
        <f>2*60+59</f>
        <v>179</v>
      </c>
    </row>
    <row r="870" spans="1:3" x14ac:dyDescent="0.25">
      <c r="A870" s="2" t="s">
        <v>1940</v>
      </c>
      <c r="B870" t="s">
        <v>407</v>
      </c>
      <c r="C870">
        <f>2*60+59</f>
        <v>179</v>
      </c>
    </row>
    <row r="871" spans="1:3" x14ac:dyDescent="0.25">
      <c r="A871" s="2" t="s">
        <v>1940</v>
      </c>
      <c r="B871" t="s">
        <v>407</v>
      </c>
      <c r="C871">
        <f>2*60+59</f>
        <v>179</v>
      </c>
    </row>
    <row r="872" spans="1:3" x14ac:dyDescent="0.25">
      <c r="A872" s="2" t="s">
        <v>1940</v>
      </c>
      <c r="B872" t="s">
        <v>536</v>
      </c>
      <c r="C872">
        <f>2*60+59</f>
        <v>179</v>
      </c>
    </row>
    <row r="873" spans="1:3" x14ac:dyDescent="0.25">
      <c r="A873" s="2" t="s">
        <v>1940</v>
      </c>
      <c r="B873" t="s">
        <v>699</v>
      </c>
      <c r="C873">
        <f>2*60+59</f>
        <v>179</v>
      </c>
    </row>
    <row r="874" spans="1:3" x14ac:dyDescent="0.25">
      <c r="A874" s="2" t="s">
        <v>1960</v>
      </c>
      <c r="B874" t="s">
        <v>233</v>
      </c>
      <c r="C874">
        <f>2*60+58</f>
        <v>178</v>
      </c>
    </row>
    <row r="875" spans="1:3" x14ac:dyDescent="0.25">
      <c r="A875" s="2" t="s">
        <v>1960</v>
      </c>
      <c r="B875" t="s">
        <v>262</v>
      </c>
      <c r="C875">
        <f>2*60+58</f>
        <v>178</v>
      </c>
    </row>
    <row r="876" spans="1:3" x14ac:dyDescent="0.25">
      <c r="A876" s="2" t="s">
        <v>1960</v>
      </c>
      <c r="B876" t="s">
        <v>551</v>
      </c>
      <c r="C876">
        <f>2*60+58</f>
        <v>178</v>
      </c>
    </row>
    <row r="877" spans="1:3" x14ac:dyDescent="0.25">
      <c r="A877" s="2" t="s">
        <v>1960</v>
      </c>
      <c r="B877" t="s">
        <v>603</v>
      </c>
      <c r="C877">
        <f>2*60+58</f>
        <v>178</v>
      </c>
    </row>
    <row r="878" spans="1:3" x14ac:dyDescent="0.25">
      <c r="A878" s="2" t="s">
        <v>1960</v>
      </c>
      <c r="B878" t="s">
        <v>770</v>
      </c>
      <c r="C878">
        <f>2*60+58</f>
        <v>178</v>
      </c>
    </row>
    <row r="879" spans="1:3" x14ac:dyDescent="0.25">
      <c r="A879" s="2" t="s">
        <v>2029</v>
      </c>
      <c r="B879" t="s">
        <v>453</v>
      </c>
      <c r="C879">
        <f>2*60+57</f>
        <v>177</v>
      </c>
    </row>
    <row r="880" spans="1:3" x14ac:dyDescent="0.25">
      <c r="A880" s="2" t="s">
        <v>2029</v>
      </c>
      <c r="B880" t="s">
        <v>454</v>
      </c>
      <c r="C880">
        <f>2*60+57</f>
        <v>177</v>
      </c>
    </row>
    <row r="881" spans="1:3" x14ac:dyDescent="0.25">
      <c r="A881" s="2" t="s">
        <v>2029</v>
      </c>
      <c r="B881" t="s">
        <v>719</v>
      </c>
      <c r="C881">
        <f>2*60+57</f>
        <v>177</v>
      </c>
    </row>
    <row r="882" spans="1:3" x14ac:dyDescent="0.25">
      <c r="A882" s="2" t="s">
        <v>2029</v>
      </c>
      <c r="B882" t="s">
        <v>719</v>
      </c>
      <c r="C882">
        <f>2*60+57</f>
        <v>177</v>
      </c>
    </row>
    <row r="883" spans="1:3" x14ac:dyDescent="0.25">
      <c r="A883" s="2" t="s">
        <v>1881</v>
      </c>
      <c r="B883" t="s">
        <v>26</v>
      </c>
      <c r="C883">
        <f>2*60+56</f>
        <v>176</v>
      </c>
    </row>
    <row r="884" spans="1:3" x14ac:dyDescent="0.25">
      <c r="A884" s="2" t="s">
        <v>1881</v>
      </c>
      <c r="B884" t="s">
        <v>100</v>
      </c>
      <c r="C884">
        <f>2*60+56</f>
        <v>176</v>
      </c>
    </row>
    <row r="885" spans="1:3" x14ac:dyDescent="0.25">
      <c r="A885" s="2" t="s">
        <v>1881</v>
      </c>
      <c r="B885" t="s">
        <v>556</v>
      </c>
      <c r="C885">
        <f>2*60+56</f>
        <v>176</v>
      </c>
    </row>
    <row r="886" spans="1:3" x14ac:dyDescent="0.25">
      <c r="A886" s="2" t="s">
        <v>1881</v>
      </c>
      <c r="B886" t="s">
        <v>722</v>
      </c>
      <c r="C886">
        <f>2*60+56</f>
        <v>176</v>
      </c>
    </row>
    <row r="887" spans="1:3" x14ac:dyDescent="0.25">
      <c r="A887" s="2" t="s">
        <v>1881</v>
      </c>
      <c r="B887" t="s">
        <v>759</v>
      </c>
      <c r="C887">
        <f>2*60+56</f>
        <v>176</v>
      </c>
    </row>
    <row r="888" spans="1:3" x14ac:dyDescent="0.25">
      <c r="A888" s="2" t="s">
        <v>1881</v>
      </c>
      <c r="B888" t="s">
        <v>789</v>
      </c>
      <c r="C888">
        <f>2*60+56</f>
        <v>176</v>
      </c>
    </row>
    <row r="889" spans="1:3" x14ac:dyDescent="0.25">
      <c r="A889" s="2" t="s">
        <v>1881</v>
      </c>
      <c r="B889" t="s">
        <v>1351</v>
      </c>
      <c r="C889">
        <f>2*60+56</f>
        <v>176</v>
      </c>
    </row>
    <row r="890" spans="1:3" x14ac:dyDescent="0.25">
      <c r="A890" s="2" t="s">
        <v>1952</v>
      </c>
      <c r="B890" t="s">
        <v>198</v>
      </c>
      <c r="C890">
        <f>2*60+55</f>
        <v>175</v>
      </c>
    </row>
    <row r="891" spans="1:3" x14ac:dyDescent="0.25">
      <c r="A891" s="2" t="s">
        <v>1952</v>
      </c>
      <c r="B891" t="s">
        <v>468</v>
      </c>
      <c r="C891">
        <f>2*60+55</f>
        <v>175</v>
      </c>
    </row>
    <row r="892" spans="1:3" x14ac:dyDescent="0.25">
      <c r="A892" s="2" t="s">
        <v>1952</v>
      </c>
      <c r="B892" t="s">
        <v>798</v>
      </c>
      <c r="C892">
        <f>2*60+55</f>
        <v>175</v>
      </c>
    </row>
    <row r="893" spans="1:3" x14ac:dyDescent="0.25">
      <c r="A893" s="2" t="s">
        <v>1952</v>
      </c>
      <c r="B893" t="s">
        <v>908</v>
      </c>
      <c r="C893">
        <f>2*60+55</f>
        <v>175</v>
      </c>
    </row>
    <row r="894" spans="1:3" x14ac:dyDescent="0.25">
      <c r="A894" s="2" t="s">
        <v>1952</v>
      </c>
      <c r="B894" t="s">
        <v>908</v>
      </c>
      <c r="C894">
        <f>2*60+55</f>
        <v>175</v>
      </c>
    </row>
    <row r="895" spans="1:3" x14ac:dyDescent="0.25">
      <c r="A895" s="2" t="s">
        <v>1952</v>
      </c>
      <c r="B895" t="s">
        <v>1173</v>
      </c>
      <c r="C895">
        <f>2*60+55</f>
        <v>175</v>
      </c>
    </row>
    <row r="896" spans="1:3" x14ac:dyDescent="0.25">
      <c r="A896" s="2" t="s">
        <v>1957</v>
      </c>
      <c r="B896" t="s">
        <v>221</v>
      </c>
      <c r="C896">
        <f>2*60+54</f>
        <v>174</v>
      </c>
    </row>
    <row r="897" spans="1:3" x14ac:dyDescent="0.25">
      <c r="A897" s="2" t="s">
        <v>1957</v>
      </c>
      <c r="B897" t="s">
        <v>627</v>
      </c>
      <c r="C897">
        <f>2*60+54</f>
        <v>174</v>
      </c>
    </row>
    <row r="898" spans="1:3" x14ac:dyDescent="0.25">
      <c r="A898" s="2" t="s">
        <v>1957</v>
      </c>
      <c r="B898" t="s">
        <v>636</v>
      </c>
      <c r="C898">
        <f>2*60+54</f>
        <v>174</v>
      </c>
    </row>
    <row r="899" spans="1:3" x14ac:dyDescent="0.25">
      <c r="A899" s="2" t="s">
        <v>1957</v>
      </c>
      <c r="B899" t="s">
        <v>645</v>
      </c>
      <c r="C899">
        <f>2*60+54</f>
        <v>174</v>
      </c>
    </row>
    <row r="900" spans="1:3" x14ac:dyDescent="0.25">
      <c r="A900" s="2" t="s">
        <v>1957</v>
      </c>
      <c r="B900" t="s">
        <v>696</v>
      </c>
      <c r="C900">
        <f>2*60+54</f>
        <v>174</v>
      </c>
    </row>
    <row r="901" spans="1:3" x14ac:dyDescent="0.25">
      <c r="A901" s="2" t="s">
        <v>1878</v>
      </c>
      <c r="B901" t="s">
        <v>18</v>
      </c>
      <c r="C901">
        <f>2*60+53</f>
        <v>173</v>
      </c>
    </row>
    <row r="902" spans="1:3" x14ac:dyDescent="0.25">
      <c r="A902" s="2" t="s">
        <v>1878</v>
      </c>
      <c r="B902" t="s">
        <v>46</v>
      </c>
      <c r="C902">
        <f>2*60+53</f>
        <v>173</v>
      </c>
    </row>
    <row r="903" spans="1:3" x14ac:dyDescent="0.25">
      <c r="A903" s="2" t="s">
        <v>1878</v>
      </c>
      <c r="B903" t="s">
        <v>649</v>
      </c>
      <c r="C903">
        <f>2*60+53</f>
        <v>173</v>
      </c>
    </row>
    <row r="904" spans="1:3" x14ac:dyDescent="0.25">
      <c r="A904" s="2" t="s">
        <v>1878</v>
      </c>
      <c r="B904" t="s">
        <v>1116</v>
      </c>
      <c r="C904">
        <f>2*60+53</f>
        <v>173</v>
      </c>
    </row>
    <row r="905" spans="1:3" x14ac:dyDescent="0.25">
      <c r="A905" s="2" t="s">
        <v>1912</v>
      </c>
      <c r="B905" t="s">
        <v>95</v>
      </c>
      <c r="C905">
        <f>2*60+52</f>
        <v>172</v>
      </c>
    </row>
    <row r="906" spans="1:3" x14ac:dyDescent="0.25">
      <c r="A906" s="2" t="s">
        <v>1912</v>
      </c>
      <c r="B906" t="s">
        <v>170</v>
      </c>
      <c r="C906">
        <f>2*60+52</f>
        <v>172</v>
      </c>
    </row>
    <row r="907" spans="1:3" x14ac:dyDescent="0.25">
      <c r="A907" s="2" t="s">
        <v>1912</v>
      </c>
      <c r="B907" t="s">
        <v>216</v>
      </c>
      <c r="C907">
        <f>2*60+52</f>
        <v>172</v>
      </c>
    </row>
    <row r="908" spans="1:3" x14ac:dyDescent="0.25">
      <c r="A908" s="2" t="s">
        <v>1912</v>
      </c>
      <c r="B908" t="s">
        <v>229</v>
      </c>
      <c r="C908">
        <f>2*60+52</f>
        <v>172</v>
      </c>
    </row>
    <row r="909" spans="1:3" x14ac:dyDescent="0.25">
      <c r="A909" s="2" t="s">
        <v>1912</v>
      </c>
      <c r="B909" t="s">
        <v>614</v>
      </c>
      <c r="C909">
        <f>2*60+52</f>
        <v>172</v>
      </c>
    </row>
    <row r="910" spans="1:3" x14ac:dyDescent="0.25">
      <c r="A910" s="2" t="s">
        <v>1912</v>
      </c>
      <c r="B910" t="s">
        <v>657</v>
      </c>
      <c r="C910">
        <f>2*60+52</f>
        <v>172</v>
      </c>
    </row>
    <row r="911" spans="1:3" x14ac:dyDescent="0.25">
      <c r="A911" s="2" t="s">
        <v>1912</v>
      </c>
      <c r="B911" t="s">
        <v>1077</v>
      </c>
      <c r="C911">
        <f>2*60+52</f>
        <v>172</v>
      </c>
    </row>
    <row r="912" spans="1:3" x14ac:dyDescent="0.25">
      <c r="A912" s="2" t="s">
        <v>1912</v>
      </c>
      <c r="B912" t="s">
        <v>1265</v>
      </c>
      <c r="C912">
        <f>2*60+52</f>
        <v>172</v>
      </c>
    </row>
    <row r="913" spans="1:3" x14ac:dyDescent="0.25">
      <c r="A913" s="2" t="s">
        <v>1907</v>
      </c>
      <c r="B913" t="s">
        <v>84</v>
      </c>
      <c r="C913">
        <f>2*60+51</f>
        <v>171</v>
      </c>
    </row>
    <row r="914" spans="1:3" x14ac:dyDescent="0.25">
      <c r="A914" s="2" t="s">
        <v>1907</v>
      </c>
      <c r="B914" t="s">
        <v>343</v>
      </c>
      <c r="C914">
        <f>2*60+51</f>
        <v>171</v>
      </c>
    </row>
    <row r="915" spans="1:3" x14ac:dyDescent="0.25">
      <c r="A915" s="2" t="s">
        <v>1907</v>
      </c>
      <c r="B915" t="s">
        <v>355</v>
      </c>
      <c r="C915">
        <f>2*60+51</f>
        <v>171</v>
      </c>
    </row>
    <row r="916" spans="1:3" x14ac:dyDescent="0.25">
      <c r="A916" s="2" t="s">
        <v>1907</v>
      </c>
      <c r="B916" t="s">
        <v>765</v>
      </c>
      <c r="C916">
        <f>2*60+51</f>
        <v>171</v>
      </c>
    </row>
    <row r="917" spans="1:3" x14ac:dyDescent="0.25">
      <c r="A917" s="2" t="s">
        <v>1909</v>
      </c>
      <c r="B917" t="s">
        <v>88</v>
      </c>
      <c r="C917">
        <f>2*60+50</f>
        <v>170</v>
      </c>
    </row>
    <row r="918" spans="1:3" x14ac:dyDescent="0.25">
      <c r="A918" s="2" t="s">
        <v>1909</v>
      </c>
      <c r="B918" t="s">
        <v>118</v>
      </c>
      <c r="C918">
        <f>2*60+50</f>
        <v>170</v>
      </c>
    </row>
    <row r="919" spans="1:3" x14ac:dyDescent="0.25">
      <c r="A919" s="2" t="s">
        <v>1909</v>
      </c>
      <c r="B919" t="s">
        <v>281</v>
      </c>
      <c r="C919">
        <f>2*60+50</f>
        <v>170</v>
      </c>
    </row>
    <row r="920" spans="1:3" x14ac:dyDescent="0.25">
      <c r="A920" s="2" t="s">
        <v>1909</v>
      </c>
      <c r="B920" t="s">
        <v>318</v>
      </c>
      <c r="C920">
        <f>2*60+50</f>
        <v>170</v>
      </c>
    </row>
    <row r="921" spans="1:3" x14ac:dyDescent="0.25">
      <c r="A921" s="2" t="s">
        <v>1909</v>
      </c>
      <c r="B921" t="s">
        <v>323</v>
      </c>
      <c r="C921">
        <f>2*60+50</f>
        <v>170</v>
      </c>
    </row>
    <row r="922" spans="1:3" x14ac:dyDescent="0.25">
      <c r="A922" s="2" t="s">
        <v>1909</v>
      </c>
      <c r="B922" t="s">
        <v>577</v>
      </c>
      <c r="C922">
        <f>2*60+50</f>
        <v>170</v>
      </c>
    </row>
    <row r="923" spans="1:3" x14ac:dyDescent="0.25">
      <c r="A923" s="2" t="s">
        <v>1909</v>
      </c>
      <c r="B923" t="s">
        <v>756</v>
      </c>
      <c r="C923">
        <f>2*60+50</f>
        <v>170</v>
      </c>
    </row>
    <row r="924" spans="1:3" x14ac:dyDescent="0.25">
      <c r="A924" s="2" t="s">
        <v>1909</v>
      </c>
      <c r="B924" t="s">
        <v>1167</v>
      </c>
      <c r="C924">
        <f>2*60+50</f>
        <v>170</v>
      </c>
    </row>
    <row r="925" spans="1:3" x14ac:dyDescent="0.25">
      <c r="A925" s="2" t="s">
        <v>1909</v>
      </c>
      <c r="B925" t="s">
        <v>1171</v>
      </c>
      <c r="C925">
        <f>2*60+50</f>
        <v>170</v>
      </c>
    </row>
    <row r="926" spans="1:3" x14ac:dyDescent="0.25">
      <c r="A926" s="2" t="s">
        <v>1909</v>
      </c>
      <c r="B926" t="s">
        <v>1201</v>
      </c>
      <c r="C926">
        <f>2*60+50</f>
        <v>170</v>
      </c>
    </row>
    <row r="927" spans="1:3" x14ac:dyDescent="0.25">
      <c r="A927" s="2" t="s">
        <v>1908</v>
      </c>
      <c r="B927" t="s">
        <v>86</v>
      </c>
      <c r="C927">
        <f>2*60+49</f>
        <v>169</v>
      </c>
    </row>
    <row r="928" spans="1:3" x14ac:dyDescent="0.25">
      <c r="A928" s="2" t="s">
        <v>1908</v>
      </c>
      <c r="B928" t="s">
        <v>395</v>
      </c>
      <c r="C928">
        <f>2*60+49</f>
        <v>169</v>
      </c>
    </row>
    <row r="929" spans="1:3" x14ac:dyDescent="0.25">
      <c r="A929" s="2" t="s">
        <v>1908</v>
      </c>
      <c r="B929" t="s">
        <v>514</v>
      </c>
      <c r="C929">
        <f>2*60+49</f>
        <v>169</v>
      </c>
    </row>
    <row r="930" spans="1:3" x14ac:dyDescent="0.25">
      <c r="A930" s="2" t="s">
        <v>1908</v>
      </c>
      <c r="B930" t="s">
        <v>752</v>
      </c>
      <c r="C930">
        <f>2*60+49</f>
        <v>169</v>
      </c>
    </row>
    <row r="931" spans="1:3" x14ac:dyDescent="0.25">
      <c r="A931" s="2" t="s">
        <v>1908</v>
      </c>
      <c r="B931" t="s">
        <v>787</v>
      </c>
      <c r="C931">
        <f>2*60+49</f>
        <v>169</v>
      </c>
    </row>
    <row r="932" spans="1:3" x14ac:dyDescent="0.25">
      <c r="A932" s="2" t="s">
        <v>1908</v>
      </c>
      <c r="B932" t="s">
        <v>833</v>
      </c>
      <c r="C932">
        <f>2*60+49</f>
        <v>169</v>
      </c>
    </row>
    <row r="933" spans="1:3" x14ac:dyDescent="0.25">
      <c r="A933" s="2" t="s">
        <v>2006</v>
      </c>
      <c r="B933" t="s">
        <v>361</v>
      </c>
      <c r="C933">
        <f>2*60+48</f>
        <v>168</v>
      </c>
    </row>
    <row r="934" spans="1:3" x14ac:dyDescent="0.25">
      <c r="A934" s="2" t="s">
        <v>2006</v>
      </c>
      <c r="B934" t="s">
        <v>469</v>
      </c>
      <c r="C934">
        <f>2*60+48</f>
        <v>168</v>
      </c>
    </row>
    <row r="935" spans="1:3" x14ac:dyDescent="0.25">
      <c r="A935" s="2" t="s">
        <v>2006</v>
      </c>
      <c r="B935" t="s">
        <v>518</v>
      </c>
      <c r="C935">
        <f>2*60+48</f>
        <v>168</v>
      </c>
    </row>
    <row r="936" spans="1:3" x14ac:dyDescent="0.25">
      <c r="A936" s="2" t="s">
        <v>1975</v>
      </c>
      <c r="B936" t="s">
        <v>271</v>
      </c>
      <c r="C936">
        <f>2*60+47</f>
        <v>167</v>
      </c>
    </row>
    <row r="937" spans="1:3" x14ac:dyDescent="0.25">
      <c r="A937" s="2" t="s">
        <v>1975</v>
      </c>
      <c r="B937" t="s">
        <v>575</v>
      </c>
      <c r="C937">
        <f>2*60+47</f>
        <v>167</v>
      </c>
    </row>
    <row r="938" spans="1:3" x14ac:dyDescent="0.25">
      <c r="A938" s="2" t="s">
        <v>1975</v>
      </c>
      <c r="B938" t="s">
        <v>671</v>
      </c>
      <c r="C938">
        <f>2*60+47</f>
        <v>167</v>
      </c>
    </row>
    <row r="939" spans="1:3" x14ac:dyDescent="0.25">
      <c r="A939" s="2" t="s">
        <v>2005</v>
      </c>
      <c r="B939" t="s">
        <v>356</v>
      </c>
      <c r="C939">
        <f>2*60+46</f>
        <v>166</v>
      </c>
    </row>
    <row r="940" spans="1:3" x14ac:dyDescent="0.25">
      <c r="A940" s="2" t="s">
        <v>2005</v>
      </c>
      <c r="B940" t="s">
        <v>635</v>
      </c>
      <c r="C940">
        <f>2*60+46</f>
        <v>166</v>
      </c>
    </row>
    <row r="941" spans="1:3" x14ac:dyDescent="0.25">
      <c r="A941" s="2" t="s">
        <v>2005</v>
      </c>
      <c r="B941" t="s">
        <v>686</v>
      </c>
      <c r="C941">
        <f>2*60+46</f>
        <v>166</v>
      </c>
    </row>
    <row r="942" spans="1:3" x14ac:dyDescent="0.25">
      <c r="A942" s="2" t="s">
        <v>2005</v>
      </c>
      <c r="B942" t="s">
        <v>775</v>
      </c>
      <c r="C942">
        <f>2*60+46</f>
        <v>166</v>
      </c>
    </row>
    <row r="943" spans="1:3" x14ac:dyDescent="0.25">
      <c r="A943" s="2" t="s">
        <v>2005</v>
      </c>
      <c r="B943" t="s">
        <v>1177</v>
      </c>
      <c r="C943">
        <f>2*60+46</f>
        <v>166</v>
      </c>
    </row>
    <row r="944" spans="1:3" x14ac:dyDescent="0.25">
      <c r="A944" s="2" t="s">
        <v>2005</v>
      </c>
      <c r="B944" t="s">
        <v>1286</v>
      </c>
      <c r="C944">
        <f>2*60+46</f>
        <v>166</v>
      </c>
    </row>
    <row r="945" spans="1:3" x14ac:dyDescent="0.25">
      <c r="A945" s="2" t="s">
        <v>2280</v>
      </c>
      <c r="B945" t="s">
        <v>1218</v>
      </c>
      <c r="C945">
        <f>2*60+45</f>
        <v>165</v>
      </c>
    </row>
    <row r="946" spans="1:3" x14ac:dyDescent="0.25">
      <c r="A946" s="2" t="s">
        <v>1902</v>
      </c>
      <c r="B946" t="s">
        <v>73</v>
      </c>
      <c r="C946">
        <f>2*60+44</f>
        <v>164</v>
      </c>
    </row>
    <row r="947" spans="1:3" x14ac:dyDescent="0.25">
      <c r="A947" s="2" t="s">
        <v>1902</v>
      </c>
      <c r="B947" t="s">
        <v>237</v>
      </c>
      <c r="C947">
        <f>2*60+44</f>
        <v>164</v>
      </c>
    </row>
    <row r="948" spans="1:3" x14ac:dyDescent="0.25">
      <c r="A948" s="2" t="s">
        <v>1902</v>
      </c>
      <c r="B948" t="s">
        <v>296</v>
      </c>
      <c r="C948">
        <f>2*60+44</f>
        <v>164</v>
      </c>
    </row>
    <row r="949" spans="1:3" x14ac:dyDescent="0.25">
      <c r="A949" s="2" t="s">
        <v>1902</v>
      </c>
      <c r="B949" t="s">
        <v>459</v>
      </c>
      <c r="C949">
        <f>2*60+44</f>
        <v>164</v>
      </c>
    </row>
    <row r="950" spans="1:3" x14ac:dyDescent="0.25">
      <c r="A950" s="2" t="s">
        <v>1902</v>
      </c>
      <c r="B950" t="s">
        <v>459</v>
      </c>
      <c r="C950">
        <f>2*60+44</f>
        <v>164</v>
      </c>
    </row>
    <row r="951" spans="1:3" x14ac:dyDescent="0.25">
      <c r="A951" s="2" t="s">
        <v>1902</v>
      </c>
      <c r="B951" t="s">
        <v>548</v>
      </c>
      <c r="C951">
        <f>2*60+44</f>
        <v>164</v>
      </c>
    </row>
    <row r="952" spans="1:3" x14ac:dyDescent="0.25">
      <c r="A952" s="2" t="s">
        <v>1902</v>
      </c>
      <c r="B952" t="s">
        <v>676</v>
      </c>
      <c r="C952">
        <f>2*60+44</f>
        <v>164</v>
      </c>
    </row>
    <row r="953" spans="1:3" x14ac:dyDescent="0.25">
      <c r="A953" s="2" t="s">
        <v>1902</v>
      </c>
      <c r="B953" t="s">
        <v>740</v>
      </c>
      <c r="C953">
        <f>2*60+44</f>
        <v>164</v>
      </c>
    </row>
    <row r="954" spans="1:3" x14ac:dyDescent="0.25">
      <c r="A954" s="2" t="s">
        <v>1902</v>
      </c>
      <c r="B954" t="s">
        <v>746</v>
      </c>
      <c r="C954">
        <f>2*60+44</f>
        <v>164</v>
      </c>
    </row>
    <row r="955" spans="1:3" x14ac:dyDescent="0.25">
      <c r="A955" s="2" t="s">
        <v>1902</v>
      </c>
      <c r="B955" t="s">
        <v>925</v>
      </c>
      <c r="C955">
        <f>2*60+44</f>
        <v>164</v>
      </c>
    </row>
    <row r="956" spans="1:3" x14ac:dyDescent="0.25">
      <c r="A956" s="2" t="s">
        <v>1902</v>
      </c>
      <c r="B956" t="s">
        <v>925</v>
      </c>
      <c r="C956">
        <f>2*60+44</f>
        <v>164</v>
      </c>
    </row>
    <row r="957" spans="1:3" x14ac:dyDescent="0.25">
      <c r="A957" s="2" t="s">
        <v>2023</v>
      </c>
      <c r="B957" t="s">
        <v>432</v>
      </c>
      <c r="C957">
        <f>2*60+43</f>
        <v>163</v>
      </c>
    </row>
    <row r="958" spans="1:3" x14ac:dyDescent="0.25">
      <c r="A958" s="2" t="s">
        <v>2023</v>
      </c>
      <c r="B958" t="s">
        <v>565</v>
      </c>
      <c r="C958">
        <f>2*60+43</f>
        <v>163</v>
      </c>
    </row>
    <row r="959" spans="1:3" x14ac:dyDescent="0.25">
      <c r="A959" s="2" t="s">
        <v>2023</v>
      </c>
      <c r="B959" t="s">
        <v>959</v>
      </c>
      <c r="C959">
        <f>2*60+43</f>
        <v>163</v>
      </c>
    </row>
    <row r="960" spans="1:3" x14ac:dyDescent="0.25">
      <c r="A960" s="2" t="s">
        <v>2023</v>
      </c>
      <c r="B960" t="s">
        <v>1191</v>
      </c>
      <c r="C960">
        <f>2*60+43</f>
        <v>163</v>
      </c>
    </row>
    <row r="961" spans="1:3" x14ac:dyDescent="0.25">
      <c r="A961" s="2" t="s">
        <v>1996</v>
      </c>
      <c r="B961" t="s">
        <v>324</v>
      </c>
      <c r="C961">
        <f>2*60+42</f>
        <v>162</v>
      </c>
    </row>
    <row r="962" spans="1:3" x14ac:dyDescent="0.25">
      <c r="A962" s="2" t="s">
        <v>1996</v>
      </c>
      <c r="B962" t="s">
        <v>352</v>
      </c>
      <c r="C962">
        <f>2*60+42</f>
        <v>162</v>
      </c>
    </row>
    <row r="963" spans="1:3" x14ac:dyDescent="0.25">
      <c r="A963" s="2" t="s">
        <v>1996</v>
      </c>
      <c r="B963" t="s">
        <v>1123</v>
      </c>
      <c r="C963">
        <f>2*60+42</f>
        <v>162</v>
      </c>
    </row>
    <row r="964" spans="1:3" x14ac:dyDescent="0.25">
      <c r="A964" s="2" t="s">
        <v>1892</v>
      </c>
      <c r="B964" t="s">
        <v>50</v>
      </c>
      <c r="C964">
        <f>2*60+41</f>
        <v>161</v>
      </c>
    </row>
    <row r="965" spans="1:3" x14ac:dyDescent="0.25">
      <c r="A965" s="2" t="s">
        <v>1892</v>
      </c>
      <c r="B965" t="s">
        <v>70</v>
      </c>
      <c r="C965">
        <f>2*60+41</f>
        <v>161</v>
      </c>
    </row>
    <row r="966" spans="1:3" x14ac:dyDescent="0.25">
      <c r="A966" s="2" t="s">
        <v>1892</v>
      </c>
      <c r="B966" t="s">
        <v>91</v>
      </c>
      <c r="C966">
        <f>2*60+41</f>
        <v>161</v>
      </c>
    </row>
    <row r="967" spans="1:3" x14ac:dyDescent="0.25">
      <c r="A967" s="2" t="s">
        <v>1892</v>
      </c>
      <c r="B967" t="s">
        <v>199</v>
      </c>
      <c r="C967">
        <f>2*60+41</f>
        <v>161</v>
      </c>
    </row>
    <row r="968" spans="1:3" x14ac:dyDescent="0.25">
      <c r="A968" s="2" t="s">
        <v>1892</v>
      </c>
      <c r="B968" t="s">
        <v>227</v>
      </c>
      <c r="C968">
        <f>2*60+41</f>
        <v>161</v>
      </c>
    </row>
    <row r="969" spans="1:3" x14ac:dyDescent="0.25">
      <c r="A969" s="2" t="s">
        <v>1892</v>
      </c>
      <c r="B969" t="s">
        <v>747</v>
      </c>
      <c r="C969">
        <f>2*60+41</f>
        <v>161</v>
      </c>
    </row>
    <row r="970" spans="1:3" x14ac:dyDescent="0.25">
      <c r="A970" s="2" t="s">
        <v>1892</v>
      </c>
      <c r="B970" t="s">
        <v>757</v>
      </c>
      <c r="C970">
        <f>2*60+41</f>
        <v>161</v>
      </c>
    </row>
    <row r="971" spans="1:3" x14ac:dyDescent="0.25">
      <c r="A971" s="2" t="s">
        <v>1965</v>
      </c>
      <c r="B971" t="s">
        <v>246</v>
      </c>
      <c r="C971">
        <f>2*60+40</f>
        <v>160</v>
      </c>
    </row>
    <row r="972" spans="1:3" x14ac:dyDescent="0.25">
      <c r="A972" s="2" t="s">
        <v>1965</v>
      </c>
      <c r="B972" t="s">
        <v>437</v>
      </c>
      <c r="C972">
        <f>2*60+40</f>
        <v>160</v>
      </c>
    </row>
    <row r="973" spans="1:3" x14ac:dyDescent="0.25">
      <c r="A973" s="2" t="s">
        <v>1965</v>
      </c>
      <c r="B973" t="s">
        <v>680</v>
      </c>
      <c r="C973">
        <f>2*60+40</f>
        <v>160</v>
      </c>
    </row>
    <row r="974" spans="1:3" x14ac:dyDescent="0.25">
      <c r="A974" s="2" t="s">
        <v>1965</v>
      </c>
      <c r="B974" t="s">
        <v>973</v>
      </c>
      <c r="C974">
        <f>2*60+40</f>
        <v>160</v>
      </c>
    </row>
    <row r="975" spans="1:3" x14ac:dyDescent="0.25">
      <c r="A975" s="2" t="s">
        <v>1900</v>
      </c>
      <c r="B975" t="s">
        <v>67</v>
      </c>
      <c r="C975">
        <f>2*60+39</f>
        <v>159</v>
      </c>
    </row>
    <row r="976" spans="1:3" x14ac:dyDescent="0.25">
      <c r="A976" s="2" t="s">
        <v>1900</v>
      </c>
      <c r="B976" t="s">
        <v>351</v>
      </c>
      <c r="C976">
        <f>2*60+39</f>
        <v>159</v>
      </c>
    </row>
    <row r="977" spans="1:3" x14ac:dyDescent="0.25">
      <c r="A977" s="2" t="s">
        <v>1900</v>
      </c>
      <c r="B977" t="s">
        <v>354</v>
      </c>
      <c r="C977">
        <f>2*60+39</f>
        <v>159</v>
      </c>
    </row>
    <row r="978" spans="1:3" x14ac:dyDescent="0.25">
      <c r="A978" s="2" t="s">
        <v>1900</v>
      </c>
      <c r="B978" t="s">
        <v>750</v>
      </c>
      <c r="C978">
        <f>2*60+39</f>
        <v>159</v>
      </c>
    </row>
    <row r="979" spans="1:3" x14ac:dyDescent="0.25">
      <c r="A979" s="2" t="s">
        <v>1900</v>
      </c>
      <c r="B979" t="s">
        <v>1495</v>
      </c>
      <c r="C979">
        <f>2*60+39</f>
        <v>159</v>
      </c>
    </row>
    <row r="980" spans="1:3" x14ac:dyDescent="0.25">
      <c r="A980" s="2" t="s">
        <v>2036</v>
      </c>
      <c r="B980" t="s">
        <v>486</v>
      </c>
      <c r="C980">
        <f>2*60+38</f>
        <v>158</v>
      </c>
    </row>
    <row r="981" spans="1:3" x14ac:dyDescent="0.25">
      <c r="A981" s="2" t="s">
        <v>2036</v>
      </c>
      <c r="B981" t="s">
        <v>523</v>
      </c>
      <c r="C981">
        <f>2*60+38</f>
        <v>158</v>
      </c>
    </row>
    <row r="982" spans="1:3" x14ac:dyDescent="0.25">
      <c r="A982" s="2" t="s">
        <v>2036</v>
      </c>
      <c r="B982" t="s">
        <v>698</v>
      </c>
      <c r="C982">
        <f>2*60+38</f>
        <v>158</v>
      </c>
    </row>
    <row r="983" spans="1:3" x14ac:dyDescent="0.25">
      <c r="A983" s="2" t="s">
        <v>2036</v>
      </c>
      <c r="B983" t="s">
        <v>1414</v>
      </c>
      <c r="C983">
        <f>2*60+38</f>
        <v>158</v>
      </c>
    </row>
    <row r="984" spans="1:3" x14ac:dyDescent="0.25">
      <c r="A984" s="2" t="s">
        <v>2025</v>
      </c>
      <c r="B984" t="s">
        <v>434</v>
      </c>
      <c r="C984">
        <f>2*60+37</f>
        <v>157</v>
      </c>
    </row>
    <row r="985" spans="1:3" x14ac:dyDescent="0.25">
      <c r="A985" s="2" t="s">
        <v>2025</v>
      </c>
      <c r="B985" t="s">
        <v>479</v>
      </c>
      <c r="C985">
        <f>2*60+37</f>
        <v>157</v>
      </c>
    </row>
    <row r="986" spans="1:3" x14ac:dyDescent="0.25">
      <c r="A986" s="2" t="s">
        <v>1939</v>
      </c>
      <c r="B986" t="s">
        <v>165</v>
      </c>
      <c r="C986">
        <f>2*60+36</f>
        <v>156</v>
      </c>
    </row>
    <row r="987" spans="1:3" x14ac:dyDescent="0.25">
      <c r="A987" s="2" t="s">
        <v>1939</v>
      </c>
      <c r="B987" t="s">
        <v>211</v>
      </c>
      <c r="C987">
        <f>2*60+36</f>
        <v>156</v>
      </c>
    </row>
    <row r="988" spans="1:3" x14ac:dyDescent="0.25">
      <c r="A988" s="2" t="s">
        <v>1939</v>
      </c>
      <c r="B988" t="s">
        <v>360</v>
      </c>
      <c r="C988">
        <f>2*60+36</f>
        <v>156</v>
      </c>
    </row>
    <row r="989" spans="1:3" x14ac:dyDescent="0.25">
      <c r="A989" s="2" t="s">
        <v>1939</v>
      </c>
      <c r="B989" t="s">
        <v>366</v>
      </c>
      <c r="C989">
        <f>2*60+36</f>
        <v>156</v>
      </c>
    </row>
    <row r="990" spans="1:3" x14ac:dyDescent="0.25">
      <c r="A990" s="2" t="s">
        <v>1939</v>
      </c>
      <c r="B990" t="s">
        <v>741</v>
      </c>
      <c r="C990">
        <f>2*60+36</f>
        <v>156</v>
      </c>
    </row>
    <row r="991" spans="1:3" x14ac:dyDescent="0.25">
      <c r="A991" s="2" t="s">
        <v>1939</v>
      </c>
      <c r="B991" t="s">
        <v>1356</v>
      </c>
      <c r="C991">
        <f>2*60+36</f>
        <v>156</v>
      </c>
    </row>
    <row r="992" spans="1:3" x14ac:dyDescent="0.25">
      <c r="A992" s="2" t="s">
        <v>1939</v>
      </c>
      <c r="B992" t="s">
        <v>1361</v>
      </c>
      <c r="C992">
        <f>2*60+36</f>
        <v>156</v>
      </c>
    </row>
    <row r="993" spans="1:3" x14ac:dyDescent="0.25">
      <c r="A993" s="2" t="s">
        <v>1954</v>
      </c>
      <c r="B993" t="s">
        <v>204</v>
      </c>
      <c r="C993">
        <f>2*60+35</f>
        <v>155</v>
      </c>
    </row>
    <row r="994" spans="1:3" x14ac:dyDescent="0.25">
      <c r="A994" s="2" t="s">
        <v>1954</v>
      </c>
      <c r="B994" t="s">
        <v>235</v>
      </c>
      <c r="C994">
        <f>2*60+35</f>
        <v>155</v>
      </c>
    </row>
    <row r="995" spans="1:3" x14ac:dyDescent="0.25">
      <c r="A995" s="2" t="s">
        <v>1954</v>
      </c>
      <c r="B995" t="s">
        <v>365</v>
      </c>
      <c r="C995">
        <f>2*60+35</f>
        <v>155</v>
      </c>
    </row>
    <row r="996" spans="1:3" x14ac:dyDescent="0.25">
      <c r="A996" s="2" t="s">
        <v>1954</v>
      </c>
      <c r="B996" t="s">
        <v>422</v>
      </c>
      <c r="C996">
        <f>2*60+35</f>
        <v>155</v>
      </c>
    </row>
    <row r="997" spans="1:3" x14ac:dyDescent="0.25">
      <c r="A997" s="2" t="s">
        <v>1954</v>
      </c>
      <c r="B997" t="s">
        <v>455</v>
      </c>
      <c r="C997">
        <f>2*60+35</f>
        <v>155</v>
      </c>
    </row>
    <row r="998" spans="1:3" x14ac:dyDescent="0.25">
      <c r="A998" s="2" t="s">
        <v>1954</v>
      </c>
      <c r="B998" t="s">
        <v>684</v>
      </c>
      <c r="C998">
        <f>2*60+35</f>
        <v>155</v>
      </c>
    </row>
    <row r="999" spans="1:3" x14ac:dyDescent="0.25">
      <c r="A999" s="2" t="s">
        <v>1954</v>
      </c>
      <c r="B999" t="s">
        <v>779</v>
      </c>
      <c r="C999">
        <f>2*60+35</f>
        <v>155</v>
      </c>
    </row>
    <row r="1000" spans="1:3" x14ac:dyDescent="0.25">
      <c r="A1000" s="2" t="s">
        <v>1954</v>
      </c>
      <c r="B1000" t="s">
        <v>1497</v>
      </c>
      <c r="C1000">
        <f>2*60+35</f>
        <v>155</v>
      </c>
    </row>
    <row r="1001" spans="1:3" x14ac:dyDescent="0.25">
      <c r="A1001" s="2" t="s">
        <v>2330</v>
      </c>
      <c r="B1001" t="s">
        <v>1386</v>
      </c>
      <c r="C1001">
        <f>2*60+34</f>
        <v>154</v>
      </c>
    </row>
    <row r="1002" spans="1:3" x14ac:dyDescent="0.25">
      <c r="A1002" s="2" t="s">
        <v>1986</v>
      </c>
      <c r="B1002" t="s">
        <v>300</v>
      </c>
      <c r="C1002">
        <f>2*60+33</f>
        <v>153</v>
      </c>
    </row>
    <row r="1003" spans="1:3" x14ac:dyDescent="0.25">
      <c r="A1003" s="2" t="s">
        <v>1986</v>
      </c>
      <c r="B1003" t="s">
        <v>546</v>
      </c>
      <c r="C1003">
        <f>2*60+33</f>
        <v>153</v>
      </c>
    </row>
    <row r="1004" spans="1:3" x14ac:dyDescent="0.25">
      <c r="A1004" s="2" t="s">
        <v>1986</v>
      </c>
      <c r="B1004" t="s">
        <v>1112</v>
      </c>
      <c r="C1004">
        <f>2*60+33</f>
        <v>153</v>
      </c>
    </row>
    <row r="1005" spans="1:3" x14ac:dyDescent="0.25">
      <c r="A1005" s="2" t="s">
        <v>1894</v>
      </c>
      <c r="B1005" t="s">
        <v>54</v>
      </c>
      <c r="C1005">
        <f>2*60+32</f>
        <v>152</v>
      </c>
    </row>
    <row r="1006" spans="1:3" x14ac:dyDescent="0.25">
      <c r="A1006" s="2" t="s">
        <v>1894</v>
      </c>
      <c r="B1006" t="s">
        <v>219</v>
      </c>
      <c r="C1006">
        <f>2*60+32</f>
        <v>152</v>
      </c>
    </row>
    <row r="1007" spans="1:3" x14ac:dyDescent="0.25">
      <c r="A1007" s="2" t="s">
        <v>1894</v>
      </c>
      <c r="B1007" t="s">
        <v>225</v>
      </c>
      <c r="C1007">
        <f>2*60+32</f>
        <v>152</v>
      </c>
    </row>
    <row r="1008" spans="1:3" x14ac:dyDescent="0.25">
      <c r="A1008" s="2" t="s">
        <v>1894</v>
      </c>
      <c r="B1008" t="s">
        <v>357</v>
      </c>
      <c r="C1008">
        <f>2*60+32</f>
        <v>152</v>
      </c>
    </row>
    <row r="1009" spans="1:3" x14ac:dyDescent="0.25">
      <c r="A1009" s="2" t="s">
        <v>1894</v>
      </c>
      <c r="B1009" t="s">
        <v>431</v>
      </c>
      <c r="C1009">
        <f>2*60+32</f>
        <v>152</v>
      </c>
    </row>
    <row r="1010" spans="1:3" x14ac:dyDescent="0.25">
      <c r="A1010" s="2" t="s">
        <v>1894</v>
      </c>
      <c r="B1010" t="s">
        <v>1119</v>
      </c>
      <c r="C1010">
        <f>2*60+32</f>
        <v>152</v>
      </c>
    </row>
    <row r="1011" spans="1:3" x14ac:dyDescent="0.25">
      <c r="A1011" s="2" t="s">
        <v>1894</v>
      </c>
      <c r="B1011" t="s">
        <v>1350</v>
      </c>
      <c r="C1011">
        <f>2*60+32</f>
        <v>152</v>
      </c>
    </row>
    <row r="1012" spans="1:3" x14ac:dyDescent="0.25">
      <c r="A1012" s="2" t="s">
        <v>1875</v>
      </c>
      <c r="B1012" t="s">
        <v>12</v>
      </c>
      <c r="C1012">
        <f>2*60+31</f>
        <v>151</v>
      </c>
    </row>
    <row r="1013" spans="1:3" x14ac:dyDescent="0.25">
      <c r="A1013" s="2" t="s">
        <v>1875</v>
      </c>
      <c r="B1013" t="s">
        <v>19</v>
      </c>
      <c r="C1013">
        <f>2*60+31</f>
        <v>151</v>
      </c>
    </row>
    <row r="1014" spans="1:3" x14ac:dyDescent="0.25">
      <c r="A1014" s="2" t="s">
        <v>1875</v>
      </c>
      <c r="B1014" t="s">
        <v>24</v>
      </c>
      <c r="C1014">
        <f>2*60+31</f>
        <v>151</v>
      </c>
    </row>
    <row r="1015" spans="1:3" x14ac:dyDescent="0.25">
      <c r="A1015" s="2" t="s">
        <v>1875</v>
      </c>
      <c r="B1015" t="s">
        <v>154</v>
      </c>
      <c r="C1015">
        <f>2*60+31</f>
        <v>151</v>
      </c>
    </row>
    <row r="1016" spans="1:3" x14ac:dyDescent="0.25">
      <c r="A1016" s="2" t="s">
        <v>1875</v>
      </c>
      <c r="B1016" t="s">
        <v>443</v>
      </c>
      <c r="C1016">
        <f>2*60+31</f>
        <v>151</v>
      </c>
    </row>
    <row r="1017" spans="1:3" x14ac:dyDescent="0.25">
      <c r="A1017" s="2" t="s">
        <v>1875</v>
      </c>
      <c r="B1017" t="s">
        <v>463</v>
      </c>
      <c r="C1017">
        <f>2*60+31</f>
        <v>151</v>
      </c>
    </row>
    <row r="1018" spans="1:3" x14ac:dyDescent="0.25">
      <c r="A1018" s="2" t="s">
        <v>1875</v>
      </c>
      <c r="B1018" t="s">
        <v>474</v>
      </c>
      <c r="C1018">
        <f>2*60+31</f>
        <v>151</v>
      </c>
    </row>
    <row r="1019" spans="1:3" x14ac:dyDescent="0.25">
      <c r="A1019" s="2" t="s">
        <v>1875</v>
      </c>
      <c r="B1019" t="s">
        <v>615</v>
      </c>
      <c r="C1019">
        <f>2*60+31</f>
        <v>151</v>
      </c>
    </row>
    <row r="1020" spans="1:3" x14ac:dyDescent="0.25">
      <c r="A1020" s="2" t="s">
        <v>1875</v>
      </c>
      <c r="B1020" t="s">
        <v>1276</v>
      </c>
      <c r="C1020">
        <f>2*60+31</f>
        <v>151</v>
      </c>
    </row>
    <row r="1021" spans="1:3" x14ac:dyDescent="0.25">
      <c r="A1021" s="2" t="s">
        <v>1910</v>
      </c>
      <c r="B1021" t="s">
        <v>90</v>
      </c>
      <c r="C1021">
        <f>2*60+30</f>
        <v>150</v>
      </c>
    </row>
    <row r="1022" spans="1:3" x14ac:dyDescent="0.25">
      <c r="A1022" s="2" t="s">
        <v>1910</v>
      </c>
      <c r="B1022" t="s">
        <v>247</v>
      </c>
      <c r="C1022">
        <f>2*60+30</f>
        <v>150</v>
      </c>
    </row>
    <row r="1023" spans="1:3" x14ac:dyDescent="0.25">
      <c r="A1023" s="2" t="s">
        <v>1910</v>
      </c>
      <c r="B1023" t="s">
        <v>297</v>
      </c>
      <c r="C1023">
        <f>2*60+30</f>
        <v>150</v>
      </c>
    </row>
    <row r="1024" spans="1:3" x14ac:dyDescent="0.25">
      <c r="A1024" s="2" t="s">
        <v>1910</v>
      </c>
      <c r="B1024" t="s">
        <v>350</v>
      </c>
      <c r="C1024">
        <f>2*60+30</f>
        <v>150</v>
      </c>
    </row>
    <row r="1025" spans="1:3" x14ac:dyDescent="0.25">
      <c r="A1025" s="2" t="s">
        <v>1910</v>
      </c>
      <c r="B1025" t="s">
        <v>424</v>
      </c>
      <c r="C1025">
        <f>2*60+30</f>
        <v>150</v>
      </c>
    </row>
    <row r="1026" spans="1:3" x14ac:dyDescent="0.25">
      <c r="A1026" s="2" t="s">
        <v>1910</v>
      </c>
      <c r="B1026" t="s">
        <v>608</v>
      </c>
      <c r="C1026">
        <f>2*60+30</f>
        <v>150</v>
      </c>
    </row>
    <row r="1027" spans="1:3" x14ac:dyDescent="0.25">
      <c r="A1027" s="2" t="s">
        <v>1910</v>
      </c>
      <c r="B1027" t="s">
        <v>625</v>
      </c>
      <c r="C1027">
        <f>2*60+30</f>
        <v>150</v>
      </c>
    </row>
    <row r="1028" spans="1:3" x14ac:dyDescent="0.25">
      <c r="A1028" s="2" t="s">
        <v>1910</v>
      </c>
      <c r="B1028" t="s">
        <v>650</v>
      </c>
      <c r="C1028">
        <f>2*60+30</f>
        <v>150</v>
      </c>
    </row>
    <row r="1029" spans="1:3" x14ac:dyDescent="0.25">
      <c r="A1029" s="2" t="s">
        <v>1910</v>
      </c>
      <c r="B1029" t="s">
        <v>1098</v>
      </c>
      <c r="C1029">
        <f>2*60+30</f>
        <v>150</v>
      </c>
    </row>
    <row r="1030" spans="1:3" x14ac:dyDescent="0.25">
      <c r="A1030" s="2" t="s">
        <v>1910</v>
      </c>
      <c r="B1030" t="s">
        <v>1383</v>
      </c>
      <c r="C1030">
        <f>2*60+30</f>
        <v>150</v>
      </c>
    </row>
    <row r="1031" spans="1:3" x14ac:dyDescent="0.25">
      <c r="A1031" s="2" t="s">
        <v>1910</v>
      </c>
      <c r="B1031" t="s">
        <v>1530</v>
      </c>
      <c r="C1031">
        <f>2*60+30</f>
        <v>150</v>
      </c>
    </row>
    <row r="1032" spans="1:3" x14ac:dyDescent="0.25">
      <c r="A1032" s="2" t="s">
        <v>1910</v>
      </c>
      <c r="B1032" t="s">
        <v>1535</v>
      </c>
      <c r="C1032">
        <f>2*60+30</f>
        <v>150</v>
      </c>
    </row>
    <row r="1033" spans="1:3" x14ac:dyDescent="0.25">
      <c r="A1033" s="2" t="s">
        <v>2035</v>
      </c>
      <c r="B1033" t="s">
        <v>480</v>
      </c>
      <c r="C1033">
        <f>2*60+29</f>
        <v>149</v>
      </c>
    </row>
    <row r="1034" spans="1:3" x14ac:dyDescent="0.25">
      <c r="A1034" s="2" t="s">
        <v>2035</v>
      </c>
      <c r="B1034" t="s">
        <v>502</v>
      </c>
      <c r="C1034">
        <f>2*60+29</f>
        <v>149</v>
      </c>
    </row>
    <row r="1035" spans="1:3" x14ac:dyDescent="0.25">
      <c r="A1035" s="2" t="s">
        <v>2035</v>
      </c>
      <c r="B1035" t="s">
        <v>531</v>
      </c>
      <c r="C1035">
        <f>2*60+29</f>
        <v>149</v>
      </c>
    </row>
    <row r="1036" spans="1:3" x14ac:dyDescent="0.25">
      <c r="A1036" s="2" t="s">
        <v>2035</v>
      </c>
      <c r="B1036" t="s">
        <v>537</v>
      </c>
      <c r="C1036">
        <f>2*60+29</f>
        <v>149</v>
      </c>
    </row>
    <row r="1037" spans="1:3" x14ac:dyDescent="0.25">
      <c r="A1037" s="2" t="s">
        <v>2035</v>
      </c>
      <c r="B1037" t="s">
        <v>642</v>
      </c>
      <c r="C1037">
        <f>2*60+29</f>
        <v>149</v>
      </c>
    </row>
    <row r="1038" spans="1:3" x14ac:dyDescent="0.25">
      <c r="A1038" s="2" t="s">
        <v>2035</v>
      </c>
      <c r="B1038" t="s">
        <v>700</v>
      </c>
      <c r="C1038">
        <f>2*60+29</f>
        <v>149</v>
      </c>
    </row>
    <row r="1039" spans="1:3" x14ac:dyDescent="0.25">
      <c r="A1039" s="2" t="s">
        <v>2035</v>
      </c>
      <c r="B1039" t="s">
        <v>784</v>
      </c>
      <c r="C1039">
        <f>2*60+29</f>
        <v>149</v>
      </c>
    </row>
    <row r="1040" spans="1:3" x14ac:dyDescent="0.25">
      <c r="A1040" s="2" t="s">
        <v>2035</v>
      </c>
      <c r="B1040" t="s">
        <v>793</v>
      </c>
      <c r="C1040">
        <f>2*60+29</f>
        <v>149</v>
      </c>
    </row>
    <row r="1041" spans="1:3" x14ac:dyDescent="0.25">
      <c r="A1041" s="2" t="s">
        <v>2035</v>
      </c>
      <c r="B1041" t="s">
        <v>797</v>
      </c>
      <c r="C1041">
        <f>2*60+29</f>
        <v>149</v>
      </c>
    </row>
    <row r="1042" spans="1:3" x14ac:dyDescent="0.25">
      <c r="A1042" s="2" t="s">
        <v>2035</v>
      </c>
      <c r="B1042" t="s">
        <v>1074</v>
      </c>
      <c r="C1042">
        <f>2*60+29</f>
        <v>149</v>
      </c>
    </row>
    <row r="1043" spans="1:3" x14ac:dyDescent="0.25">
      <c r="A1043" s="2" t="s">
        <v>2035</v>
      </c>
      <c r="B1043" t="s">
        <v>1110</v>
      </c>
      <c r="C1043">
        <f>2*60+29</f>
        <v>149</v>
      </c>
    </row>
    <row r="1044" spans="1:3" x14ac:dyDescent="0.25">
      <c r="A1044" s="2" t="s">
        <v>1982</v>
      </c>
      <c r="B1044" t="s">
        <v>284</v>
      </c>
      <c r="C1044">
        <f>2*60+28</f>
        <v>148</v>
      </c>
    </row>
    <row r="1045" spans="1:3" x14ac:dyDescent="0.25">
      <c r="A1045" s="2" t="s">
        <v>1982</v>
      </c>
      <c r="B1045" t="s">
        <v>392</v>
      </c>
      <c r="C1045">
        <f>2*60+28</f>
        <v>148</v>
      </c>
    </row>
    <row r="1046" spans="1:3" x14ac:dyDescent="0.25">
      <c r="A1046" s="2" t="s">
        <v>1982</v>
      </c>
      <c r="B1046" t="s">
        <v>647</v>
      </c>
      <c r="C1046">
        <f>2*60+28</f>
        <v>148</v>
      </c>
    </row>
    <row r="1047" spans="1:3" x14ac:dyDescent="0.25">
      <c r="A1047" s="2" t="s">
        <v>1982</v>
      </c>
      <c r="B1047" t="s">
        <v>647</v>
      </c>
      <c r="C1047">
        <f>2*60+28</f>
        <v>148</v>
      </c>
    </row>
    <row r="1048" spans="1:3" x14ac:dyDescent="0.25">
      <c r="A1048" s="2" t="s">
        <v>1982</v>
      </c>
      <c r="B1048" t="s">
        <v>755</v>
      </c>
      <c r="C1048">
        <f>2*60+28</f>
        <v>148</v>
      </c>
    </row>
    <row r="1049" spans="1:3" x14ac:dyDescent="0.25">
      <c r="A1049" s="2" t="s">
        <v>1982</v>
      </c>
      <c r="B1049" t="s">
        <v>874</v>
      </c>
      <c r="C1049">
        <f>2*60+28</f>
        <v>148</v>
      </c>
    </row>
    <row r="1050" spans="1:3" x14ac:dyDescent="0.25">
      <c r="A1050" s="2" t="s">
        <v>1982</v>
      </c>
      <c r="B1050" t="s">
        <v>1388</v>
      </c>
      <c r="C1050">
        <f>2*60+28</f>
        <v>148</v>
      </c>
    </row>
    <row r="1051" spans="1:3" x14ac:dyDescent="0.25">
      <c r="A1051" s="2" t="s">
        <v>1887</v>
      </c>
      <c r="B1051" t="s">
        <v>38</v>
      </c>
      <c r="C1051">
        <f>2*60+27</f>
        <v>147</v>
      </c>
    </row>
    <row r="1052" spans="1:3" x14ac:dyDescent="0.25">
      <c r="A1052" s="2" t="s">
        <v>1887</v>
      </c>
      <c r="B1052" t="s">
        <v>41</v>
      </c>
      <c r="C1052">
        <f>2*60+27</f>
        <v>147</v>
      </c>
    </row>
    <row r="1053" spans="1:3" x14ac:dyDescent="0.25">
      <c r="A1053" s="2" t="s">
        <v>1887</v>
      </c>
      <c r="B1053" t="s">
        <v>220</v>
      </c>
      <c r="C1053">
        <f>2*60+27</f>
        <v>147</v>
      </c>
    </row>
    <row r="1054" spans="1:3" x14ac:dyDescent="0.25">
      <c r="A1054" s="2" t="s">
        <v>1887</v>
      </c>
      <c r="B1054" t="s">
        <v>655</v>
      </c>
      <c r="C1054">
        <f>2*60+27</f>
        <v>147</v>
      </c>
    </row>
    <row r="1055" spans="1:3" x14ac:dyDescent="0.25">
      <c r="A1055" s="2" t="s">
        <v>1887</v>
      </c>
      <c r="B1055" t="s">
        <v>661</v>
      </c>
      <c r="C1055">
        <f>2*60+27</f>
        <v>147</v>
      </c>
    </row>
    <row r="1056" spans="1:3" x14ac:dyDescent="0.25">
      <c r="A1056" s="2" t="s">
        <v>1887</v>
      </c>
      <c r="B1056" t="s">
        <v>777</v>
      </c>
      <c r="C1056">
        <f>2*60+27</f>
        <v>147</v>
      </c>
    </row>
    <row r="1057" spans="1:3" x14ac:dyDescent="0.25">
      <c r="A1057" s="2" t="s">
        <v>1887</v>
      </c>
      <c r="B1057" t="s">
        <v>1002</v>
      </c>
      <c r="C1057">
        <f>2*60+27</f>
        <v>147</v>
      </c>
    </row>
    <row r="1058" spans="1:3" x14ac:dyDescent="0.25">
      <c r="A1058" s="2" t="s">
        <v>1887</v>
      </c>
      <c r="B1058" t="s">
        <v>1367</v>
      </c>
      <c r="C1058">
        <f>2*60+27</f>
        <v>147</v>
      </c>
    </row>
    <row r="1059" spans="1:3" x14ac:dyDescent="0.25">
      <c r="A1059" s="2" t="s">
        <v>1947</v>
      </c>
      <c r="B1059" t="s">
        <v>186</v>
      </c>
      <c r="C1059">
        <f>2*60+26</f>
        <v>146</v>
      </c>
    </row>
    <row r="1060" spans="1:3" x14ac:dyDescent="0.25">
      <c r="A1060" s="2" t="s">
        <v>1947</v>
      </c>
      <c r="B1060" t="s">
        <v>222</v>
      </c>
      <c r="C1060">
        <f>2*60+26</f>
        <v>146</v>
      </c>
    </row>
    <row r="1061" spans="1:3" x14ac:dyDescent="0.25">
      <c r="A1061" s="2" t="s">
        <v>1947</v>
      </c>
      <c r="B1061" t="s">
        <v>328</v>
      </c>
      <c r="C1061">
        <f>2*60+26</f>
        <v>146</v>
      </c>
    </row>
    <row r="1062" spans="1:3" x14ac:dyDescent="0.25">
      <c r="A1062" s="2" t="s">
        <v>1947</v>
      </c>
      <c r="B1062" t="s">
        <v>379</v>
      </c>
      <c r="C1062">
        <f>2*60+26</f>
        <v>146</v>
      </c>
    </row>
    <row r="1063" spans="1:3" x14ac:dyDescent="0.25">
      <c r="A1063" s="2" t="s">
        <v>1947</v>
      </c>
      <c r="B1063" t="s">
        <v>864</v>
      </c>
      <c r="C1063">
        <f>2*60+26</f>
        <v>146</v>
      </c>
    </row>
    <row r="1064" spans="1:3" x14ac:dyDescent="0.25">
      <c r="A1064" s="2" t="s">
        <v>1947</v>
      </c>
      <c r="B1064" t="s">
        <v>882</v>
      </c>
      <c r="C1064">
        <f>2*60+26</f>
        <v>146</v>
      </c>
    </row>
    <row r="1065" spans="1:3" x14ac:dyDescent="0.25">
      <c r="A1065" s="2" t="s">
        <v>1947</v>
      </c>
      <c r="B1065" t="s">
        <v>1318</v>
      </c>
      <c r="C1065">
        <f>2*60+26</f>
        <v>146</v>
      </c>
    </row>
    <row r="1066" spans="1:3" x14ac:dyDescent="0.25">
      <c r="A1066" s="2" t="s">
        <v>1929</v>
      </c>
      <c r="B1066" t="s">
        <v>136</v>
      </c>
      <c r="C1066">
        <f>2*60+25</f>
        <v>145</v>
      </c>
    </row>
    <row r="1067" spans="1:3" x14ac:dyDescent="0.25">
      <c r="A1067" s="2" t="s">
        <v>1929</v>
      </c>
      <c r="B1067" t="s">
        <v>305</v>
      </c>
      <c r="C1067">
        <f>2*60+25</f>
        <v>145</v>
      </c>
    </row>
    <row r="1068" spans="1:3" x14ac:dyDescent="0.25">
      <c r="A1068" s="2" t="s">
        <v>1929</v>
      </c>
      <c r="B1068" t="s">
        <v>344</v>
      </c>
      <c r="C1068">
        <f>2*60+25</f>
        <v>145</v>
      </c>
    </row>
    <row r="1069" spans="1:3" x14ac:dyDescent="0.25">
      <c r="A1069" s="2" t="s">
        <v>1929</v>
      </c>
      <c r="B1069" t="s">
        <v>363</v>
      </c>
      <c r="C1069">
        <f>2*60+25</f>
        <v>145</v>
      </c>
    </row>
    <row r="1070" spans="1:3" x14ac:dyDescent="0.25">
      <c r="A1070" s="2" t="s">
        <v>1929</v>
      </c>
      <c r="B1070" t="s">
        <v>369</v>
      </c>
      <c r="C1070">
        <f>2*60+25</f>
        <v>145</v>
      </c>
    </row>
    <row r="1071" spans="1:3" x14ac:dyDescent="0.25">
      <c r="A1071" s="2" t="s">
        <v>1929</v>
      </c>
      <c r="B1071" t="s">
        <v>484</v>
      </c>
      <c r="C1071">
        <f>2*60+25</f>
        <v>145</v>
      </c>
    </row>
    <row r="1072" spans="1:3" x14ac:dyDescent="0.25">
      <c r="A1072" s="2" t="s">
        <v>1929</v>
      </c>
      <c r="B1072" t="s">
        <v>731</v>
      </c>
      <c r="C1072">
        <f>2*60+25</f>
        <v>145</v>
      </c>
    </row>
    <row r="1073" spans="1:3" x14ac:dyDescent="0.25">
      <c r="A1073" s="2" t="s">
        <v>1929</v>
      </c>
      <c r="B1073" t="s">
        <v>1305</v>
      </c>
      <c r="C1073">
        <f>2*60+25</f>
        <v>145</v>
      </c>
    </row>
    <row r="1074" spans="1:3" x14ac:dyDescent="0.25">
      <c r="A1074" s="2" t="s">
        <v>1929</v>
      </c>
      <c r="B1074" t="s">
        <v>1472</v>
      </c>
      <c r="C1074">
        <f>2*60+25</f>
        <v>145</v>
      </c>
    </row>
    <row r="1075" spans="1:3" x14ac:dyDescent="0.25">
      <c r="A1075" s="2" t="s">
        <v>2013</v>
      </c>
      <c r="B1075" t="s">
        <v>406</v>
      </c>
      <c r="C1075">
        <f>2*60+24</f>
        <v>144</v>
      </c>
    </row>
    <row r="1076" spans="1:3" x14ac:dyDescent="0.25">
      <c r="A1076" s="2" t="s">
        <v>2013</v>
      </c>
      <c r="B1076" t="s">
        <v>472</v>
      </c>
      <c r="C1076">
        <f>2*60+24</f>
        <v>144</v>
      </c>
    </row>
    <row r="1077" spans="1:3" x14ac:dyDescent="0.25">
      <c r="A1077" s="2" t="s">
        <v>2013</v>
      </c>
      <c r="B1077" t="s">
        <v>545</v>
      </c>
      <c r="C1077">
        <f>2*60+24</f>
        <v>144</v>
      </c>
    </row>
    <row r="1078" spans="1:3" x14ac:dyDescent="0.25">
      <c r="A1078" s="2" t="s">
        <v>2013</v>
      </c>
      <c r="B1078" t="s">
        <v>653</v>
      </c>
      <c r="C1078">
        <f>2*60+24</f>
        <v>144</v>
      </c>
    </row>
    <row r="1079" spans="1:3" x14ac:dyDescent="0.25">
      <c r="A1079" s="2" t="s">
        <v>1936</v>
      </c>
      <c r="B1079" t="s">
        <v>156</v>
      </c>
      <c r="C1079">
        <f>2*60+23</f>
        <v>143</v>
      </c>
    </row>
    <row r="1080" spans="1:3" x14ac:dyDescent="0.25">
      <c r="A1080" s="2" t="s">
        <v>1936</v>
      </c>
      <c r="B1080" t="s">
        <v>320</v>
      </c>
      <c r="C1080">
        <f>2*60+23</f>
        <v>143</v>
      </c>
    </row>
    <row r="1081" spans="1:3" x14ac:dyDescent="0.25">
      <c r="A1081" s="2" t="s">
        <v>1936</v>
      </c>
      <c r="B1081" t="s">
        <v>815</v>
      </c>
      <c r="C1081">
        <f>2*60+23</f>
        <v>143</v>
      </c>
    </row>
    <row r="1082" spans="1:3" x14ac:dyDescent="0.25">
      <c r="A1082" s="2" t="s">
        <v>1936</v>
      </c>
      <c r="B1082" t="s">
        <v>1278</v>
      </c>
      <c r="C1082">
        <f>2*60+23</f>
        <v>143</v>
      </c>
    </row>
    <row r="1083" spans="1:3" x14ac:dyDescent="0.25">
      <c r="A1083" s="2" t="s">
        <v>1927</v>
      </c>
      <c r="B1083" t="s">
        <v>132</v>
      </c>
      <c r="C1083">
        <f>2*60+22</f>
        <v>142</v>
      </c>
    </row>
    <row r="1084" spans="1:3" x14ac:dyDescent="0.25">
      <c r="A1084" s="2" t="s">
        <v>1927</v>
      </c>
      <c r="B1084" t="s">
        <v>401</v>
      </c>
      <c r="C1084">
        <f>2*60+22</f>
        <v>142</v>
      </c>
    </row>
    <row r="1085" spans="1:3" x14ac:dyDescent="0.25">
      <c r="A1085" s="2" t="s">
        <v>1927</v>
      </c>
      <c r="B1085" t="s">
        <v>449</v>
      </c>
      <c r="C1085">
        <f>2*60+22</f>
        <v>142</v>
      </c>
    </row>
    <row r="1086" spans="1:3" x14ac:dyDescent="0.25">
      <c r="A1086" s="2" t="s">
        <v>1927</v>
      </c>
      <c r="B1086" t="s">
        <v>585</v>
      </c>
      <c r="C1086">
        <f>2*60+22</f>
        <v>142</v>
      </c>
    </row>
    <row r="1087" spans="1:3" x14ac:dyDescent="0.25">
      <c r="A1087" s="2" t="s">
        <v>1927</v>
      </c>
      <c r="B1087" t="s">
        <v>626</v>
      </c>
      <c r="C1087">
        <f>2*60+22</f>
        <v>142</v>
      </c>
    </row>
    <row r="1088" spans="1:3" x14ac:dyDescent="0.25">
      <c r="A1088" s="2" t="s">
        <v>1927</v>
      </c>
      <c r="B1088" t="s">
        <v>688</v>
      </c>
      <c r="C1088">
        <f>2*60+22</f>
        <v>142</v>
      </c>
    </row>
    <row r="1089" spans="1:3" x14ac:dyDescent="0.25">
      <c r="A1089" s="2" t="s">
        <v>1927</v>
      </c>
      <c r="B1089" t="s">
        <v>805</v>
      </c>
      <c r="C1089">
        <f>2*60+22</f>
        <v>142</v>
      </c>
    </row>
    <row r="1090" spans="1:3" x14ac:dyDescent="0.25">
      <c r="A1090" s="2" t="s">
        <v>1927</v>
      </c>
      <c r="B1090" t="s">
        <v>1121</v>
      </c>
      <c r="C1090">
        <f>2*60+22</f>
        <v>142</v>
      </c>
    </row>
    <row r="1091" spans="1:3" x14ac:dyDescent="0.25">
      <c r="A1091" s="2" t="s">
        <v>1927</v>
      </c>
      <c r="B1091" t="s">
        <v>1537</v>
      </c>
      <c r="C1091">
        <f>2*60+22</f>
        <v>142</v>
      </c>
    </row>
    <row r="1092" spans="1:3" x14ac:dyDescent="0.25">
      <c r="A1092" s="2" t="s">
        <v>1928</v>
      </c>
      <c r="B1092" t="s">
        <v>134</v>
      </c>
      <c r="C1092">
        <f>2*60+21</f>
        <v>141</v>
      </c>
    </row>
    <row r="1093" spans="1:3" x14ac:dyDescent="0.25">
      <c r="A1093" s="2" t="s">
        <v>1928</v>
      </c>
      <c r="B1093" t="s">
        <v>340</v>
      </c>
      <c r="C1093">
        <f>2*60+21</f>
        <v>141</v>
      </c>
    </row>
    <row r="1094" spans="1:3" x14ac:dyDescent="0.25">
      <c r="A1094" s="2" t="s">
        <v>1928</v>
      </c>
      <c r="B1094" t="s">
        <v>675</v>
      </c>
      <c r="C1094">
        <f>2*60+21</f>
        <v>141</v>
      </c>
    </row>
    <row r="1095" spans="1:3" x14ac:dyDescent="0.25">
      <c r="A1095" s="2" t="s">
        <v>1928</v>
      </c>
      <c r="B1095" t="s">
        <v>704</v>
      </c>
      <c r="C1095">
        <f>2*60+21</f>
        <v>141</v>
      </c>
    </row>
    <row r="1096" spans="1:3" x14ac:dyDescent="0.25">
      <c r="A1096" s="2" t="s">
        <v>1928</v>
      </c>
      <c r="B1096" t="s">
        <v>1339</v>
      </c>
      <c r="C1096">
        <f>2*60+21</f>
        <v>141</v>
      </c>
    </row>
    <row r="1097" spans="1:3" x14ac:dyDescent="0.25">
      <c r="A1097" s="2" t="s">
        <v>1928</v>
      </c>
      <c r="B1097" t="s">
        <v>1344</v>
      </c>
      <c r="C1097">
        <f>2*60+21</f>
        <v>141</v>
      </c>
    </row>
    <row r="1098" spans="1:3" x14ac:dyDescent="0.25">
      <c r="A1098" s="2" t="s">
        <v>1891</v>
      </c>
      <c r="B1098" t="s">
        <v>48</v>
      </c>
      <c r="C1098">
        <f>2*60+20</f>
        <v>140</v>
      </c>
    </row>
    <row r="1099" spans="1:3" x14ac:dyDescent="0.25">
      <c r="A1099" s="2" t="s">
        <v>1891</v>
      </c>
      <c r="B1099" t="s">
        <v>159</v>
      </c>
      <c r="C1099">
        <f>2*60+20</f>
        <v>140</v>
      </c>
    </row>
    <row r="1100" spans="1:3" x14ac:dyDescent="0.25">
      <c r="A1100" s="2" t="s">
        <v>1891</v>
      </c>
      <c r="B1100" t="s">
        <v>180</v>
      </c>
      <c r="C1100">
        <f>2*60+20</f>
        <v>140</v>
      </c>
    </row>
    <row r="1101" spans="1:3" x14ac:dyDescent="0.25">
      <c r="A1101" s="2" t="s">
        <v>1891</v>
      </c>
      <c r="B1101" t="s">
        <v>193</v>
      </c>
      <c r="C1101">
        <f>2*60+20</f>
        <v>140</v>
      </c>
    </row>
    <row r="1102" spans="1:3" x14ac:dyDescent="0.25">
      <c r="A1102" s="2" t="s">
        <v>1891</v>
      </c>
      <c r="B1102" t="s">
        <v>288</v>
      </c>
      <c r="C1102">
        <f>2*60+20</f>
        <v>140</v>
      </c>
    </row>
    <row r="1103" spans="1:3" x14ac:dyDescent="0.25">
      <c r="A1103" s="2" t="s">
        <v>1891</v>
      </c>
      <c r="B1103" t="s">
        <v>372</v>
      </c>
      <c r="C1103">
        <f>2*60+20</f>
        <v>140</v>
      </c>
    </row>
    <row r="1104" spans="1:3" x14ac:dyDescent="0.25">
      <c r="A1104" s="2" t="s">
        <v>1891</v>
      </c>
      <c r="B1104" t="s">
        <v>408</v>
      </c>
      <c r="C1104">
        <f>2*60+20</f>
        <v>140</v>
      </c>
    </row>
    <row r="1105" spans="1:3" x14ac:dyDescent="0.25">
      <c r="A1105" s="2" t="s">
        <v>1891</v>
      </c>
      <c r="B1105" t="s">
        <v>573</v>
      </c>
      <c r="C1105">
        <f>2*60+20</f>
        <v>140</v>
      </c>
    </row>
    <row r="1106" spans="1:3" x14ac:dyDescent="0.25">
      <c r="A1106" s="2" t="s">
        <v>1891</v>
      </c>
      <c r="B1106" t="s">
        <v>1400</v>
      </c>
      <c r="C1106">
        <f>2*60+20</f>
        <v>140</v>
      </c>
    </row>
    <row r="1107" spans="1:3" x14ac:dyDescent="0.25">
      <c r="A1107" s="2" t="s">
        <v>1916</v>
      </c>
      <c r="B1107" t="s">
        <v>104</v>
      </c>
      <c r="C1107">
        <f>2*60+19</f>
        <v>139</v>
      </c>
    </row>
    <row r="1108" spans="1:3" x14ac:dyDescent="0.25">
      <c r="A1108" s="2" t="s">
        <v>1916</v>
      </c>
      <c r="B1108" t="s">
        <v>421</v>
      </c>
      <c r="C1108">
        <f>2*60+19</f>
        <v>139</v>
      </c>
    </row>
    <row r="1109" spans="1:3" x14ac:dyDescent="0.25">
      <c r="A1109" s="2" t="s">
        <v>1916</v>
      </c>
      <c r="B1109" t="s">
        <v>430</v>
      </c>
      <c r="C1109">
        <f>2*60+19</f>
        <v>139</v>
      </c>
    </row>
    <row r="1110" spans="1:3" x14ac:dyDescent="0.25">
      <c r="A1110" s="2" t="s">
        <v>1916</v>
      </c>
      <c r="B1110" t="s">
        <v>1396</v>
      </c>
      <c r="C1110">
        <f>2*60+19</f>
        <v>139</v>
      </c>
    </row>
    <row r="1111" spans="1:3" x14ac:dyDescent="0.25">
      <c r="A1111" s="2" t="s">
        <v>1915</v>
      </c>
      <c r="B1111" t="s">
        <v>102</v>
      </c>
      <c r="C1111">
        <f>2*60+18</f>
        <v>138</v>
      </c>
    </row>
    <row r="1112" spans="1:3" x14ac:dyDescent="0.25">
      <c r="A1112" s="2" t="s">
        <v>1915</v>
      </c>
      <c r="B1112" t="s">
        <v>448</v>
      </c>
      <c r="C1112">
        <f>2*60+18</f>
        <v>138</v>
      </c>
    </row>
    <row r="1113" spans="1:3" x14ac:dyDescent="0.25">
      <c r="A1113" s="2" t="s">
        <v>1915</v>
      </c>
      <c r="B1113" t="s">
        <v>1368</v>
      </c>
      <c r="C1113">
        <f>2*60+18</f>
        <v>138</v>
      </c>
    </row>
    <row r="1114" spans="1:3" x14ac:dyDescent="0.25">
      <c r="A1114" s="2" t="s">
        <v>1915</v>
      </c>
      <c r="B1114" t="s">
        <v>1404</v>
      </c>
      <c r="C1114">
        <f>2*60+18</f>
        <v>138</v>
      </c>
    </row>
    <row r="1115" spans="1:3" x14ac:dyDescent="0.25">
      <c r="A1115" s="2" t="s">
        <v>1893</v>
      </c>
      <c r="B1115" t="s">
        <v>52</v>
      </c>
      <c r="C1115">
        <f>2*60+17</f>
        <v>137</v>
      </c>
    </row>
    <row r="1116" spans="1:3" x14ac:dyDescent="0.25">
      <c r="A1116" s="2" t="s">
        <v>1893</v>
      </c>
      <c r="B1116" t="s">
        <v>80</v>
      </c>
      <c r="C1116">
        <f>2*60+17</f>
        <v>137</v>
      </c>
    </row>
    <row r="1117" spans="1:3" x14ac:dyDescent="0.25">
      <c r="A1117" s="2" t="s">
        <v>1893</v>
      </c>
      <c r="B1117" t="s">
        <v>286</v>
      </c>
      <c r="C1117">
        <f>2*60+17</f>
        <v>137</v>
      </c>
    </row>
    <row r="1118" spans="1:3" x14ac:dyDescent="0.25">
      <c r="A1118" s="2" t="s">
        <v>1893</v>
      </c>
      <c r="B1118" t="s">
        <v>291</v>
      </c>
      <c r="C1118">
        <f>2*60+17</f>
        <v>137</v>
      </c>
    </row>
    <row r="1119" spans="1:3" x14ac:dyDescent="0.25">
      <c r="A1119" s="2" t="s">
        <v>1893</v>
      </c>
      <c r="B1119" t="s">
        <v>370</v>
      </c>
      <c r="C1119">
        <f>2*60+17</f>
        <v>137</v>
      </c>
    </row>
    <row r="1120" spans="1:3" x14ac:dyDescent="0.25">
      <c r="A1120" s="2" t="s">
        <v>1893</v>
      </c>
      <c r="B1120" t="s">
        <v>447</v>
      </c>
      <c r="C1120">
        <f>2*60+17</f>
        <v>137</v>
      </c>
    </row>
    <row r="1121" spans="1:3" x14ac:dyDescent="0.25">
      <c r="A1121" s="2" t="s">
        <v>1893</v>
      </c>
      <c r="B1121" t="s">
        <v>512</v>
      </c>
      <c r="C1121">
        <f>2*60+17</f>
        <v>137</v>
      </c>
    </row>
    <row r="1122" spans="1:3" x14ac:dyDescent="0.25">
      <c r="A1122" s="2" t="s">
        <v>1893</v>
      </c>
      <c r="B1122" t="s">
        <v>660</v>
      </c>
      <c r="C1122">
        <f>2*60+17</f>
        <v>137</v>
      </c>
    </row>
    <row r="1123" spans="1:3" x14ac:dyDescent="0.25">
      <c r="A1123" s="2" t="s">
        <v>1893</v>
      </c>
      <c r="B1123" t="s">
        <v>748</v>
      </c>
      <c r="C1123">
        <f>2*60+17</f>
        <v>137</v>
      </c>
    </row>
    <row r="1124" spans="1:3" x14ac:dyDescent="0.25">
      <c r="A1124" s="2" t="s">
        <v>1893</v>
      </c>
      <c r="B1124" t="s">
        <v>1142</v>
      </c>
      <c r="C1124">
        <f>2*60+17</f>
        <v>137</v>
      </c>
    </row>
    <row r="1125" spans="1:3" x14ac:dyDescent="0.25">
      <c r="A1125" s="2" t="s">
        <v>1893</v>
      </c>
      <c r="B1125" t="s">
        <v>1202</v>
      </c>
      <c r="C1125">
        <f>2*60+17</f>
        <v>137</v>
      </c>
    </row>
    <row r="1126" spans="1:3" x14ac:dyDescent="0.25">
      <c r="A1126" s="2" t="s">
        <v>1963</v>
      </c>
      <c r="B1126" t="s">
        <v>241</v>
      </c>
      <c r="C1126">
        <f>2*60+16</f>
        <v>136</v>
      </c>
    </row>
    <row r="1127" spans="1:3" x14ac:dyDescent="0.25">
      <c r="A1127" s="2" t="s">
        <v>1963</v>
      </c>
      <c r="B1127" t="s">
        <v>501</v>
      </c>
      <c r="C1127">
        <f>2*60+16</f>
        <v>136</v>
      </c>
    </row>
    <row r="1128" spans="1:3" x14ac:dyDescent="0.25">
      <c r="A1128" s="2" t="s">
        <v>1963</v>
      </c>
      <c r="B1128" t="s">
        <v>790</v>
      </c>
      <c r="C1128">
        <f>2*60+16</f>
        <v>136</v>
      </c>
    </row>
    <row r="1129" spans="1:3" x14ac:dyDescent="0.25">
      <c r="A1129" s="2" t="s">
        <v>1963</v>
      </c>
      <c r="B1129" t="s">
        <v>802</v>
      </c>
      <c r="C1129">
        <f>2*60+16</f>
        <v>136</v>
      </c>
    </row>
    <row r="1130" spans="1:3" x14ac:dyDescent="0.25">
      <c r="A1130" s="2" t="s">
        <v>1974</v>
      </c>
      <c r="B1130" t="s">
        <v>268</v>
      </c>
      <c r="C1130">
        <f>2*60+15</f>
        <v>135</v>
      </c>
    </row>
    <row r="1131" spans="1:3" x14ac:dyDescent="0.25">
      <c r="A1131" s="2" t="s">
        <v>1974</v>
      </c>
      <c r="B1131" t="s">
        <v>399</v>
      </c>
      <c r="C1131">
        <f>2*60+15</f>
        <v>135</v>
      </c>
    </row>
    <row r="1132" spans="1:3" x14ac:dyDescent="0.25">
      <c r="A1132" s="2" t="s">
        <v>1974</v>
      </c>
      <c r="B1132" t="s">
        <v>760</v>
      </c>
      <c r="C1132">
        <f>2*60+15</f>
        <v>135</v>
      </c>
    </row>
    <row r="1133" spans="1:3" x14ac:dyDescent="0.25">
      <c r="A1133" s="2" t="s">
        <v>1973</v>
      </c>
      <c r="B1133" t="s">
        <v>265</v>
      </c>
      <c r="C1133">
        <f>2*60+14</f>
        <v>134</v>
      </c>
    </row>
    <row r="1134" spans="1:3" x14ac:dyDescent="0.25">
      <c r="A1134" s="2" t="s">
        <v>1973</v>
      </c>
      <c r="B1134" t="s">
        <v>516</v>
      </c>
      <c r="C1134">
        <f>2*60+14</f>
        <v>134</v>
      </c>
    </row>
    <row r="1135" spans="1:3" x14ac:dyDescent="0.25">
      <c r="A1135" s="2" t="s">
        <v>1973</v>
      </c>
      <c r="B1135" t="s">
        <v>930</v>
      </c>
      <c r="C1135">
        <f>2*60+14</f>
        <v>134</v>
      </c>
    </row>
    <row r="1136" spans="1:3" x14ac:dyDescent="0.25">
      <c r="A1136" s="2" t="s">
        <v>1973</v>
      </c>
      <c r="B1136" t="s">
        <v>947</v>
      </c>
      <c r="C1136">
        <f>2*60+14</f>
        <v>134</v>
      </c>
    </row>
    <row r="1137" spans="1:3" x14ac:dyDescent="0.25">
      <c r="A1137" s="2" t="s">
        <v>1882</v>
      </c>
      <c r="B1137" t="s">
        <v>28</v>
      </c>
      <c r="C1137">
        <f>2*60+13</f>
        <v>133</v>
      </c>
    </row>
    <row r="1138" spans="1:3" x14ac:dyDescent="0.25">
      <c r="A1138" s="2" t="s">
        <v>1882</v>
      </c>
      <c r="B1138" t="s">
        <v>266</v>
      </c>
      <c r="C1138">
        <f>2*60+13</f>
        <v>133</v>
      </c>
    </row>
    <row r="1139" spans="1:3" x14ac:dyDescent="0.25">
      <c r="A1139" s="2" t="s">
        <v>1882</v>
      </c>
      <c r="B1139" t="s">
        <v>554</v>
      </c>
      <c r="C1139">
        <f>2*60+13</f>
        <v>133</v>
      </c>
    </row>
    <row r="1140" spans="1:3" x14ac:dyDescent="0.25">
      <c r="A1140" s="2" t="s">
        <v>1882</v>
      </c>
      <c r="B1140" t="s">
        <v>572</v>
      </c>
      <c r="C1140">
        <f>2*60+13</f>
        <v>133</v>
      </c>
    </row>
    <row r="1141" spans="1:3" x14ac:dyDescent="0.25">
      <c r="A1141" s="2" t="s">
        <v>1882</v>
      </c>
      <c r="B1141" t="s">
        <v>594</v>
      </c>
      <c r="C1141">
        <f>2*60+13</f>
        <v>133</v>
      </c>
    </row>
    <row r="1142" spans="1:3" x14ac:dyDescent="0.25">
      <c r="A1142" s="2" t="s">
        <v>1882</v>
      </c>
      <c r="B1142" t="s">
        <v>637</v>
      </c>
      <c r="C1142">
        <f>2*60+13</f>
        <v>133</v>
      </c>
    </row>
    <row r="1143" spans="1:3" x14ac:dyDescent="0.25">
      <c r="A1143" s="2" t="s">
        <v>1882</v>
      </c>
      <c r="B1143" t="s">
        <v>710</v>
      </c>
      <c r="C1143">
        <f>2*60+13</f>
        <v>133</v>
      </c>
    </row>
    <row r="1144" spans="1:3" x14ac:dyDescent="0.25">
      <c r="A1144" s="2" t="s">
        <v>1882</v>
      </c>
      <c r="B1144" t="s">
        <v>847</v>
      </c>
      <c r="C1144">
        <f>2*60+13</f>
        <v>133</v>
      </c>
    </row>
    <row r="1145" spans="1:3" x14ac:dyDescent="0.25">
      <c r="A1145" s="2" t="s">
        <v>1882</v>
      </c>
      <c r="B1145" t="s">
        <v>1498</v>
      </c>
      <c r="C1145">
        <f>2*60+13</f>
        <v>133</v>
      </c>
    </row>
    <row r="1146" spans="1:3" x14ac:dyDescent="0.25">
      <c r="A1146" s="2" t="s">
        <v>1932</v>
      </c>
      <c r="B1146" t="s">
        <v>144</v>
      </c>
      <c r="C1146">
        <f>2*60+12</f>
        <v>132</v>
      </c>
    </row>
    <row r="1147" spans="1:3" x14ac:dyDescent="0.25">
      <c r="A1147" s="2" t="s">
        <v>1932</v>
      </c>
      <c r="B1147" t="s">
        <v>438</v>
      </c>
      <c r="C1147">
        <f>2*60+12</f>
        <v>132</v>
      </c>
    </row>
    <row r="1148" spans="1:3" x14ac:dyDescent="0.25">
      <c r="A1148" s="2" t="s">
        <v>1932</v>
      </c>
      <c r="B1148" t="s">
        <v>498</v>
      </c>
      <c r="C1148">
        <f>2*60+12</f>
        <v>132</v>
      </c>
    </row>
    <row r="1149" spans="1:3" x14ac:dyDescent="0.25">
      <c r="A1149" s="2" t="s">
        <v>1932</v>
      </c>
      <c r="B1149" t="s">
        <v>578</v>
      </c>
      <c r="C1149">
        <f>2*60+12</f>
        <v>132</v>
      </c>
    </row>
    <row r="1150" spans="1:3" x14ac:dyDescent="0.25">
      <c r="A1150" s="2" t="s">
        <v>1932</v>
      </c>
      <c r="B1150" t="s">
        <v>673</v>
      </c>
      <c r="C1150">
        <f>2*60+12</f>
        <v>132</v>
      </c>
    </row>
    <row r="1151" spans="1:3" x14ac:dyDescent="0.25">
      <c r="A1151" s="2" t="s">
        <v>1932</v>
      </c>
      <c r="B1151" t="s">
        <v>739</v>
      </c>
      <c r="C1151">
        <f>2*60+12</f>
        <v>132</v>
      </c>
    </row>
    <row r="1152" spans="1:3" x14ac:dyDescent="0.25">
      <c r="A1152" s="2" t="s">
        <v>1945</v>
      </c>
      <c r="B1152" t="s">
        <v>182</v>
      </c>
      <c r="C1152">
        <f>2*60+11</f>
        <v>131</v>
      </c>
    </row>
    <row r="1153" spans="1:3" x14ac:dyDescent="0.25">
      <c r="A1153" s="2" t="s">
        <v>1945</v>
      </c>
      <c r="B1153" t="s">
        <v>206</v>
      </c>
      <c r="C1153">
        <f>2*60+11</f>
        <v>131</v>
      </c>
    </row>
    <row r="1154" spans="1:3" x14ac:dyDescent="0.25">
      <c r="A1154" s="2" t="s">
        <v>1945</v>
      </c>
      <c r="B1154" t="s">
        <v>207</v>
      </c>
      <c r="C1154">
        <f>2*60+11</f>
        <v>131</v>
      </c>
    </row>
    <row r="1155" spans="1:3" x14ac:dyDescent="0.25">
      <c r="A1155" s="2" t="s">
        <v>1945</v>
      </c>
      <c r="B1155" t="s">
        <v>261</v>
      </c>
      <c r="C1155">
        <f>2*60+11</f>
        <v>131</v>
      </c>
    </row>
    <row r="1156" spans="1:3" x14ac:dyDescent="0.25">
      <c r="A1156" s="2" t="s">
        <v>1945</v>
      </c>
      <c r="B1156" t="s">
        <v>295</v>
      </c>
      <c r="C1156">
        <f>2*60+11</f>
        <v>131</v>
      </c>
    </row>
    <row r="1157" spans="1:3" x14ac:dyDescent="0.25">
      <c r="A1157" s="2" t="s">
        <v>1945</v>
      </c>
      <c r="B1157" t="s">
        <v>716</v>
      </c>
      <c r="C1157">
        <f>2*60+11</f>
        <v>131</v>
      </c>
    </row>
    <row r="1158" spans="1:3" x14ac:dyDescent="0.25">
      <c r="A1158" s="2" t="s">
        <v>1945</v>
      </c>
      <c r="B1158" t="s">
        <v>716</v>
      </c>
      <c r="C1158">
        <f>2*60+11</f>
        <v>131</v>
      </c>
    </row>
    <row r="1159" spans="1:3" x14ac:dyDescent="0.25">
      <c r="A1159" s="2" t="s">
        <v>1944</v>
      </c>
      <c r="B1159" t="s">
        <v>179</v>
      </c>
      <c r="C1159">
        <f>2*60+10</f>
        <v>130</v>
      </c>
    </row>
    <row r="1160" spans="1:3" x14ac:dyDescent="0.25">
      <c r="A1160" s="2" t="s">
        <v>1944</v>
      </c>
      <c r="B1160" t="s">
        <v>214</v>
      </c>
      <c r="C1160">
        <f>2*60+10</f>
        <v>130</v>
      </c>
    </row>
    <row r="1161" spans="1:3" x14ac:dyDescent="0.25">
      <c r="A1161" s="2" t="s">
        <v>1944</v>
      </c>
      <c r="B1161" t="s">
        <v>263</v>
      </c>
      <c r="C1161">
        <f>2*60+10</f>
        <v>130</v>
      </c>
    </row>
    <row r="1162" spans="1:3" x14ac:dyDescent="0.25">
      <c r="A1162" s="2" t="s">
        <v>1944</v>
      </c>
      <c r="B1162" t="s">
        <v>333</v>
      </c>
      <c r="C1162">
        <f>2*60+10</f>
        <v>130</v>
      </c>
    </row>
    <row r="1163" spans="1:3" x14ac:dyDescent="0.25">
      <c r="A1163" s="2" t="s">
        <v>1944</v>
      </c>
      <c r="B1163" t="s">
        <v>378</v>
      </c>
      <c r="C1163">
        <f>2*60+10</f>
        <v>130</v>
      </c>
    </row>
    <row r="1164" spans="1:3" x14ac:dyDescent="0.25">
      <c r="A1164" s="2" t="s">
        <v>1944</v>
      </c>
      <c r="B1164" t="s">
        <v>381</v>
      </c>
      <c r="C1164">
        <f>2*60+10</f>
        <v>130</v>
      </c>
    </row>
    <row r="1165" spans="1:3" x14ac:dyDescent="0.25">
      <c r="A1165" s="2" t="s">
        <v>1944</v>
      </c>
      <c r="B1165" t="s">
        <v>419</v>
      </c>
      <c r="C1165">
        <f>2*60+10</f>
        <v>130</v>
      </c>
    </row>
    <row r="1166" spans="1:3" x14ac:dyDescent="0.25">
      <c r="A1166" s="2" t="s">
        <v>1944</v>
      </c>
      <c r="B1166" t="s">
        <v>509</v>
      </c>
      <c r="C1166">
        <f>2*60+10</f>
        <v>130</v>
      </c>
    </row>
    <row r="1167" spans="1:3" x14ac:dyDescent="0.25">
      <c r="A1167" s="2" t="s">
        <v>1944</v>
      </c>
      <c r="B1167" t="s">
        <v>526</v>
      </c>
      <c r="C1167">
        <f>2*60+10</f>
        <v>130</v>
      </c>
    </row>
    <row r="1168" spans="1:3" x14ac:dyDescent="0.25">
      <c r="A1168" s="2" t="s">
        <v>1944</v>
      </c>
      <c r="B1168" t="s">
        <v>590</v>
      </c>
      <c r="C1168">
        <f>2*60+10</f>
        <v>130</v>
      </c>
    </row>
    <row r="1169" spans="1:3" x14ac:dyDescent="0.25">
      <c r="A1169" s="2" t="s">
        <v>1944</v>
      </c>
      <c r="B1169" t="s">
        <v>743</v>
      </c>
      <c r="C1169">
        <f>2*60+10</f>
        <v>130</v>
      </c>
    </row>
    <row r="1170" spans="1:3" x14ac:dyDescent="0.25">
      <c r="A1170" s="2" t="s">
        <v>1920</v>
      </c>
      <c r="B1170" t="s">
        <v>115</v>
      </c>
      <c r="C1170">
        <f>2*60+9</f>
        <v>129</v>
      </c>
    </row>
    <row r="1171" spans="1:3" x14ac:dyDescent="0.25">
      <c r="A1171" s="2" t="s">
        <v>1920</v>
      </c>
      <c r="B1171" t="s">
        <v>257</v>
      </c>
      <c r="C1171">
        <f>2*60+9</f>
        <v>129</v>
      </c>
    </row>
    <row r="1172" spans="1:3" x14ac:dyDescent="0.25">
      <c r="A1172" s="2" t="s">
        <v>1920</v>
      </c>
      <c r="B1172" t="s">
        <v>477</v>
      </c>
      <c r="C1172">
        <f>2*60+9</f>
        <v>129</v>
      </c>
    </row>
    <row r="1173" spans="1:3" x14ac:dyDescent="0.25">
      <c r="A1173" s="2" t="s">
        <v>1920</v>
      </c>
      <c r="B1173" t="s">
        <v>584</v>
      </c>
      <c r="C1173">
        <f>2*60+9</f>
        <v>129</v>
      </c>
    </row>
    <row r="1174" spans="1:3" x14ac:dyDescent="0.25">
      <c r="A1174" s="2" t="s">
        <v>1920</v>
      </c>
      <c r="B1174" t="s">
        <v>597</v>
      </c>
      <c r="C1174">
        <f>2*60+9</f>
        <v>129</v>
      </c>
    </row>
    <row r="1175" spans="1:3" x14ac:dyDescent="0.25">
      <c r="A1175" s="2" t="s">
        <v>1873</v>
      </c>
      <c r="B1175" t="s">
        <v>8</v>
      </c>
      <c r="C1175">
        <f>2*60+8</f>
        <v>128</v>
      </c>
    </row>
    <row r="1176" spans="1:3" x14ac:dyDescent="0.25">
      <c r="A1176" s="2" t="s">
        <v>1873</v>
      </c>
      <c r="B1176" t="s">
        <v>71</v>
      </c>
      <c r="C1176">
        <f>2*60+8</f>
        <v>128</v>
      </c>
    </row>
    <row r="1177" spans="1:3" x14ac:dyDescent="0.25">
      <c r="A1177" s="2" t="s">
        <v>1873</v>
      </c>
      <c r="B1177" t="s">
        <v>153</v>
      </c>
      <c r="C1177">
        <f>2*60+8</f>
        <v>128</v>
      </c>
    </row>
    <row r="1178" spans="1:3" x14ac:dyDescent="0.25">
      <c r="A1178" s="2" t="s">
        <v>1873</v>
      </c>
      <c r="B1178" t="s">
        <v>160</v>
      </c>
      <c r="C1178">
        <f>2*60+8</f>
        <v>128</v>
      </c>
    </row>
    <row r="1179" spans="1:3" x14ac:dyDescent="0.25">
      <c r="A1179" s="2" t="s">
        <v>1873</v>
      </c>
      <c r="B1179" t="s">
        <v>685</v>
      </c>
      <c r="C1179">
        <f>2*60+8</f>
        <v>128</v>
      </c>
    </row>
    <row r="1180" spans="1:3" x14ac:dyDescent="0.25">
      <c r="A1180" s="2" t="s">
        <v>1873</v>
      </c>
      <c r="B1180" t="s">
        <v>1401</v>
      </c>
      <c r="C1180">
        <f>2*60+8</f>
        <v>128</v>
      </c>
    </row>
    <row r="1181" spans="1:3" x14ac:dyDescent="0.25">
      <c r="A1181" s="2" t="s">
        <v>1873</v>
      </c>
      <c r="B1181" t="s">
        <v>1556</v>
      </c>
      <c r="C1181">
        <f>2*60+8</f>
        <v>128</v>
      </c>
    </row>
    <row r="1182" spans="1:3" x14ac:dyDescent="0.25">
      <c r="A1182" s="2" t="s">
        <v>1938</v>
      </c>
      <c r="B1182" t="s">
        <v>163</v>
      </c>
      <c r="C1182">
        <f>2*60+7</f>
        <v>127</v>
      </c>
    </row>
    <row r="1183" spans="1:3" x14ac:dyDescent="0.25">
      <c r="A1183" s="2" t="s">
        <v>1938</v>
      </c>
      <c r="B1183" t="s">
        <v>319</v>
      </c>
      <c r="C1183">
        <f>2*60+7</f>
        <v>127</v>
      </c>
    </row>
    <row r="1184" spans="1:3" x14ac:dyDescent="0.25">
      <c r="A1184" s="2" t="s">
        <v>1938</v>
      </c>
      <c r="B1184" t="s">
        <v>321</v>
      </c>
      <c r="C1184">
        <f>2*60+7</f>
        <v>127</v>
      </c>
    </row>
    <row r="1185" spans="1:3" x14ac:dyDescent="0.25">
      <c r="A1185" s="2" t="s">
        <v>1938</v>
      </c>
      <c r="B1185" t="s">
        <v>330</v>
      </c>
      <c r="C1185">
        <f>2*60+7</f>
        <v>127</v>
      </c>
    </row>
    <row r="1186" spans="1:3" x14ac:dyDescent="0.25">
      <c r="A1186" s="2" t="s">
        <v>1938</v>
      </c>
      <c r="B1186" t="s">
        <v>332</v>
      </c>
      <c r="C1186">
        <f>2*60+7</f>
        <v>127</v>
      </c>
    </row>
    <row r="1187" spans="1:3" x14ac:dyDescent="0.25">
      <c r="A1187" s="2" t="s">
        <v>1938</v>
      </c>
      <c r="B1187" t="s">
        <v>338</v>
      </c>
      <c r="C1187">
        <f>2*60+7</f>
        <v>127</v>
      </c>
    </row>
    <row r="1188" spans="1:3" x14ac:dyDescent="0.25">
      <c r="A1188" s="2" t="s">
        <v>1938</v>
      </c>
      <c r="B1188" t="s">
        <v>466</v>
      </c>
      <c r="C1188">
        <f>2*60+7</f>
        <v>127</v>
      </c>
    </row>
    <row r="1189" spans="1:3" x14ac:dyDescent="0.25">
      <c r="A1189" s="2" t="s">
        <v>1938</v>
      </c>
      <c r="B1189" t="s">
        <v>697</v>
      </c>
      <c r="C1189">
        <f>2*60+7</f>
        <v>127</v>
      </c>
    </row>
    <row r="1190" spans="1:3" x14ac:dyDescent="0.25">
      <c r="A1190" s="2" t="s">
        <v>1938</v>
      </c>
      <c r="B1190" t="s">
        <v>1379</v>
      </c>
      <c r="C1190">
        <f>2*60+7</f>
        <v>127</v>
      </c>
    </row>
    <row r="1191" spans="1:3" x14ac:dyDescent="0.25">
      <c r="A1191" s="2" t="s">
        <v>2026</v>
      </c>
      <c r="B1191" t="s">
        <v>435</v>
      </c>
      <c r="C1191">
        <f>2*60+6</f>
        <v>126</v>
      </c>
    </row>
    <row r="1192" spans="1:3" x14ac:dyDescent="0.25">
      <c r="A1192" s="2" t="s">
        <v>2026</v>
      </c>
      <c r="B1192" t="s">
        <v>533</v>
      </c>
      <c r="C1192">
        <f>2*60+6</f>
        <v>126</v>
      </c>
    </row>
    <row r="1193" spans="1:3" x14ac:dyDescent="0.25">
      <c r="A1193" s="2" t="s">
        <v>2026</v>
      </c>
      <c r="B1193" t="s">
        <v>567</v>
      </c>
      <c r="C1193">
        <f>2*60+6</f>
        <v>126</v>
      </c>
    </row>
    <row r="1194" spans="1:3" x14ac:dyDescent="0.25">
      <c r="A1194" s="2" t="s">
        <v>2026</v>
      </c>
      <c r="B1194" t="s">
        <v>644</v>
      </c>
      <c r="C1194">
        <f>2*60+6</f>
        <v>126</v>
      </c>
    </row>
    <row r="1195" spans="1:3" x14ac:dyDescent="0.25">
      <c r="A1195" s="2" t="s">
        <v>2026</v>
      </c>
      <c r="B1195" t="s">
        <v>753</v>
      </c>
      <c r="C1195">
        <f>2*60+6</f>
        <v>126</v>
      </c>
    </row>
    <row r="1196" spans="1:3" x14ac:dyDescent="0.25">
      <c r="A1196" s="2" t="s">
        <v>2026</v>
      </c>
      <c r="B1196" t="s">
        <v>783</v>
      </c>
      <c r="C1196">
        <f>2*60+6</f>
        <v>126</v>
      </c>
    </row>
    <row r="1197" spans="1:3" x14ac:dyDescent="0.25">
      <c r="A1197" s="2" t="s">
        <v>2026</v>
      </c>
      <c r="B1197" t="s">
        <v>1204</v>
      </c>
      <c r="C1197">
        <f>2*60+6</f>
        <v>126</v>
      </c>
    </row>
    <row r="1198" spans="1:3" x14ac:dyDescent="0.25">
      <c r="A1198" s="2" t="s">
        <v>1978</v>
      </c>
      <c r="B1198" t="s">
        <v>277</v>
      </c>
      <c r="C1198">
        <f>2*60+5</f>
        <v>125</v>
      </c>
    </row>
    <row r="1199" spans="1:3" x14ac:dyDescent="0.25">
      <c r="A1199" s="2" t="s">
        <v>1978</v>
      </c>
      <c r="B1199" t="s">
        <v>503</v>
      </c>
      <c r="C1199">
        <f>2*60+5</f>
        <v>125</v>
      </c>
    </row>
    <row r="1200" spans="1:3" x14ac:dyDescent="0.25">
      <c r="A1200" s="2" t="s">
        <v>1978</v>
      </c>
      <c r="B1200" t="s">
        <v>535</v>
      </c>
      <c r="C1200">
        <f>2*60+5</f>
        <v>125</v>
      </c>
    </row>
    <row r="1201" spans="1:3" x14ac:dyDescent="0.25">
      <c r="A1201" s="2" t="s">
        <v>1978</v>
      </c>
      <c r="B1201" t="s">
        <v>679</v>
      </c>
      <c r="C1201">
        <f>2*60+5</f>
        <v>125</v>
      </c>
    </row>
    <row r="1202" spans="1:3" x14ac:dyDescent="0.25">
      <c r="A1202" s="2" t="s">
        <v>1978</v>
      </c>
      <c r="B1202" t="s">
        <v>754</v>
      </c>
      <c r="C1202">
        <f>2*60+5</f>
        <v>125</v>
      </c>
    </row>
    <row r="1203" spans="1:3" x14ac:dyDescent="0.25">
      <c r="A1203" s="2" t="s">
        <v>1872</v>
      </c>
      <c r="B1203" t="s">
        <v>6</v>
      </c>
      <c r="C1203">
        <f>2*60+4</f>
        <v>124</v>
      </c>
    </row>
    <row r="1204" spans="1:3" x14ac:dyDescent="0.25">
      <c r="A1204" s="2" t="s">
        <v>1872</v>
      </c>
      <c r="B1204" t="s">
        <v>111</v>
      </c>
      <c r="C1204">
        <f>2*60+4</f>
        <v>124</v>
      </c>
    </row>
    <row r="1205" spans="1:3" x14ac:dyDescent="0.25">
      <c r="A1205" s="2" t="s">
        <v>1872</v>
      </c>
      <c r="B1205" t="s">
        <v>146</v>
      </c>
      <c r="C1205">
        <f>2*60+4</f>
        <v>124</v>
      </c>
    </row>
    <row r="1206" spans="1:3" x14ac:dyDescent="0.25">
      <c r="A1206" s="2" t="s">
        <v>1872</v>
      </c>
      <c r="B1206" t="s">
        <v>202</v>
      </c>
      <c r="C1206">
        <f>2*60+4</f>
        <v>124</v>
      </c>
    </row>
    <row r="1207" spans="1:3" x14ac:dyDescent="0.25">
      <c r="A1207" s="2" t="s">
        <v>1872</v>
      </c>
      <c r="B1207" t="s">
        <v>205</v>
      </c>
      <c r="C1207">
        <f>2*60+4</f>
        <v>124</v>
      </c>
    </row>
    <row r="1208" spans="1:3" x14ac:dyDescent="0.25">
      <c r="A1208" s="2" t="s">
        <v>1872</v>
      </c>
      <c r="B1208" t="s">
        <v>224</v>
      </c>
      <c r="C1208">
        <f>2*60+4</f>
        <v>124</v>
      </c>
    </row>
    <row r="1209" spans="1:3" x14ac:dyDescent="0.25">
      <c r="A1209" s="2" t="s">
        <v>1872</v>
      </c>
      <c r="B1209" t="s">
        <v>349</v>
      </c>
      <c r="C1209">
        <f>2*60+4</f>
        <v>124</v>
      </c>
    </row>
    <row r="1210" spans="1:3" x14ac:dyDescent="0.25">
      <c r="A1210" s="2" t="s">
        <v>1872</v>
      </c>
      <c r="B1210" t="s">
        <v>404</v>
      </c>
      <c r="C1210">
        <f>2*60+4</f>
        <v>124</v>
      </c>
    </row>
    <row r="1211" spans="1:3" x14ac:dyDescent="0.25">
      <c r="A1211" s="2" t="s">
        <v>1905</v>
      </c>
      <c r="B1211" t="s">
        <v>79</v>
      </c>
      <c r="C1211">
        <f>2*60+3</f>
        <v>123</v>
      </c>
    </row>
    <row r="1212" spans="1:3" x14ac:dyDescent="0.25">
      <c r="A1212" s="2" t="s">
        <v>1905</v>
      </c>
      <c r="B1212" t="s">
        <v>314</v>
      </c>
      <c r="C1212">
        <f>2*60+3</f>
        <v>123</v>
      </c>
    </row>
    <row r="1213" spans="1:3" x14ac:dyDescent="0.25">
      <c r="A1213" s="2" t="s">
        <v>1905</v>
      </c>
      <c r="B1213" t="s">
        <v>345</v>
      </c>
      <c r="C1213">
        <f>2*60+3</f>
        <v>123</v>
      </c>
    </row>
    <row r="1214" spans="1:3" x14ac:dyDescent="0.25">
      <c r="A1214" s="2" t="s">
        <v>1905</v>
      </c>
      <c r="B1214" t="s">
        <v>552</v>
      </c>
      <c r="C1214">
        <f>2*60+3</f>
        <v>123</v>
      </c>
    </row>
    <row r="1215" spans="1:3" x14ac:dyDescent="0.25">
      <c r="A1215" s="2" t="s">
        <v>1905</v>
      </c>
      <c r="B1215" t="s">
        <v>807</v>
      </c>
      <c r="C1215">
        <f>2*60+3</f>
        <v>123</v>
      </c>
    </row>
    <row r="1216" spans="1:3" x14ac:dyDescent="0.25">
      <c r="A1216" s="2" t="s">
        <v>1905</v>
      </c>
      <c r="B1216" t="s">
        <v>808</v>
      </c>
      <c r="C1216">
        <f>2*60+3</f>
        <v>123</v>
      </c>
    </row>
    <row r="1217" spans="1:3" x14ac:dyDescent="0.25">
      <c r="A1217" s="2" t="s">
        <v>1905</v>
      </c>
      <c r="B1217" t="s">
        <v>1280</v>
      </c>
      <c r="C1217">
        <f>2*60+3</f>
        <v>123</v>
      </c>
    </row>
    <row r="1218" spans="1:3" x14ac:dyDescent="0.25">
      <c r="A1218" s="2" t="s">
        <v>1933</v>
      </c>
      <c r="B1218" t="s">
        <v>148</v>
      </c>
      <c r="C1218">
        <f>2*60+2</f>
        <v>122</v>
      </c>
    </row>
    <row r="1219" spans="1:3" x14ac:dyDescent="0.25">
      <c r="A1219" s="2" t="s">
        <v>1933</v>
      </c>
      <c r="B1219" t="s">
        <v>232</v>
      </c>
      <c r="C1219">
        <f>2*60+2</f>
        <v>122</v>
      </c>
    </row>
    <row r="1220" spans="1:3" x14ac:dyDescent="0.25">
      <c r="A1220" s="2" t="s">
        <v>1933</v>
      </c>
      <c r="B1220" t="s">
        <v>711</v>
      </c>
      <c r="C1220">
        <f>2*60+2</f>
        <v>122</v>
      </c>
    </row>
    <row r="1221" spans="1:3" x14ac:dyDescent="0.25">
      <c r="A1221" s="2" t="s">
        <v>1933</v>
      </c>
      <c r="B1221" t="s">
        <v>782</v>
      </c>
      <c r="C1221">
        <f>2*60+2</f>
        <v>122</v>
      </c>
    </row>
    <row r="1222" spans="1:3" x14ac:dyDescent="0.25">
      <c r="A1222" s="2" t="s">
        <v>1933</v>
      </c>
      <c r="B1222" t="s">
        <v>1011</v>
      </c>
      <c r="C1222">
        <f>2*60+2</f>
        <v>122</v>
      </c>
    </row>
    <row r="1223" spans="1:3" x14ac:dyDescent="0.25">
      <c r="A1223" s="2" t="s">
        <v>1871</v>
      </c>
      <c r="B1223" t="s">
        <v>4</v>
      </c>
      <c r="C1223">
        <f>2*60+1</f>
        <v>121</v>
      </c>
    </row>
    <row r="1224" spans="1:3" x14ac:dyDescent="0.25">
      <c r="A1224" s="2" t="s">
        <v>1871</v>
      </c>
      <c r="B1224" t="s">
        <v>145</v>
      </c>
      <c r="C1224">
        <f>2*60+1</f>
        <v>121</v>
      </c>
    </row>
    <row r="1225" spans="1:3" x14ac:dyDescent="0.25">
      <c r="A1225" s="2" t="s">
        <v>1871</v>
      </c>
      <c r="B1225" t="s">
        <v>248</v>
      </c>
      <c r="C1225">
        <f>2*60+1</f>
        <v>121</v>
      </c>
    </row>
    <row r="1226" spans="1:3" x14ac:dyDescent="0.25">
      <c r="A1226" s="2" t="s">
        <v>1871</v>
      </c>
      <c r="B1226" t="s">
        <v>331</v>
      </c>
      <c r="C1226">
        <f>2*60+1</f>
        <v>121</v>
      </c>
    </row>
    <row r="1227" spans="1:3" x14ac:dyDescent="0.25">
      <c r="A1227" s="2" t="s">
        <v>1871</v>
      </c>
      <c r="B1227" t="s">
        <v>393</v>
      </c>
      <c r="C1227">
        <f>2*60+1</f>
        <v>121</v>
      </c>
    </row>
    <row r="1228" spans="1:3" x14ac:dyDescent="0.25">
      <c r="A1228" s="2" t="s">
        <v>1871</v>
      </c>
      <c r="B1228" t="s">
        <v>402</v>
      </c>
      <c r="C1228">
        <f>2*60+1</f>
        <v>121</v>
      </c>
    </row>
    <row r="1229" spans="1:3" x14ac:dyDescent="0.25">
      <c r="A1229" s="2" t="s">
        <v>1871</v>
      </c>
      <c r="B1229" t="s">
        <v>541</v>
      </c>
      <c r="C1229">
        <f>2*60+1</f>
        <v>121</v>
      </c>
    </row>
    <row r="1230" spans="1:3" x14ac:dyDescent="0.25">
      <c r="A1230" s="2" t="s">
        <v>1871</v>
      </c>
      <c r="B1230" t="s">
        <v>667</v>
      </c>
      <c r="C1230">
        <f>2*60+1</f>
        <v>121</v>
      </c>
    </row>
    <row r="1231" spans="1:3" x14ac:dyDescent="0.25">
      <c r="A1231" s="2" t="s">
        <v>1871</v>
      </c>
      <c r="B1231" t="s">
        <v>1275</v>
      </c>
      <c r="C1231">
        <f>2*60+1</f>
        <v>121</v>
      </c>
    </row>
    <row r="1232" spans="1:3" x14ac:dyDescent="0.25">
      <c r="A1232" s="2" t="s">
        <v>1883</v>
      </c>
      <c r="B1232" t="s">
        <v>30</v>
      </c>
      <c r="C1232">
        <f>2*60+0</f>
        <v>120</v>
      </c>
    </row>
    <row r="1233" spans="1:3" x14ac:dyDescent="0.25">
      <c r="A1233" s="2" t="s">
        <v>1883</v>
      </c>
      <c r="B1233" t="s">
        <v>177</v>
      </c>
      <c r="C1233">
        <f>2*60+0</f>
        <v>120</v>
      </c>
    </row>
    <row r="1234" spans="1:3" x14ac:dyDescent="0.25">
      <c r="A1234" s="2" t="s">
        <v>1883</v>
      </c>
      <c r="B1234" t="s">
        <v>231</v>
      </c>
      <c r="C1234">
        <f>2*60+0</f>
        <v>120</v>
      </c>
    </row>
    <row r="1235" spans="1:3" x14ac:dyDescent="0.25">
      <c r="A1235" s="2" t="s">
        <v>1883</v>
      </c>
      <c r="B1235" t="s">
        <v>493</v>
      </c>
      <c r="C1235">
        <f>2*60+0</f>
        <v>120</v>
      </c>
    </row>
    <row r="1236" spans="1:3" x14ac:dyDescent="0.25">
      <c r="A1236" s="2" t="s">
        <v>1883</v>
      </c>
      <c r="B1236" t="s">
        <v>1416</v>
      </c>
      <c r="C1236">
        <f>2*60+0</f>
        <v>120</v>
      </c>
    </row>
    <row r="1237" spans="1:3" x14ac:dyDescent="0.25">
      <c r="A1237" s="2" t="s">
        <v>1870</v>
      </c>
      <c r="B1237" t="s">
        <v>1</v>
      </c>
      <c r="C1237">
        <f>1*60+59</f>
        <v>119</v>
      </c>
    </row>
    <row r="1238" spans="1:3" x14ac:dyDescent="0.25">
      <c r="A1238" s="2" t="s">
        <v>1870</v>
      </c>
      <c r="B1238" t="s">
        <v>380</v>
      </c>
      <c r="C1238">
        <f>1*60+59</f>
        <v>119</v>
      </c>
    </row>
    <row r="1239" spans="1:3" x14ac:dyDescent="0.25">
      <c r="A1239" s="2" t="s">
        <v>1870</v>
      </c>
      <c r="B1239" t="s">
        <v>507</v>
      </c>
      <c r="C1239">
        <f>1*60+59</f>
        <v>119</v>
      </c>
    </row>
    <row r="1240" spans="1:3" x14ac:dyDescent="0.25">
      <c r="A1240" s="2" t="s">
        <v>1870</v>
      </c>
      <c r="B1240" t="s">
        <v>664</v>
      </c>
      <c r="C1240">
        <f>1*60+59</f>
        <v>119</v>
      </c>
    </row>
    <row r="1241" spans="1:3" x14ac:dyDescent="0.25">
      <c r="A1241" s="2" t="s">
        <v>1870</v>
      </c>
      <c r="B1241" t="s">
        <v>769</v>
      </c>
      <c r="C1241">
        <f>1*60+59</f>
        <v>119</v>
      </c>
    </row>
    <row r="1242" spans="1:3" x14ac:dyDescent="0.25">
      <c r="A1242" s="2" t="s">
        <v>1896</v>
      </c>
      <c r="B1242" t="s">
        <v>58</v>
      </c>
      <c r="C1242">
        <f>1*60+58</f>
        <v>118</v>
      </c>
    </row>
    <row r="1243" spans="1:3" x14ac:dyDescent="0.25">
      <c r="A1243" s="2" t="s">
        <v>1896</v>
      </c>
      <c r="B1243" t="s">
        <v>244</v>
      </c>
      <c r="C1243">
        <f>1*60+58</f>
        <v>118</v>
      </c>
    </row>
    <row r="1244" spans="1:3" x14ac:dyDescent="0.25">
      <c r="A1244" s="2" t="s">
        <v>1896</v>
      </c>
      <c r="B1244" t="s">
        <v>270</v>
      </c>
      <c r="C1244">
        <f>1*60+58</f>
        <v>118</v>
      </c>
    </row>
    <row r="1245" spans="1:3" x14ac:dyDescent="0.25">
      <c r="A1245" s="2" t="s">
        <v>1896</v>
      </c>
      <c r="B1245" t="s">
        <v>339</v>
      </c>
      <c r="C1245">
        <f>1*60+58</f>
        <v>118</v>
      </c>
    </row>
    <row r="1246" spans="1:3" x14ac:dyDescent="0.25">
      <c r="A1246" s="2" t="s">
        <v>1896</v>
      </c>
      <c r="B1246" t="s">
        <v>348</v>
      </c>
      <c r="C1246">
        <f>1*60+58</f>
        <v>118</v>
      </c>
    </row>
    <row r="1247" spans="1:3" x14ac:dyDescent="0.25">
      <c r="A1247" s="2" t="s">
        <v>1896</v>
      </c>
      <c r="B1247" t="s">
        <v>717</v>
      </c>
      <c r="C1247">
        <f>1*60+58</f>
        <v>118</v>
      </c>
    </row>
    <row r="1248" spans="1:3" x14ac:dyDescent="0.25">
      <c r="A1248" s="2" t="s">
        <v>1896</v>
      </c>
      <c r="B1248" t="s">
        <v>717</v>
      </c>
      <c r="C1248">
        <f>1*60+58</f>
        <v>118</v>
      </c>
    </row>
    <row r="1249" spans="1:3" x14ac:dyDescent="0.25">
      <c r="A1249" s="2" t="s">
        <v>1896</v>
      </c>
      <c r="B1249" t="s">
        <v>999</v>
      </c>
      <c r="C1249">
        <f>1*60+58</f>
        <v>118</v>
      </c>
    </row>
    <row r="1250" spans="1:3" x14ac:dyDescent="0.25">
      <c r="A1250" s="2" t="s">
        <v>1896</v>
      </c>
      <c r="B1250" t="s">
        <v>999</v>
      </c>
      <c r="C1250">
        <f>1*60+58</f>
        <v>118</v>
      </c>
    </row>
    <row r="1251" spans="1:3" x14ac:dyDescent="0.25">
      <c r="A1251" s="2" t="s">
        <v>1896</v>
      </c>
      <c r="B1251" t="s">
        <v>1384</v>
      </c>
      <c r="C1251">
        <f>1*60+58</f>
        <v>118</v>
      </c>
    </row>
    <row r="1252" spans="1:3" x14ac:dyDescent="0.25">
      <c r="A1252" s="2" t="s">
        <v>1935</v>
      </c>
      <c r="B1252" t="s">
        <v>152</v>
      </c>
      <c r="C1252">
        <f>1*60+57</f>
        <v>117</v>
      </c>
    </row>
    <row r="1253" spans="1:3" x14ac:dyDescent="0.25">
      <c r="A1253" s="2" t="s">
        <v>1935</v>
      </c>
      <c r="B1253" t="s">
        <v>255</v>
      </c>
      <c r="C1253">
        <f>1*60+57</f>
        <v>117</v>
      </c>
    </row>
    <row r="1254" spans="1:3" x14ac:dyDescent="0.25">
      <c r="A1254" s="2" t="s">
        <v>1935</v>
      </c>
      <c r="B1254" t="s">
        <v>386</v>
      </c>
      <c r="C1254">
        <f>1*60+57</f>
        <v>117</v>
      </c>
    </row>
    <row r="1255" spans="1:3" x14ac:dyDescent="0.25">
      <c r="A1255" s="2" t="s">
        <v>1935</v>
      </c>
      <c r="B1255" t="s">
        <v>639</v>
      </c>
      <c r="C1255">
        <f>1*60+57</f>
        <v>117</v>
      </c>
    </row>
    <row r="1256" spans="1:3" x14ac:dyDescent="0.25">
      <c r="A1256" s="2" t="s">
        <v>1935</v>
      </c>
      <c r="B1256" t="s">
        <v>772</v>
      </c>
      <c r="C1256">
        <f>1*60+57</f>
        <v>117</v>
      </c>
    </row>
    <row r="1257" spans="1:3" x14ac:dyDescent="0.25">
      <c r="A1257" s="2" t="s">
        <v>1935</v>
      </c>
      <c r="B1257" t="s">
        <v>799</v>
      </c>
      <c r="C1257">
        <f>1*60+57</f>
        <v>117</v>
      </c>
    </row>
    <row r="1258" spans="1:3" x14ac:dyDescent="0.25">
      <c r="A1258" s="2" t="s">
        <v>1925</v>
      </c>
      <c r="B1258" t="s">
        <v>127</v>
      </c>
      <c r="C1258">
        <f>1*60+56</f>
        <v>116</v>
      </c>
    </row>
    <row r="1259" spans="1:3" x14ac:dyDescent="0.25">
      <c r="A1259" s="2" t="s">
        <v>1925</v>
      </c>
      <c r="B1259" t="s">
        <v>500</v>
      </c>
      <c r="C1259">
        <f>1*60+56</f>
        <v>116</v>
      </c>
    </row>
    <row r="1260" spans="1:3" x14ac:dyDescent="0.25">
      <c r="A1260" s="2" t="s">
        <v>1925</v>
      </c>
      <c r="B1260" t="s">
        <v>540</v>
      </c>
      <c r="C1260">
        <f>1*60+56</f>
        <v>116</v>
      </c>
    </row>
    <row r="1261" spans="1:3" x14ac:dyDescent="0.25">
      <c r="A1261" s="2" t="s">
        <v>1925</v>
      </c>
      <c r="B1261" t="s">
        <v>571</v>
      </c>
      <c r="C1261">
        <f>1*60+56</f>
        <v>116</v>
      </c>
    </row>
    <row r="1262" spans="1:3" x14ac:dyDescent="0.25">
      <c r="A1262" s="2" t="s">
        <v>1886</v>
      </c>
      <c r="B1262" t="s">
        <v>36</v>
      </c>
      <c r="C1262">
        <f>1*60+55</f>
        <v>115</v>
      </c>
    </row>
    <row r="1263" spans="1:3" x14ac:dyDescent="0.25">
      <c r="A1263" s="2" t="s">
        <v>1886</v>
      </c>
      <c r="B1263" t="s">
        <v>167</v>
      </c>
      <c r="C1263">
        <f>1*60+55</f>
        <v>115</v>
      </c>
    </row>
    <row r="1264" spans="1:3" x14ac:dyDescent="0.25">
      <c r="A1264" s="2" t="s">
        <v>1886</v>
      </c>
      <c r="B1264" t="s">
        <v>234</v>
      </c>
      <c r="C1264">
        <f>1*60+55</f>
        <v>115</v>
      </c>
    </row>
    <row r="1265" spans="1:3" x14ac:dyDescent="0.25">
      <c r="A1265" s="2" t="s">
        <v>1886</v>
      </c>
      <c r="B1265" t="s">
        <v>249</v>
      </c>
      <c r="C1265">
        <f>1*60+55</f>
        <v>115</v>
      </c>
    </row>
    <row r="1266" spans="1:3" x14ac:dyDescent="0.25">
      <c r="A1266" s="2" t="s">
        <v>1886</v>
      </c>
      <c r="B1266" t="s">
        <v>452</v>
      </c>
      <c r="C1266">
        <f>1*60+55</f>
        <v>115</v>
      </c>
    </row>
    <row r="1267" spans="1:3" x14ac:dyDescent="0.25">
      <c r="A1267" s="2" t="s">
        <v>1886</v>
      </c>
      <c r="B1267" t="s">
        <v>641</v>
      </c>
      <c r="C1267">
        <f>1*60+55</f>
        <v>115</v>
      </c>
    </row>
    <row r="1268" spans="1:3" x14ac:dyDescent="0.25">
      <c r="A1268" s="2" t="s">
        <v>1886</v>
      </c>
      <c r="B1268" t="s">
        <v>712</v>
      </c>
      <c r="C1268">
        <f>1*60+55</f>
        <v>115</v>
      </c>
    </row>
    <row r="1269" spans="1:3" x14ac:dyDescent="0.25">
      <c r="A1269" s="2" t="s">
        <v>1886</v>
      </c>
      <c r="B1269" t="s">
        <v>1015</v>
      </c>
      <c r="C1269">
        <f>1*60+55</f>
        <v>115</v>
      </c>
    </row>
    <row r="1270" spans="1:3" x14ac:dyDescent="0.25">
      <c r="A1270" s="2" t="s">
        <v>1937</v>
      </c>
      <c r="B1270" t="s">
        <v>158</v>
      </c>
      <c r="C1270">
        <f>1*60+54</f>
        <v>114</v>
      </c>
    </row>
    <row r="1271" spans="1:3" x14ac:dyDescent="0.25">
      <c r="A1271" s="2" t="s">
        <v>1937</v>
      </c>
      <c r="B1271" t="s">
        <v>161</v>
      </c>
      <c r="C1271">
        <f>1*60+54</f>
        <v>114</v>
      </c>
    </row>
    <row r="1272" spans="1:3" x14ac:dyDescent="0.25">
      <c r="A1272" s="2" t="s">
        <v>1937</v>
      </c>
      <c r="B1272" t="s">
        <v>456</v>
      </c>
      <c r="C1272">
        <f>1*60+54</f>
        <v>114</v>
      </c>
    </row>
    <row r="1273" spans="1:3" x14ac:dyDescent="0.25">
      <c r="A1273" s="2" t="s">
        <v>1937</v>
      </c>
      <c r="B1273" t="s">
        <v>558</v>
      </c>
      <c r="C1273">
        <f>1*60+54</f>
        <v>114</v>
      </c>
    </row>
    <row r="1274" spans="1:3" x14ac:dyDescent="0.25">
      <c r="A1274" s="2" t="s">
        <v>1937</v>
      </c>
      <c r="B1274" t="s">
        <v>681</v>
      </c>
      <c r="C1274">
        <f>1*60+54</f>
        <v>114</v>
      </c>
    </row>
    <row r="1275" spans="1:3" x14ac:dyDescent="0.25">
      <c r="A1275" s="2" t="s">
        <v>1942</v>
      </c>
      <c r="B1275" t="s">
        <v>174</v>
      </c>
      <c r="C1275">
        <f>1*60+53</f>
        <v>113</v>
      </c>
    </row>
    <row r="1276" spans="1:3" x14ac:dyDescent="0.25">
      <c r="A1276" s="2" t="s">
        <v>1942</v>
      </c>
      <c r="B1276" t="s">
        <v>218</v>
      </c>
      <c r="C1276">
        <f>1*60+53</f>
        <v>113</v>
      </c>
    </row>
    <row r="1277" spans="1:3" x14ac:dyDescent="0.25">
      <c r="A1277" s="2" t="s">
        <v>1942</v>
      </c>
      <c r="B1277" t="s">
        <v>269</v>
      </c>
      <c r="C1277">
        <f>1*60+53</f>
        <v>113</v>
      </c>
    </row>
    <row r="1278" spans="1:3" x14ac:dyDescent="0.25">
      <c r="A1278" s="2" t="s">
        <v>1942</v>
      </c>
      <c r="B1278" t="s">
        <v>1341</v>
      </c>
      <c r="C1278">
        <f>1*60+53</f>
        <v>113</v>
      </c>
    </row>
    <row r="1279" spans="1:3" x14ac:dyDescent="0.25">
      <c r="A1279" s="2" t="s">
        <v>1921</v>
      </c>
      <c r="B1279" t="s">
        <v>117</v>
      </c>
      <c r="C1279">
        <f>1*60+52</f>
        <v>112</v>
      </c>
    </row>
    <row r="1280" spans="1:3" x14ac:dyDescent="0.25">
      <c r="A1280" s="2" t="s">
        <v>1921</v>
      </c>
      <c r="B1280" t="s">
        <v>446</v>
      </c>
      <c r="C1280">
        <f>1*60+52</f>
        <v>112</v>
      </c>
    </row>
    <row r="1281" spans="1:3" x14ac:dyDescent="0.25">
      <c r="A1281" s="2" t="s">
        <v>1921</v>
      </c>
      <c r="B1281" t="s">
        <v>450</v>
      </c>
      <c r="C1281">
        <f>1*60+52</f>
        <v>112</v>
      </c>
    </row>
    <row r="1282" spans="1:3" x14ac:dyDescent="0.25">
      <c r="A1282" s="2" t="s">
        <v>1921</v>
      </c>
      <c r="B1282" t="s">
        <v>1219</v>
      </c>
      <c r="C1282">
        <f>1*60+52</f>
        <v>112</v>
      </c>
    </row>
    <row r="1283" spans="1:3" x14ac:dyDescent="0.25">
      <c r="A1283" s="2" t="s">
        <v>1999</v>
      </c>
      <c r="B1283" t="s">
        <v>327</v>
      </c>
      <c r="C1283">
        <f>1*60+51</f>
        <v>111</v>
      </c>
    </row>
    <row r="1284" spans="1:3" x14ac:dyDescent="0.25">
      <c r="A1284" s="2" t="s">
        <v>1999</v>
      </c>
      <c r="B1284" t="s">
        <v>358</v>
      </c>
      <c r="C1284">
        <f>1*60+51</f>
        <v>111</v>
      </c>
    </row>
    <row r="1285" spans="1:3" x14ac:dyDescent="0.25">
      <c r="A1285" s="2" t="s">
        <v>1999</v>
      </c>
      <c r="B1285" t="s">
        <v>482</v>
      </c>
      <c r="C1285">
        <f>1*60+51</f>
        <v>111</v>
      </c>
    </row>
    <row r="1286" spans="1:3" x14ac:dyDescent="0.25">
      <c r="A1286" s="2" t="s">
        <v>1999</v>
      </c>
      <c r="B1286" t="s">
        <v>482</v>
      </c>
      <c r="C1286">
        <f>1*60+51</f>
        <v>111</v>
      </c>
    </row>
    <row r="1287" spans="1:3" x14ac:dyDescent="0.25">
      <c r="A1287" s="2" t="s">
        <v>1999</v>
      </c>
      <c r="B1287" t="s">
        <v>574</v>
      </c>
      <c r="C1287">
        <f>1*60+51</f>
        <v>111</v>
      </c>
    </row>
    <row r="1288" spans="1:3" x14ac:dyDescent="0.25">
      <c r="A1288" s="2" t="s">
        <v>1999</v>
      </c>
      <c r="B1288" t="s">
        <v>708</v>
      </c>
      <c r="C1288">
        <f>1*60+51</f>
        <v>111</v>
      </c>
    </row>
    <row r="1289" spans="1:3" x14ac:dyDescent="0.25">
      <c r="A1289" s="2" t="s">
        <v>1926</v>
      </c>
      <c r="B1289" t="s">
        <v>129</v>
      </c>
      <c r="C1289">
        <f>1*60+50</f>
        <v>110</v>
      </c>
    </row>
    <row r="1290" spans="1:3" x14ac:dyDescent="0.25">
      <c r="A1290" s="2" t="s">
        <v>1926</v>
      </c>
      <c r="B1290" t="s">
        <v>130</v>
      </c>
      <c r="C1290">
        <f>1*60+50</f>
        <v>110</v>
      </c>
    </row>
    <row r="1291" spans="1:3" x14ac:dyDescent="0.25">
      <c r="A1291" s="2" t="s">
        <v>1926</v>
      </c>
      <c r="B1291" t="s">
        <v>212</v>
      </c>
      <c r="C1291">
        <f>1*60+50</f>
        <v>110</v>
      </c>
    </row>
    <row r="1292" spans="1:3" x14ac:dyDescent="0.25">
      <c r="A1292" s="2" t="s">
        <v>1926</v>
      </c>
      <c r="B1292" t="s">
        <v>375</v>
      </c>
      <c r="C1292">
        <f>1*60+50</f>
        <v>110</v>
      </c>
    </row>
    <row r="1293" spans="1:3" x14ac:dyDescent="0.25">
      <c r="A1293" s="2" t="s">
        <v>1926</v>
      </c>
      <c r="B1293" t="s">
        <v>543</v>
      </c>
      <c r="C1293">
        <f>1*60+50</f>
        <v>110</v>
      </c>
    </row>
    <row r="1294" spans="1:3" x14ac:dyDescent="0.25">
      <c r="A1294" s="2" t="s">
        <v>1890</v>
      </c>
      <c r="B1294" t="s">
        <v>45</v>
      </c>
      <c r="C1294">
        <f>1*60+49</f>
        <v>109</v>
      </c>
    </row>
    <row r="1295" spans="1:3" x14ac:dyDescent="0.25">
      <c r="A1295" s="2" t="s">
        <v>1890</v>
      </c>
      <c r="B1295" t="s">
        <v>462</v>
      </c>
      <c r="C1295">
        <f>1*60+49</f>
        <v>109</v>
      </c>
    </row>
    <row r="1296" spans="1:3" x14ac:dyDescent="0.25">
      <c r="A1296" s="2" t="s">
        <v>1890</v>
      </c>
      <c r="B1296" t="s">
        <v>553</v>
      </c>
      <c r="C1296">
        <f>1*60+49</f>
        <v>109</v>
      </c>
    </row>
    <row r="1297" spans="1:3" x14ac:dyDescent="0.25">
      <c r="A1297" s="2" t="s">
        <v>1890</v>
      </c>
      <c r="B1297" t="s">
        <v>742</v>
      </c>
      <c r="C1297">
        <f>1*60+49</f>
        <v>109</v>
      </c>
    </row>
    <row r="1298" spans="1:3" x14ac:dyDescent="0.25">
      <c r="A1298" s="2" t="s">
        <v>1890</v>
      </c>
      <c r="B1298" t="s">
        <v>1030</v>
      </c>
      <c r="C1298">
        <f>1*60+49</f>
        <v>109</v>
      </c>
    </row>
    <row r="1299" spans="1:3" x14ac:dyDescent="0.25">
      <c r="A1299" s="2" t="s">
        <v>1884</v>
      </c>
      <c r="B1299" t="s">
        <v>32</v>
      </c>
      <c r="C1299">
        <f>1*60+48</f>
        <v>108</v>
      </c>
    </row>
    <row r="1300" spans="1:3" x14ac:dyDescent="0.25">
      <c r="A1300" s="2" t="s">
        <v>1884</v>
      </c>
      <c r="B1300" t="s">
        <v>210</v>
      </c>
      <c r="C1300">
        <f>1*60+48</f>
        <v>108</v>
      </c>
    </row>
    <row r="1301" spans="1:3" x14ac:dyDescent="0.25">
      <c r="A1301" s="2" t="s">
        <v>1884</v>
      </c>
      <c r="B1301" t="s">
        <v>382</v>
      </c>
      <c r="C1301">
        <f>1*60+48</f>
        <v>108</v>
      </c>
    </row>
    <row r="1302" spans="1:3" x14ac:dyDescent="0.25">
      <c r="A1302" s="2" t="s">
        <v>1884</v>
      </c>
      <c r="B1302" t="s">
        <v>587</v>
      </c>
      <c r="C1302">
        <f>1*60+48</f>
        <v>108</v>
      </c>
    </row>
    <row r="1303" spans="1:3" x14ac:dyDescent="0.25">
      <c r="A1303" s="2" t="s">
        <v>1884</v>
      </c>
      <c r="B1303" t="s">
        <v>600</v>
      </c>
      <c r="C1303">
        <f>1*60+48</f>
        <v>108</v>
      </c>
    </row>
    <row r="1304" spans="1:3" x14ac:dyDescent="0.25">
      <c r="A1304" s="2" t="s">
        <v>1874</v>
      </c>
      <c r="B1304" t="s">
        <v>10</v>
      </c>
      <c r="C1304">
        <f>1*60+47</f>
        <v>107</v>
      </c>
    </row>
    <row r="1305" spans="1:3" x14ac:dyDescent="0.25">
      <c r="A1305" s="2" t="s">
        <v>1874</v>
      </c>
      <c r="B1305" t="s">
        <v>275</v>
      </c>
      <c r="C1305">
        <f>1*60+47</f>
        <v>107</v>
      </c>
    </row>
    <row r="1306" spans="1:3" x14ac:dyDescent="0.25">
      <c r="A1306" s="2" t="s">
        <v>1874</v>
      </c>
      <c r="B1306" t="s">
        <v>713</v>
      </c>
      <c r="C1306">
        <f>1*60+47</f>
        <v>107</v>
      </c>
    </row>
    <row r="1307" spans="1:3" x14ac:dyDescent="0.25">
      <c r="A1307" s="2" t="s">
        <v>2034</v>
      </c>
      <c r="B1307" t="s">
        <v>478</v>
      </c>
      <c r="C1307">
        <f>1*60+46</f>
        <v>106</v>
      </c>
    </row>
    <row r="1308" spans="1:3" x14ac:dyDescent="0.25">
      <c r="A1308" s="2" t="s">
        <v>2034</v>
      </c>
      <c r="B1308" t="s">
        <v>730</v>
      </c>
      <c r="C1308">
        <f>1*60+46</f>
        <v>106</v>
      </c>
    </row>
    <row r="1309" spans="1:3" x14ac:dyDescent="0.25">
      <c r="A1309" s="2" t="s">
        <v>1977</v>
      </c>
      <c r="B1309" t="s">
        <v>276</v>
      </c>
      <c r="C1309">
        <f>1*60+45</f>
        <v>105</v>
      </c>
    </row>
    <row r="1310" spans="1:3" x14ac:dyDescent="0.25">
      <c r="A1310" s="2" t="s">
        <v>1977</v>
      </c>
      <c r="B1310" t="s">
        <v>497</v>
      </c>
      <c r="C1310">
        <f>1*60+45</f>
        <v>105</v>
      </c>
    </row>
    <row r="1311" spans="1:3" x14ac:dyDescent="0.25">
      <c r="A1311" s="2" t="s">
        <v>1977</v>
      </c>
      <c r="B1311" t="s">
        <v>528</v>
      </c>
      <c r="C1311">
        <f>1*60+45</f>
        <v>105</v>
      </c>
    </row>
    <row r="1312" spans="1:3" x14ac:dyDescent="0.25">
      <c r="A1312" s="2" t="s">
        <v>1977</v>
      </c>
      <c r="B1312" t="s">
        <v>570</v>
      </c>
      <c r="C1312">
        <f>1*60+45</f>
        <v>105</v>
      </c>
    </row>
    <row r="1313" spans="1:3" x14ac:dyDescent="0.25">
      <c r="A1313" s="2" t="s">
        <v>1956</v>
      </c>
      <c r="B1313" t="s">
        <v>215</v>
      </c>
      <c r="C1313">
        <f>1*60+44</f>
        <v>104</v>
      </c>
    </row>
    <row r="1314" spans="1:3" x14ac:dyDescent="0.25">
      <c r="A1314" s="2" t="s">
        <v>1956</v>
      </c>
      <c r="B1314" t="s">
        <v>272</v>
      </c>
      <c r="C1314">
        <f>1*60+44</f>
        <v>104</v>
      </c>
    </row>
    <row r="1315" spans="1:3" x14ac:dyDescent="0.25">
      <c r="A1315" s="2" t="s">
        <v>1956</v>
      </c>
      <c r="B1315" t="s">
        <v>412</v>
      </c>
      <c r="C1315">
        <f>1*60+44</f>
        <v>104</v>
      </c>
    </row>
    <row r="1316" spans="1:3" x14ac:dyDescent="0.25">
      <c r="A1316" s="2" t="s">
        <v>1956</v>
      </c>
      <c r="B1316" t="s">
        <v>412</v>
      </c>
      <c r="C1316">
        <f>1*60+44</f>
        <v>104</v>
      </c>
    </row>
    <row r="1317" spans="1:3" x14ac:dyDescent="0.25">
      <c r="A1317" s="2" t="s">
        <v>1956</v>
      </c>
      <c r="B1317" t="s">
        <v>508</v>
      </c>
      <c r="C1317">
        <f>1*60+44</f>
        <v>104</v>
      </c>
    </row>
    <row r="1318" spans="1:3" x14ac:dyDescent="0.25">
      <c r="A1318" s="2" t="s">
        <v>1956</v>
      </c>
      <c r="B1318" t="s">
        <v>606</v>
      </c>
      <c r="C1318">
        <f>1*60+44</f>
        <v>104</v>
      </c>
    </row>
    <row r="1319" spans="1:3" x14ac:dyDescent="0.25">
      <c r="A1319" s="2" t="s">
        <v>1956</v>
      </c>
      <c r="B1319" t="s">
        <v>609</v>
      </c>
      <c r="C1319">
        <f>1*60+44</f>
        <v>104</v>
      </c>
    </row>
    <row r="1320" spans="1:3" x14ac:dyDescent="0.25">
      <c r="A1320" s="2" t="s">
        <v>1956</v>
      </c>
      <c r="B1320" t="s">
        <v>631</v>
      </c>
      <c r="C1320">
        <f>1*60+44</f>
        <v>104</v>
      </c>
    </row>
    <row r="1321" spans="1:3" x14ac:dyDescent="0.25">
      <c r="A1321" s="2" t="s">
        <v>1956</v>
      </c>
      <c r="B1321" t="s">
        <v>631</v>
      </c>
      <c r="C1321">
        <f>1*60+44</f>
        <v>104</v>
      </c>
    </row>
    <row r="1322" spans="1:3" x14ac:dyDescent="0.25">
      <c r="A1322" s="2" t="s">
        <v>1956</v>
      </c>
      <c r="B1322" t="s">
        <v>706</v>
      </c>
      <c r="C1322">
        <f>1*60+44</f>
        <v>104</v>
      </c>
    </row>
    <row r="1323" spans="1:3" x14ac:dyDescent="0.25">
      <c r="A1323" s="2" t="s">
        <v>1930</v>
      </c>
      <c r="B1323" t="s">
        <v>138</v>
      </c>
      <c r="C1323">
        <f>1*60+43</f>
        <v>103</v>
      </c>
    </row>
    <row r="1324" spans="1:3" x14ac:dyDescent="0.25">
      <c r="A1324" s="2" t="s">
        <v>1930</v>
      </c>
      <c r="B1324" t="s">
        <v>283</v>
      </c>
      <c r="C1324">
        <f>1*60+43</f>
        <v>103</v>
      </c>
    </row>
    <row r="1325" spans="1:3" x14ac:dyDescent="0.25">
      <c r="A1325" s="2" t="s">
        <v>1930</v>
      </c>
      <c r="B1325" t="s">
        <v>292</v>
      </c>
      <c r="C1325">
        <f>1*60+43</f>
        <v>103</v>
      </c>
    </row>
    <row r="1326" spans="1:3" x14ac:dyDescent="0.25">
      <c r="A1326" s="2" t="s">
        <v>1930</v>
      </c>
      <c r="B1326" t="s">
        <v>362</v>
      </c>
      <c r="C1326">
        <f>1*60+43</f>
        <v>103</v>
      </c>
    </row>
    <row r="1327" spans="1:3" x14ac:dyDescent="0.25">
      <c r="A1327" s="2" t="s">
        <v>1930</v>
      </c>
      <c r="B1327" t="s">
        <v>394</v>
      </c>
      <c r="C1327">
        <f>1*60+43</f>
        <v>103</v>
      </c>
    </row>
    <row r="1328" spans="1:3" x14ac:dyDescent="0.25">
      <c r="A1328" s="2" t="s">
        <v>1930</v>
      </c>
      <c r="B1328" t="s">
        <v>426</v>
      </c>
      <c r="C1328">
        <f>1*60+43</f>
        <v>103</v>
      </c>
    </row>
    <row r="1329" spans="1:3" x14ac:dyDescent="0.25">
      <c r="A1329" s="2" t="s">
        <v>1930</v>
      </c>
      <c r="B1329" t="s">
        <v>440</v>
      </c>
      <c r="C1329">
        <f>1*60+43</f>
        <v>103</v>
      </c>
    </row>
    <row r="1330" spans="1:3" x14ac:dyDescent="0.25">
      <c r="A1330" s="2" t="s">
        <v>1930</v>
      </c>
      <c r="B1330" t="s">
        <v>451</v>
      </c>
      <c r="C1330">
        <f>1*60+43</f>
        <v>103</v>
      </c>
    </row>
    <row r="1331" spans="1:3" x14ac:dyDescent="0.25">
      <c r="A1331" s="2" t="s">
        <v>1930</v>
      </c>
      <c r="B1331" t="s">
        <v>534</v>
      </c>
      <c r="C1331">
        <f>1*60+43</f>
        <v>103</v>
      </c>
    </row>
    <row r="1332" spans="1:3" x14ac:dyDescent="0.25">
      <c r="A1332" s="2" t="s">
        <v>1930</v>
      </c>
      <c r="B1332" t="s">
        <v>762</v>
      </c>
      <c r="C1332">
        <f>1*60+43</f>
        <v>103</v>
      </c>
    </row>
    <row r="1333" spans="1:3" x14ac:dyDescent="0.25">
      <c r="A1333" s="2" t="s">
        <v>2018</v>
      </c>
      <c r="B1333" t="s">
        <v>420</v>
      </c>
      <c r="C1333">
        <f>1*60+42</f>
        <v>102</v>
      </c>
    </row>
    <row r="1334" spans="1:3" x14ac:dyDescent="0.25">
      <c r="A1334" s="2" t="s">
        <v>2018</v>
      </c>
      <c r="B1334" t="s">
        <v>560</v>
      </c>
      <c r="C1334">
        <f>1*60+42</f>
        <v>102</v>
      </c>
    </row>
    <row r="1335" spans="1:3" x14ac:dyDescent="0.25">
      <c r="A1335" s="2" t="s">
        <v>2018</v>
      </c>
      <c r="B1335" t="s">
        <v>735</v>
      </c>
      <c r="C1335">
        <f>1*60+42</f>
        <v>102</v>
      </c>
    </row>
    <row r="1336" spans="1:3" x14ac:dyDescent="0.25">
      <c r="A1336" s="2" t="s">
        <v>1949</v>
      </c>
      <c r="B1336" t="s">
        <v>190</v>
      </c>
      <c r="C1336">
        <f>1*60+41</f>
        <v>101</v>
      </c>
    </row>
    <row r="1337" spans="1:3" x14ac:dyDescent="0.25">
      <c r="A1337" s="2" t="s">
        <v>1949</v>
      </c>
      <c r="B1337" t="s">
        <v>213</v>
      </c>
      <c r="C1337">
        <f>1*60+41</f>
        <v>101</v>
      </c>
    </row>
    <row r="1338" spans="1:3" x14ac:dyDescent="0.25">
      <c r="A1338" s="2" t="s">
        <v>1949</v>
      </c>
      <c r="B1338" t="s">
        <v>267</v>
      </c>
      <c r="C1338">
        <f>1*60+41</f>
        <v>101</v>
      </c>
    </row>
    <row r="1339" spans="1:3" x14ac:dyDescent="0.25">
      <c r="A1339" s="2" t="s">
        <v>1949</v>
      </c>
      <c r="B1339" t="s">
        <v>280</v>
      </c>
      <c r="C1339">
        <f>1*60+41</f>
        <v>101</v>
      </c>
    </row>
    <row r="1340" spans="1:3" x14ac:dyDescent="0.25">
      <c r="A1340" s="2" t="s">
        <v>1949</v>
      </c>
      <c r="B1340" t="s">
        <v>353</v>
      </c>
      <c r="C1340">
        <f>1*60+41</f>
        <v>101</v>
      </c>
    </row>
    <row r="1341" spans="1:3" x14ac:dyDescent="0.25">
      <c r="A1341" s="2" t="s">
        <v>1949</v>
      </c>
      <c r="B1341" t="s">
        <v>403</v>
      </c>
      <c r="C1341">
        <f>1*60+41</f>
        <v>101</v>
      </c>
    </row>
    <row r="1342" spans="1:3" x14ac:dyDescent="0.25">
      <c r="A1342" s="2" t="s">
        <v>1949</v>
      </c>
      <c r="B1342" t="s">
        <v>519</v>
      </c>
      <c r="C1342">
        <f>1*60+41</f>
        <v>101</v>
      </c>
    </row>
    <row r="1343" spans="1:3" x14ac:dyDescent="0.25">
      <c r="A1343" s="2" t="s">
        <v>1949</v>
      </c>
      <c r="B1343" t="s">
        <v>672</v>
      </c>
      <c r="C1343">
        <f>1*60+41</f>
        <v>101</v>
      </c>
    </row>
    <row r="1344" spans="1:3" x14ac:dyDescent="0.25">
      <c r="A1344" s="2" t="s">
        <v>2037</v>
      </c>
      <c r="B1344" t="s">
        <v>490</v>
      </c>
      <c r="C1344">
        <f>1*60+40</f>
        <v>100</v>
      </c>
    </row>
    <row r="1345" spans="1:3" x14ac:dyDescent="0.25">
      <c r="A1345" s="2" t="s">
        <v>2037</v>
      </c>
      <c r="B1345" t="s">
        <v>1359</v>
      </c>
      <c r="C1345">
        <f>1*60+40</f>
        <v>100</v>
      </c>
    </row>
    <row r="1346" spans="1:3" x14ac:dyDescent="0.25">
      <c r="A1346" s="2" t="s">
        <v>2030</v>
      </c>
      <c r="B1346" t="s">
        <v>457</v>
      </c>
      <c r="C1346">
        <f>1*60+39</f>
        <v>99</v>
      </c>
    </row>
    <row r="1347" spans="1:3" x14ac:dyDescent="0.25">
      <c r="A1347" s="2" t="s">
        <v>2030</v>
      </c>
      <c r="B1347" t="s">
        <v>465</v>
      </c>
      <c r="C1347">
        <f>1*60+39</f>
        <v>99</v>
      </c>
    </row>
    <row r="1348" spans="1:3" x14ac:dyDescent="0.25">
      <c r="A1348" s="2" t="s">
        <v>1934</v>
      </c>
      <c r="B1348" t="s">
        <v>150</v>
      </c>
      <c r="C1348">
        <f>1*60+38</f>
        <v>98</v>
      </c>
    </row>
    <row r="1349" spans="1:3" x14ac:dyDescent="0.25">
      <c r="A1349" s="2" t="s">
        <v>1876</v>
      </c>
      <c r="B1349" t="s">
        <v>14</v>
      </c>
      <c r="C1349">
        <f>1*60+37</f>
        <v>97</v>
      </c>
    </row>
    <row r="1350" spans="1:3" x14ac:dyDescent="0.25">
      <c r="A1350" s="2" t="s">
        <v>1876</v>
      </c>
      <c r="B1350" t="s">
        <v>142</v>
      </c>
      <c r="C1350">
        <f>1*60+37</f>
        <v>97</v>
      </c>
    </row>
    <row r="1351" spans="1:3" x14ac:dyDescent="0.25">
      <c r="A1351" s="2" t="s">
        <v>1876</v>
      </c>
      <c r="B1351" t="s">
        <v>274</v>
      </c>
      <c r="C1351">
        <f>1*60+37</f>
        <v>97</v>
      </c>
    </row>
    <row r="1352" spans="1:3" x14ac:dyDescent="0.25">
      <c r="A1352" s="2" t="s">
        <v>1876</v>
      </c>
      <c r="B1352" t="s">
        <v>342</v>
      </c>
      <c r="C1352">
        <f>1*60+37</f>
        <v>97</v>
      </c>
    </row>
    <row r="1353" spans="1:3" x14ac:dyDescent="0.25">
      <c r="A1353" s="2" t="s">
        <v>1911</v>
      </c>
      <c r="B1353" t="s">
        <v>93</v>
      </c>
      <c r="C1353">
        <f>1*60+36</f>
        <v>96</v>
      </c>
    </row>
    <row r="1354" spans="1:3" x14ac:dyDescent="0.25">
      <c r="A1354" s="2" t="s">
        <v>1911</v>
      </c>
      <c r="B1354" t="s">
        <v>141</v>
      </c>
      <c r="C1354">
        <f>1*60+36</f>
        <v>96</v>
      </c>
    </row>
    <row r="1355" spans="1:3" x14ac:dyDescent="0.25">
      <c r="A1355" s="2" t="s">
        <v>1911</v>
      </c>
      <c r="B1355" t="s">
        <v>347</v>
      </c>
      <c r="C1355">
        <f>1*60+36</f>
        <v>96</v>
      </c>
    </row>
    <row r="1356" spans="1:3" x14ac:dyDescent="0.25">
      <c r="A1356" s="2" t="s">
        <v>1911</v>
      </c>
      <c r="B1356" t="s">
        <v>371</v>
      </c>
      <c r="C1356">
        <f>1*60+36</f>
        <v>96</v>
      </c>
    </row>
    <row r="1357" spans="1:3" x14ac:dyDescent="0.25">
      <c r="A1357" s="2" t="s">
        <v>1911</v>
      </c>
      <c r="B1357" t="s">
        <v>591</v>
      </c>
      <c r="C1357">
        <f>1*60+36</f>
        <v>96</v>
      </c>
    </row>
    <row r="1358" spans="1:3" x14ac:dyDescent="0.25">
      <c r="A1358" s="2" t="s">
        <v>1976</v>
      </c>
      <c r="B1358" t="s">
        <v>273</v>
      </c>
      <c r="C1358">
        <f>1*60+35</f>
        <v>95</v>
      </c>
    </row>
    <row r="1359" spans="1:3" x14ac:dyDescent="0.25">
      <c r="A1359" s="2" t="s">
        <v>1976</v>
      </c>
      <c r="B1359" t="s">
        <v>410</v>
      </c>
      <c r="C1359">
        <f>1*60+35</f>
        <v>95</v>
      </c>
    </row>
    <row r="1360" spans="1:3" x14ac:dyDescent="0.25">
      <c r="A1360" s="2" t="s">
        <v>1976</v>
      </c>
      <c r="B1360" t="s">
        <v>410</v>
      </c>
      <c r="C1360">
        <f>1*60+35</f>
        <v>95</v>
      </c>
    </row>
    <row r="1361" spans="1:3" x14ac:dyDescent="0.25">
      <c r="A1361" s="2" t="s">
        <v>2007</v>
      </c>
      <c r="B1361" t="s">
        <v>368</v>
      </c>
      <c r="C1361">
        <f>1*60+34</f>
        <v>94</v>
      </c>
    </row>
    <row r="1362" spans="1:3" x14ac:dyDescent="0.25">
      <c r="A1362" s="2" t="s">
        <v>2007</v>
      </c>
      <c r="B1362" t="s">
        <v>444</v>
      </c>
      <c r="C1362">
        <f>1*60+34</f>
        <v>94</v>
      </c>
    </row>
    <row r="1363" spans="1:3" x14ac:dyDescent="0.25">
      <c r="A1363" s="2" t="s">
        <v>1962</v>
      </c>
      <c r="B1363" t="s">
        <v>239</v>
      </c>
      <c r="C1363">
        <f>1*60+33</f>
        <v>93</v>
      </c>
    </row>
    <row r="1364" spans="1:3" x14ac:dyDescent="0.25">
      <c r="A1364" s="2" t="s">
        <v>1962</v>
      </c>
      <c r="B1364" t="s">
        <v>643</v>
      </c>
      <c r="C1364">
        <f>1*60+33</f>
        <v>93</v>
      </c>
    </row>
    <row r="1365" spans="1:3" x14ac:dyDescent="0.25">
      <c r="A1365" s="2" t="s">
        <v>1941</v>
      </c>
      <c r="B1365" t="s">
        <v>172</v>
      </c>
      <c r="C1365">
        <f>1*60+32</f>
        <v>92</v>
      </c>
    </row>
    <row r="1366" spans="1:3" x14ac:dyDescent="0.25">
      <c r="A1366" s="2" t="s">
        <v>1941</v>
      </c>
      <c r="B1366" t="s">
        <v>217</v>
      </c>
      <c r="C1366">
        <f>1*60+32</f>
        <v>92</v>
      </c>
    </row>
    <row r="1367" spans="1:3" x14ac:dyDescent="0.25">
      <c r="A1367" s="2" t="s">
        <v>1941</v>
      </c>
      <c r="B1367" t="s">
        <v>1010</v>
      </c>
      <c r="C1367">
        <f>1*60+32</f>
        <v>92</v>
      </c>
    </row>
    <row r="1368" spans="1:3" x14ac:dyDescent="0.25">
      <c r="A1368" s="2" t="s">
        <v>1981</v>
      </c>
      <c r="B1368" t="s">
        <v>282</v>
      </c>
      <c r="C1368">
        <f>1*60+31</f>
        <v>91</v>
      </c>
    </row>
    <row r="1369" spans="1:3" x14ac:dyDescent="0.25">
      <c r="A1369" s="2" t="s">
        <v>1981</v>
      </c>
      <c r="B1369" t="s">
        <v>458</v>
      </c>
      <c r="C1369">
        <f>1*60+31</f>
        <v>91</v>
      </c>
    </row>
    <row r="1370" spans="1:3" x14ac:dyDescent="0.25">
      <c r="A1370" s="2" t="s">
        <v>1981</v>
      </c>
      <c r="B1370" t="s">
        <v>593</v>
      </c>
      <c r="C1370">
        <f>1*60+31</f>
        <v>91</v>
      </c>
    </row>
    <row r="1371" spans="1:3" x14ac:dyDescent="0.25">
      <c r="A1371" s="2" t="s">
        <v>2209</v>
      </c>
      <c r="B1371" t="s">
        <v>1013</v>
      </c>
      <c r="C1371">
        <f>1*60+29</f>
        <v>89</v>
      </c>
    </row>
    <row r="1372" spans="1:3" x14ac:dyDescent="0.25">
      <c r="A1372" s="2" t="s">
        <v>2049</v>
      </c>
      <c r="B1372" t="s">
        <v>550</v>
      </c>
      <c r="C1372">
        <f>1*60+28</f>
        <v>88</v>
      </c>
    </row>
    <row r="1373" spans="1:3" x14ac:dyDescent="0.25">
      <c r="A1373" s="2" t="s">
        <v>2049</v>
      </c>
      <c r="B1373" t="s">
        <v>579</v>
      </c>
      <c r="C1373">
        <f>1*60+28</f>
        <v>88</v>
      </c>
    </row>
    <row r="1374" spans="1:3" x14ac:dyDescent="0.25">
      <c r="A1374" s="2" t="s">
        <v>2074</v>
      </c>
      <c r="B1374" t="s">
        <v>640</v>
      </c>
      <c r="C1374">
        <f>1*60+27</f>
        <v>87</v>
      </c>
    </row>
    <row r="1375" spans="1:3" x14ac:dyDescent="0.25">
      <c r="A1375" s="2" t="s">
        <v>2074</v>
      </c>
      <c r="B1375" t="s">
        <v>927</v>
      </c>
      <c r="C1375">
        <f>1*60+27</f>
        <v>87</v>
      </c>
    </row>
    <row r="1376" spans="1:3" x14ac:dyDescent="0.25">
      <c r="A1376" s="2" t="s">
        <v>1967</v>
      </c>
      <c r="B1376" t="s">
        <v>253</v>
      </c>
      <c r="C1376">
        <f>1*60+26</f>
        <v>86</v>
      </c>
    </row>
    <row r="1377" spans="1:3" x14ac:dyDescent="0.25">
      <c r="A1377" s="2" t="s">
        <v>1967</v>
      </c>
      <c r="B1377" t="s">
        <v>481</v>
      </c>
      <c r="C1377">
        <f>1*60+26</f>
        <v>86</v>
      </c>
    </row>
    <row r="1378" spans="1:3" x14ac:dyDescent="0.25">
      <c r="A1378" s="2" t="s">
        <v>1967</v>
      </c>
      <c r="B1378" t="s">
        <v>481</v>
      </c>
      <c r="C1378">
        <f>1*60+26</f>
        <v>86</v>
      </c>
    </row>
    <row r="1379" spans="1:3" x14ac:dyDescent="0.25">
      <c r="A1379" s="2" t="s">
        <v>1967</v>
      </c>
      <c r="B1379" t="s">
        <v>595</v>
      </c>
      <c r="C1379">
        <f>1*60+26</f>
        <v>86</v>
      </c>
    </row>
    <row r="1380" spans="1:3" x14ac:dyDescent="0.25">
      <c r="A1380" s="2" t="s">
        <v>1967</v>
      </c>
      <c r="B1380" t="s">
        <v>705</v>
      </c>
      <c r="C1380">
        <f>1*60+26</f>
        <v>86</v>
      </c>
    </row>
    <row r="1381" spans="1:3" x14ac:dyDescent="0.25">
      <c r="A1381" s="2" t="s">
        <v>1879</v>
      </c>
      <c r="B1381" t="s">
        <v>21</v>
      </c>
      <c r="C1381">
        <f>1*60+25</f>
        <v>85</v>
      </c>
    </row>
    <row r="1382" spans="1:3" x14ac:dyDescent="0.25">
      <c r="A1382" s="2" t="s">
        <v>1979</v>
      </c>
      <c r="B1382" t="s">
        <v>278</v>
      </c>
      <c r="C1382">
        <f>1*60+24</f>
        <v>84</v>
      </c>
    </row>
    <row r="1383" spans="1:3" x14ac:dyDescent="0.25">
      <c r="A1383" s="2" t="s">
        <v>1979</v>
      </c>
      <c r="B1383" t="s">
        <v>461</v>
      </c>
      <c r="C1383">
        <f>1*60+24</f>
        <v>84</v>
      </c>
    </row>
    <row r="1384" spans="1:3" x14ac:dyDescent="0.25">
      <c r="A1384" s="2" t="s">
        <v>1979</v>
      </c>
      <c r="B1384" t="s">
        <v>461</v>
      </c>
      <c r="C1384">
        <f>1*60+24</f>
        <v>84</v>
      </c>
    </row>
    <row r="1385" spans="1:3" x14ac:dyDescent="0.25">
      <c r="A1385" s="2" t="s">
        <v>1992</v>
      </c>
      <c r="B1385" t="s">
        <v>313</v>
      </c>
      <c r="C1385">
        <f>1*60+22</f>
        <v>82</v>
      </c>
    </row>
    <row r="1386" spans="1:3" x14ac:dyDescent="0.25">
      <c r="A1386" s="2" t="s">
        <v>2046</v>
      </c>
      <c r="B1386" t="s">
        <v>539</v>
      </c>
      <c r="C1386">
        <f>1*60+20</f>
        <v>80</v>
      </c>
    </row>
    <row r="1387" spans="1:3" x14ac:dyDescent="0.25">
      <c r="A1387" s="2" t="s">
        <v>1971</v>
      </c>
      <c r="B1387" t="s">
        <v>260</v>
      </c>
      <c r="C1387">
        <f>1*60+18</f>
        <v>78</v>
      </c>
    </row>
    <row r="1388" spans="1:3" x14ac:dyDescent="0.25">
      <c r="A1388" s="2" t="s">
        <v>1971</v>
      </c>
      <c r="B1388" t="s">
        <v>586</v>
      </c>
      <c r="C1388">
        <f>1*60+18</f>
        <v>78</v>
      </c>
    </row>
    <row r="1389" spans="1:3" x14ac:dyDescent="0.25">
      <c r="A1389" s="2" t="s">
        <v>2020</v>
      </c>
      <c r="B1389" t="s">
        <v>425</v>
      </c>
      <c r="C1389">
        <f>1*60+16</f>
        <v>76</v>
      </c>
    </row>
    <row r="1390" spans="1:3" x14ac:dyDescent="0.25">
      <c r="A1390" s="2" t="s">
        <v>2020</v>
      </c>
      <c r="B1390" t="s">
        <v>470</v>
      </c>
      <c r="C1390">
        <f>1*60+16</f>
        <v>76</v>
      </c>
    </row>
    <row r="1391" spans="1:3" x14ac:dyDescent="0.25">
      <c r="A1391" s="2" t="s">
        <v>2032</v>
      </c>
      <c r="B1391" t="s">
        <v>473</v>
      </c>
      <c r="C1391">
        <f>1*60+14</f>
        <v>74</v>
      </c>
    </row>
    <row r="1392" spans="1:3" x14ac:dyDescent="0.25">
      <c r="A1392" s="2" t="s">
        <v>2032</v>
      </c>
      <c r="B1392" t="s">
        <v>557</v>
      </c>
      <c r="C1392">
        <f>1*60+14</f>
        <v>74</v>
      </c>
    </row>
    <row r="1393" spans="1:3" x14ac:dyDescent="0.25">
      <c r="A1393" s="2" t="s">
        <v>2220</v>
      </c>
      <c r="B1393" t="s">
        <v>1032</v>
      </c>
      <c r="C1393">
        <f>1*60+13</f>
        <v>73</v>
      </c>
    </row>
    <row r="1394" spans="1:3" x14ac:dyDescent="0.25">
      <c r="A1394" s="2" t="s">
        <v>2038</v>
      </c>
      <c r="B1394" t="s">
        <v>492</v>
      </c>
      <c r="C1394">
        <f>1*60+7</f>
        <v>67</v>
      </c>
    </row>
    <row r="1395" spans="1:3" x14ac:dyDescent="0.25">
      <c r="A1395" s="2" t="s">
        <v>2039</v>
      </c>
      <c r="B1395" t="s">
        <v>495</v>
      </c>
      <c r="C1395">
        <f>1*60+6</f>
        <v>66</v>
      </c>
    </row>
    <row r="1396" spans="1:3" x14ac:dyDescent="0.25">
      <c r="A1396" s="2" t="s">
        <v>2218</v>
      </c>
      <c r="B1396" t="s">
        <v>1025</v>
      </c>
      <c r="C1396">
        <f>1*60+5</f>
        <v>65</v>
      </c>
    </row>
    <row r="1397" spans="1:3" x14ac:dyDescent="0.25">
      <c r="A1397" s="2" t="s">
        <v>2216</v>
      </c>
      <c r="B1397" t="s">
        <v>1021</v>
      </c>
      <c r="C1397">
        <f>1*60+4</f>
        <v>64</v>
      </c>
    </row>
    <row r="1398" spans="1:3" x14ac:dyDescent="0.25">
      <c r="A1398" s="2" t="s">
        <v>2212</v>
      </c>
      <c r="B1398" t="s">
        <v>1017</v>
      </c>
      <c r="C1398">
        <f>1*60+3</f>
        <v>63</v>
      </c>
    </row>
    <row r="1399" spans="1:3" x14ac:dyDescent="0.25">
      <c r="A1399" s="2" t="s">
        <v>1988</v>
      </c>
      <c r="B1399" t="s">
        <v>304</v>
      </c>
      <c r="C1399">
        <f>0*60+59</f>
        <v>59</v>
      </c>
    </row>
    <row r="1400" spans="1:3" x14ac:dyDescent="0.25">
      <c r="A1400" s="2" t="s">
        <v>2217</v>
      </c>
      <c r="B1400" t="s">
        <v>1023</v>
      </c>
      <c r="C1400">
        <f>0*60+56</f>
        <v>56</v>
      </c>
    </row>
    <row r="1401" spans="1:3" x14ac:dyDescent="0.25">
      <c r="A1401" s="2" t="s">
        <v>2219</v>
      </c>
      <c r="B1401" t="s">
        <v>1027</v>
      </c>
      <c r="C1401">
        <f>0*60+51</f>
        <v>51</v>
      </c>
    </row>
  </sheetData>
  <sortState ref="A2:C1402">
    <sortCondition descending="1" ref="C2:C140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00"/>
  <sheetViews>
    <sheetView workbookViewId="0">
      <selection activeCell="H18" sqref="H18"/>
    </sheetView>
  </sheetViews>
  <sheetFormatPr defaultRowHeight="15" x14ac:dyDescent="0.25"/>
  <cols>
    <col min="8" max="8" width="20.140625" customWidth="1"/>
  </cols>
  <sheetData>
    <row r="1" spans="1:9" x14ac:dyDescent="0.25">
      <c r="A1">
        <v>1</v>
      </c>
      <c r="G1">
        <v>2</v>
      </c>
      <c r="H1" t="str">
        <f ca="1">INDIRECT(CONCATENATE("R",G1,"C1"),0)</f>
        <v>1:59 Текущее видео</v>
      </c>
      <c r="I1" t="str">
        <f ca="1">INDIRECT(CONCATENATE("R",G1+2,"C1"),0)</f>
        <v xml:space="preserve">[1406] Walmart’s Worst Bike U-Lock: Blackburn 8” </v>
      </c>
    </row>
    <row r="2" spans="1:9" x14ac:dyDescent="0.25">
      <c r="A2" t="s">
        <v>0</v>
      </c>
      <c r="G2">
        <f>G1+6</f>
        <v>8</v>
      </c>
      <c r="H2" t="str">
        <f t="shared" ref="H2:H65" ca="1" si="0">INDIRECT(CONCATENATE("R",G2,"C1"),0)</f>
        <v>2:01 Текущее видео</v>
      </c>
      <c r="I2" t="str">
        <f t="shared" ref="I2:I65" ca="1" si="1">INDIRECT(CONCATENATE("R",G2+2,"C1"),0)</f>
        <v xml:space="preserve">[1405] Ultraloq Smart Deadbolt Picked </v>
      </c>
    </row>
    <row r="3" spans="1:9" x14ac:dyDescent="0.25">
      <c r="G3">
        <f t="shared" ref="G3:G66" si="2">G2+6</f>
        <v>14</v>
      </c>
      <c r="H3" t="str">
        <f t="shared" ca="1" si="0"/>
        <v>2:04 Текущее видео</v>
      </c>
      <c r="I3" t="str">
        <f t="shared" ca="1" si="1"/>
        <v xml:space="preserve">[1404] Walmart’s Best Bike Lock Picked: Blackburn 9” U-Lock </v>
      </c>
    </row>
    <row r="4" spans="1:9" x14ac:dyDescent="0.25">
      <c r="A4" t="s">
        <v>1</v>
      </c>
      <c r="G4">
        <f t="shared" si="2"/>
        <v>20</v>
      </c>
      <c r="H4" t="str">
        <f t="shared" ca="1" si="0"/>
        <v>2:08 Текущее видео</v>
      </c>
      <c r="I4" t="str">
        <f t="shared" ca="1" si="1"/>
        <v xml:space="preserve">[1403] Lily Water Padlock With CRAZY Keyway </v>
      </c>
    </row>
    <row r="5" spans="1:9" x14ac:dyDescent="0.25">
      <c r="G5">
        <f t="shared" si="2"/>
        <v>26</v>
      </c>
      <c r="H5" t="str">
        <f t="shared" ca="1" si="0"/>
        <v>1:47 Текущее видео</v>
      </c>
      <c r="I5" t="str">
        <f t="shared" ca="1" si="1"/>
        <v xml:space="preserve">[1402] Walmart’s Store Brand Smartlock: “Hyper Tough” </v>
      </c>
    </row>
    <row r="6" spans="1:9" x14ac:dyDescent="0.25">
      <c r="A6" t="s">
        <v>2</v>
      </c>
      <c r="G6">
        <f t="shared" si="2"/>
        <v>32</v>
      </c>
      <c r="H6" t="str">
        <f t="shared" ca="1" si="0"/>
        <v>2:31 Текущее видео</v>
      </c>
      <c r="I6" t="str">
        <f t="shared" ca="1" si="1"/>
        <v xml:space="preserve">[1401] Jahul Folding Bike Lock Picked </v>
      </c>
    </row>
    <row r="7" spans="1:9" x14ac:dyDescent="0.25">
      <c r="A7">
        <v>2</v>
      </c>
      <c r="G7">
        <f t="shared" si="2"/>
        <v>38</v>
      </c>
      <c r="H7" t="str">
        <f t="shared" ca="1" si="0"/>
        <v>1:37 Текущее видео</v>
      </c>
      <c r="I7" t="str">
        <f t="shared" ca="1" si="1"/>
        <v xml:space="preserve">[1399] Amazon’s #1 Best Seller Deadbolt is Junk: OrangeIOT </v>
      </c>
    </row>
    <row r="8" spans="1:9" x14ac:dyDescent="0.25">
      <c r="A8" t="s">
        <v>3</v>
      </c>
      <c r="G8">
        <f t="shared" si="2"/>
        <v>44</v>
      </c>
      <c r="H8" t="str">
        <f t="shared" ca="1" si="0"/>
        <v>8:35 Текущее видео</v>
      </c>
      <c r="I8" t="str">
        <f t="shared" ca="1" si="1"/>
        <v xml:space="preserve">[1398] A Padlock I’d Use: Abus Granit 37RK/80 (Pick &amp; Gut) </v>
      </c>
    </row>
    <row r="9" spans="1:9" x14ac:dyDescent="0.25">
      <c r="G9">
        <f t="shared" si="2"/>
        <v>50</v>
      </c>
      <c r="H9" t="str">
        <f t="shared" ca="1" si="0"/>
        <v>2:53 Текущее видео</v>
      </c>
      <c r="I9" t="str">
        <f t="shared" ca="1" si="1"/>
        <v xml:space="preserve">[1397] Kawaha Stainless Padlock Picked (Model 21/40WF) </v>
      </c>
    </row>
    <row r="10" spans="1:9" x14ac:dyDescent="0.25">
      <c r="A10" t="s">
        <v>4</v>
      </c>
      <c r="G10">
        <f t="shared" si="2"/>
        <v>56</v>
      </c>
      <c r="H10" t="str">
        <f t="shared" ca="1" si="0"/>
        <v>2:31 Текущее видео</v>
      </c>
      <c r="I10" t="str">
        <f t="shared" ca="1" si="1"/>
        <v xml:space="preserve">[1396] A Rekeyable Disc Padlock — Abus 24RK/70 </v>
      </c>
    </row>
    <row r="11" spans="1:9" x14ac:dyDescent="0.25">
      <c r="G11">
        <f t="shared" si="2"/>
        <v>62</v>
      </c>
      <c r="H11" t="str">
        <f t="shared" ca="1" si="0"/>
        <v>1:25 Текущее видео</v>
      </c>
      <c r="I11" t="str">
        <f t="shared" ca="1" si="1"/>
        <v xml:space="preserve">[1395] Bretford Combination Lock — An Excellent Fishing Sinker </v>
      </c>
    </row>
    <row r="12" spans="1:9" x14ac:dyDescent="0.25">
      <c r="A12" t="s">
        <v>2</v>
      </c>
      <c r="G12">
        <f t="shared" si="2"/>
        <v>68</v>
      </c>
      <c r="H12" t="str">
        <f t="shared" ca="1" si="0"/>
        <v>6:12 Текущее видео</v>
      </c>
      <c r="I12" t="str">
        <f t="shared" ca="1" si="1"/>
        <v xml:space="preserve">[1394] Mul-T-Lock Round Body Padlock Picked </v>
      </c>
    </row>
    <row r="13" spans="1:9" x14ac:dyDescent="0.25">
      <c r="A13">
        <v>3</v>
      </c>
      <c r="G13">
        <f t="shared" si="2"/>
        <v>74</v>
      </c>
      <c r="H13" t="str">
        <f t="shared" ca="1" si="0"/>
        <v>2:31 Текущее видео</v>
      </c>
      <c r="I13" t="str">
        <f t="shared" ca="1" si="1"/>
        <v xml:space="preserve">[1393] Opened FAST: StopBox Gun “Retention Device” </v>
      </c>
    </row>
    <row r="14" spans="1:9" x14ac:dyDescent="0.25">
      <c r="A14" t="s">
        <v>5</v>
      </c>
      <c r="G14">
        <f t="shared" si="2"/>
        <v>80</v>
      </c>
      <c r="H14" t="str">
        <f t="shared" ca="1" si="0"/>
        <v>2:56 Текущее видео</v>
      </c>
      <c r="I14" t="str">
        <f t="shared" ca="1" si="1"/>
        <v xml:space="preserve">[1392] Supermarket Lock From Australia: Yale V140.70 </v>
      </c>
    </row>
    <row r="15" spans="1:9" x14ac:dyDescent="0.25">
      <c r="G15">
        <f t="shared" si="2"/>
        <v>86</v>
      </c>
      <c r="H15" t="str">
        <f t="shared" ca="1" si="0"/>
        <v>2:13 Текущее видео</v>
      </c>
      <c r="I15" t="str">
        <f t="shared" ca="1" si="1"/>
        <v xml:space="preserve">[1391] MMF Bank Deposit Bag Picked (7 Pins!) </v>
      </c>
    </row>
    <row r="16" spans="1:9" x14ac:dyDescent="0.25">
      <c r="A16" t="s">
        <v>6</v>
      </c>
      <c r="G16">
        <f t="shared" si="2"/>
        <v>92</v>
      </c>
      <c r="H16" t="str">
        <f t="shared" ca="1" si="0"/>
        <v>2:00 Текущее видео</v>
      </c>
      <c r="I16" t="str">
        <f t="shared" ca="1" si="1"/>
        <v xml:space="preserve">[1390] The Hallmarks of a Master Lock: Model 115 </v>
      </c>
    </row>
    <row r="17" spans="1:9" x14ac:dyDescent="0.25">
      <c r="G17">
        <f t="shared" si="2"/>
        <v>98</v>
      </c>
      <c r="H17" t="str">
        <f t="shared" ca="1" si="0"/>
        <v>1:48 Текущее видео</v>
      </c>
      <c r="I17" t="str">
        <f t="shared" ca="1" si="1"/>
        <v xml:space="preserve">[1389] Opened FASTER Without Combination: 321 Locks Key Lockbok </v>
      </c>
    </row>
    <row r="18" spans="1:9" x14ac:dyDescent="0.25">
      <c r="A18" t="s">
        <v>2</v>
      </c>
      <c r="G18">
        <f t="shared" si="2"/>
        <v>104</v>
      </c>
      <c r="H18" t="str">
        <f t="shared" ca="1" si="0"/>
        <v>5:32 Текущее видео</v>
      </c>
      <c r="I18" t="str">
        <f t="shared" ca="1" si="1"/>
        <v xml:space="preserve">[1388] The Best Built Deadbolt Ever? Easilok </v>
      </c>
    </row>
    <row r="19" spans="1:9" x14ac:dyDescent="0.25">
      <c r="A19">
        <v>4</v>
      </c>
      <c r="G19">
        <f t="shared" si="2"/>
        <v>110</v>
      </c>
      <c r="H19" t="str">
        <f t="shared" ca="1" si="0"/>
        <v>1:55 Текущее видео</v>
      </c>
      <c r="I19" t="str">
        <f t="shared" ca="1" si="1"/>
        <v xml:space="preserve">[1387] Sheep in Wolf’s Clothing: Silverline Armored Shutter Lock </v>
      </c>
    </row>
    <row r="20" spans="1:9" x14ac:dyDescent="0.25">
      <c r="A20" t="s">
        <v>7</v>
      </c>
      <c r="G20">
        <f t="shared" si="2"/>
        <v>116</v>
      </c>
      <c r="H20" t="str">
        <f t="shared" ca="1" si="0"/>
        <v>2:27 Текущее видео</v>
      </c>
      <c r="I20" t="str">
        <f t="shared" ca="1" si="1"/>
        <v xml:space="preserve">[1386] Pineworld Biometric Gun Safe Opened </v>
      </c>
    </row>
    <row r="21" spans="1:9" x14ac:dyDescent="0.25">
      <c r="G21">
        <f t="shared" si="2"/>
        <v>122</v>
      </c>
      <c r="H21" t="str">
        <f t="shared" ca="1" si="0"/>
        <v>3:03 Текущее видео</v>
      </c>
      <c r="I21" t="str">
        <f t="shared" ca="1" si="1"/>
        <v xml:space="preserve">[1385] Black Friday at Covert Instruments </v>
      </c>
    </row>
    <row r="22" spans="1:9" x14ac:dyDescent="0.25">
      <c r="A22" t="s">
        <v>8</v>
      </c>
      <c r="G22">
        <f t="shared" si="2"/>
        <v>128</v>
      </c>
      <c r="H22" t="str">
        <f t="shared" ca="1" si="0"/>
        <v>2:27 Текущее видео</v>
      </c>
      <c r="I22" t="str">
        <f t="shared" ca="1" si="1"/>
        <v xml:space="preserve">[1384] Amazon Says It’s “Pick Proof”: FJM Shutter Lock </v>
      </c>
    </row>
    <row r="23" spans="1:9" x14ac:dyDescent="0.25">
      <c r="G23">
        <f t="shared" si="2"/>
        <v>134</v>
      </c>
      <c r="H23" t="str">
        <f t="shared" ca="1" si="0"/>
        <v>3:02 Текущее видео</v>
      </c>
      <c r="I23" t="str">
        <f t="shared" ca="1" si="1"/>
        <v xml:space="preserve">[1383] Porsche Panamera Turbo Lock Picked </v>
      </c>
    </row>
    <row r="24" spans="1:9" x14ac:dyDescent="0.25">
      <c r="A24" t="s">
        <v>2</v>
      </c>
      <c r="G24">
        <f t="shared" si="2"/>
        <v>140</v>
      </c>
      <c r="H24" t="str">
        <f t="shared" ca="1" si="0"/>
        <v>1:49 Текущее видео</v>
      </c>
      <c r="I24" t="str">
        <f t="shared" ca="1" si="1"/>
        <v xml:space="preserve">[1382] Tap to Open: Brinks Combination Lock (Model 175-50054) </v>
      </c>
    </row>
    <row r="25" spans="1:9" x14ac:dyDescent="0.25">
      <c r="A25">
        <v>5</v>
      </c>
      <c r="G25">
        <f t="shared" si="2"/>
        <v>146</v>
      </c>
      <c r="H25" t="str">
        <f t="shared" ca="1" si="0"/>
        <v>2:53 Текущее видео</v>
      </c>
      <c r="I25" t="str">
        <f t="shared" ca="1" si="1"/>
        <v xml:space="preserve">[1381] Vintage “Secret Service” Master Lock No.1 Picked </v>
      </c>
    </row>
    <row r="26" spans="1:9" x14ac:dyDescent="0.25">
      <c r="A26" t="s">
        <v>9</v>
      </c>
      <c r="G26">
        <f t="shared" si="2"/>
        <v>152</v>
      </c>
      <c r="H26" t="str">
        <f t="shared" ca="1" si="0"/>
        <v>2:20 Текущее видео</v>
      </c>
      <c r="I26" t="str">
        <f t="shared" ca="1" si="1"/>
        <v xml:space="preserve">[1380] Bentley Flying Spur Door Lock Picked </v>
      </c>
    </row>
    <row r="27" spans="1:9" x14ac:dyDescent="0.25">
      <c r="G27">
        <f t="shared" si="2"/>
        <v>158</v>
      </c>
      <c r="H27" t="str">
        <f t="shared" ca="1" si="0"/>
        <v>2:41 Текущее видео</v>
      </c>
      <c r="I27" t="str">
        <f t="shared" ca="1" si="1"/>
        <v xml:space="preserve">[1379] New Addition to the Covert Companion! </v>
      </c>
    </row>
    <row r="28" spans="1:9" x14ac:dyDescent="0.25">
      <c r="A28" t="s">
        <v>10</v>
      </c>
      <c r="G28">
        <f t="shared" si="2"/>
        <v>164</v>
      </c>
      <c r="H28" t="str">
        <f t="shared" ca="1" si="0"/>
        <v>2:17 Текущее видео</v>
      </c>
      <c r="I28" t="str">
        <f t="shared" ca="1" si="1"/>
        <v xml:space="preserve">[1378] Planet Fitness Locks: Faster Without Combination! </v>
      </c>
    </row>
    <row r="29" spans="1:9" x14ac:dyDescent="0.25">
      <c r="G29">
        <f t="shared" si="2"/>
        <v>170</v>
      </c>
      <c r="H29" t="str">
        <f t="shared" ca="1" si="0"/>
        <v>2:32 Текущее видео</v>
      </c>
      <c r="I29" t="str">
        <f t="shared" ca="1" si="1"/>
        <v xml:space="preserve">[1377] Snapping Open Locks With a Bent Bicycle Spoke </v>
      </c>
    </row>
    <row r="30" spans="1:9" x14ac:dyDescent="0.25">
      <c r="A30" t="s">
        <v>2</v>
      </c>
      <c r="G30">
        <f t="shared" si="2"/>
        <v>176</v>
      </c>
      <c r="H30" t="str">
        <f t="shared" ca="1" si="0"/>
        <v>3:55 Текущее видео</v>
      </c>
      <c r="I30" t="str">
        <f t="shared" ca="1" si="1"/>
        <v xml:space="preserve">[1376] A Locksmith Couldn’t Open This — Find Out Why </v>
      </c>
    </row>
    <row r="31" spans="1:9" x14ac:dyDescent="0.25">
      <c r="A31">
        <v>6</v>
      </c>
      <c r="G31">
        <f t="shared" si="2"/>
        <v>182</v>
      </c>
      <c r="H31" t="str">
        <f t="shared" ca="1" si="0"/>
        <v>1:58 Текущее видео</v>
      </c>
      <c r="I31" t="str">
        <f t="shared" ca="1" si="1"/>
        <v xml:space="preserve">[1375] “Not a Lock” vs. 10/10 Rated Master Lock </v>
      </c>
    </row>
    <row r="32" spans="1:9" x14ac:dyDescent="0.25">
      <c r="A32" t="s">
        <v>11</v>
      </c>
      <c r="G32">
        <f t="shared" si="2"/>
        <v>188</v>
      </c>
      <c r="H32" t="str">
        <f t="shared" ca="1" si="0"/>
        <v>20:18 Текущее видео</v>
      </c>
      <c r="I32" t="str">
        <f t="shared" ca="1" si="1"/>
        <v xml:space="preserve">Sprengel Vacuum Pump: The most efficient vacuum pump ever? </v>
      </c>
    </row>
    <row r="33" spans="1:9" x14ac:dyDescent="0.25">
      <c r="G33">
        <f t="shared" si="2"/>
        <v>194</v>
      </c>
      <c r="H33" t="str">
        <f t="shared" ca="1" si="0"/>
        <v>3:09 Текущее видео</v>
      </c>
      <c r="I33" t="str">
        <f t="shared" ca="1" si="1"/>
        <v xml:space="preserve">[1374] I Lost My Voice… But This Is Important #teamseas </v>
      </c>
    </row>
    <row r="34" spans="1:9" x14ac:dyDescent="0.25">
      <c r="A34" t="s">
        <v>12</v>
      </c>
      <c r="G34">
        <f t="shared" si="2"/>
        <v>200</v>
      </c>
      <c r="H34" t="str">
        <f t="shared" ca="1" si="0"/>
        <v>3:43 Текущее видео</v>
      </c>
      <c r="I34" t="str">
        <f t="shared" ca="1" si="1"/>
        <v xml:space="preserve">[1373] Military Lock Showdown: Master vs. PacLock </v>
      </c>
    </row>
    <row r="35" spans="1:9" x14ac:dyDescent="0.25">
      <c r="G35">
        <f t="shared" si="2"/>
        <v>206</v>
      </c>
      <c r="H35" t="str">
        <f t="shared" ca="1" si="0"/>
        <v>2:39 Текущее видео</v>
      </c>
      <c r="I35" t="str">
        <f t="shared" ca="1" si="1"/>
        <v xml:space="preserve">[1372] Vintage Bulgarian Triple-Blade Lock Picked </v>
      </c>
    </row>
    <row r="36" spans="1:9" x14ac:dyDescent="0.25">
      <c r="A36" t="s">
        <v>2</v>
      </c>
      <c r="G36">
        <f t="shared" si="2"/>
        <v>212</v>
      </c>
      <c r="H36" t="str">
        <f t="shared" ca="1" si="0"/>
        <v>3:59 Текущее видео</v>
      </c>
      <c r="I36" t="str">
        <f t="shared" ca="1" si="1"/>
        <v xml:space="preserve">[1371] PacLock’s New Roll-Up Truck Door Locks </v>
      </c>
    </row>
    <row r="37" spans="1:9" x14ac:dyDescent="0.25">
      <c r="A37">
        <v>7</v>
      </c>
      <c r="G37">
        <f t="shared" si="2"/>
        <v>218</v>
      </c>
      <c r="H37" t="str">
        <f t="shared" ca="1" si="0"/>
        <v>2:41 Текущее видео</v>
      </c>
      <c r="I37" t="str">
        <f t="shared" ca="1" si="1"/>
        <v xml:space="preserve">[1370] A Bad Idea: “Designer” Bike Locks (Supreme) </v>
      </c>
    </row>
    <row r="38" spans="1:9" x14ac:dyDescent="0.25">
      <c r="A38" t="s">
        <v>13</v>
      </c>
      <c r="G38">
        <f t="shared" si="2"/>
        <v>224</v>
      </c>
      <c r="H38" t="str">
        <f t="shared" ca="1" si="0"/>
        <v>2:08 Текущее видео</v>
      </c>
      <c r="I38" t="str">
        <f t="shared" ca="1" si="1"/>
        <v xml:space="preserve">[1369] Squire’s Disappointing Armored Shutter Lock (Model ASWL2) </v>
      </c>
    </row>
    <row r="39" spans="1:9" x14ac:dyDescent="0.25">
      <c r="G39">
        <f t="shared" si="2"/>
        <v>230</v>
      </c>
      <c r="H39" t="str">
        <f t="shared" ca="1" si="0"/>
        <v>2:44 Текущее видео</v>
      </c>
      <c r="I39" t="str">
        <f t="shared" ca="1" si="1"/>
        <v xml:space="preserve">[1368] A Crutch For Picking Disc Detainer Locks (S-SR Padlock) </v>
      </c>
    </row>
    <row r="40" spans="1:9" x14ac:dyDescent="0.25">
      <c r="A40" t="s">
        <v>14</v>
      </c>
      <c r="G40">
        <f t="shared" si="2"/>
        <v>236</v>
      </c>
      <c r="H40" t="str">
        <f t="shared" ca="1" si="0"/>
        <v>10:53 Текущее видео</v>
      </c>
      <c r="I40" t="str">
        <f t="shared" ca="1" si="1"/>
        <v xml:space="preserve">[1366] Assembling the Covert Companion Turning Tool Expansion Pack! </v>
      </c>
    </row>
    <row r="41" spans="1:9" x14ac:dyDescent="0.25">
      <c r="G41">
        <f t="shared" si="2"/>
        <v>242</v>
      </c>
      <c r="H41" t="str">
        <f t="shared" ca="1" si="0"/>
        <v>3:11 Текущее видео</v>
      </c>
      <c r="I41" t="str">
        <f t="shared" ca="1" si="1"/>
        <v xml:space="preserve">[1365] Goodbye to BosnianBill… </v>
      </c>
    </row>
    <row r="42" spans="1:9" x14ac:dyDescent="0.25">
      <c r="A42" t="s">
        <v>2</v>
      </c>
      <c r="G42">
        <f t="shared" si="2"/>
        <v>248</v>
      </c>
      <c r="H42" t="str">
        <f t="shared" ca="1" si="0"/>
        <v>2:03 Текущее видео</v>
      </c>
      <c r="I42" t="str">
        <f t="shared" ca="1" si="1"/>
        <v xml:space="preserve">[1364] A Lock With “Good Character” (Unity 80mm) </v>
      </c>
    </row>
    <row r="43" spans="1:9" x14ac:dyDescent="0.25">
      <c r="A43">
        <v>8</v>
      </c>
      <c r="G43">
        <f t="shared" si="2"/>
        <v>254</v>
      </c>
      <c r="H43" t="str">
        <f t="shared" ca="1" si="0"/>
        <v>2:17 Текущее видео</v>
      </c>
      <c r="I43" t="str">
        <f t="shared" ca="1" si="1"/>
        <v xml:space="preserve">[1363] Celebrity Party Phone Lock Defeated (Yondr) </v>
      </c>
    </row>
    <row r="44" spans="1:9" x14ac:dyDescent="0.25">
      <c r="A44" t="s">
        <v>15</v>
      </c>
      <c r="G44">
        <f t="shared" si="2"/>
        <v>260</v>
      </c>
      <c r="H44" t="str">
        <f t="shared" ca="1" si="0"/>
        <v>4:12 Текущее видео</v>
      </c>
      <c r="I44" t="str">
        <f t="shared" ca="1" si="1"/>
        <v xml:space="preserve">[1362] Mul-T-Lock’s GPS-Tracked “WatchLock” Picked </v>
      </c>
    </row>
    <row r="45" spans="1:9" x14ac:dyDescent="0.25">
      <c r="G45">
        <f t="shared" si="2"/>
        <v>266</v>
      </c>
      <c r="H45" t="str">
        <f t="shared" ca="1" si="0"/>
        <v>2:51 Текущее видео</v>
      </c>
      <c r="I45" t="str">
        <f t="shared" ca="1" si="1"/>
        <v xml:space="preserve">[1361] Puzzle Box Opened Three Ways… </v>
      </c>
    </row>
    <row r="46" spans="1:9" x14ac:dyDescent="0.25">
      <c r="A46" t="s">
        <v>16</v>
      </c>
      <c r="G46">
        <f t="shared" si="2"/>
        <v>272</v>
      </c>
      <c r="H46" t="str">
        <f t="shared" ca="1" si="0"/>
        <v>2:49 Текущее видео</v>
      </c>
      <c r="I46" t="str">
        <f t="shared" ca="1" si="1"/>
        <v xml:space="preserve">[1360] Carbine Dual Entry Padlock Picked </v>
      </c>
    </row>
    <row r="47" spans="1:9" x14ac:dyDescent="0.25">
      <c r="G47">
        <f t="shared" si="2"/>
        <v>278</v>
      </c>
      <c r="H47" t="str">
        <f t="shared" ca="1" si="0"/>
        <v>2:50 Текущее видео</v>
      </c>
      <c r="I47" t="str">
        <f t="shared" ca="1" si="1"/>
        <v xml:space="preserve">[1359] Security Theater: Visionis Fingerprint Reader Bypassed </v>
      </c>
    </row>
    <row r="48" spans="1:9" x14ac:dyDescent="0.25">
      <c r="A48" t="s">
        <v>2</v>
      </c>
      <c r="G48">
        <f t="shared" si="2"/>
        <v>284</v>
      </c>
      <c r="H48" t="str">
        <f t="shared" ca="1" si="0"/>
        <v>2:30 Текущее видео</v>
      </c>
      <c r="I48" t="str">
        <f t="shared" ca="1" si="1"/>
        <v xml:space="preserve">[1358] Disappointing: MASSIVE Abus 93/100 Picked </v>
      </c>
    </row>
    <row r="49" spans="1:9" x14ac:dyDescent="0.25">
      <c r="A49">
        <v>9</v>
      </c>
      <c r="G49">
        <f t="shared" si="2"/>
        <v>290</v>
      </c>
      <c r="H49" t="str">
        <f t="shared" ca="1" si="0"/>
        <v>2:41 Текущее видео</v>
      </c>
      <c r="I49" t="str">
        <f t="shared" ca="1" si="1"/>
        <v xml:space="preserve">[1357] Extraordinarily Average: Master Lock Bike Lock (Model 8195D) </v>
      </c>
    </row>
    <row r="50" spans="1:9" x14ac:dyDescent="0.25">
      <c r="A50" t="s">
        <v>17</v>
      </c>
      <c r="G50">
        <f t="shared" si="2"/>
        <v>296</v>
      </c>
      <c r="H50" t="str">
        <f t="shared" ca="1" si="0"/>
        <v>1:36 Текущее видео</v>
      </c>
      <c r="I50" t="str">
        <f t="shared" ca="1" si="1"/>
        <v xml:space="preserve">[1356] A Master Lock I Should FEAR?!? Model 377 Trailer Lock </v>
      </c>
    </row>
    <row r="51" spans="1:9" x14ac:dyDescent="0.25">
      <c r="G51">
        <f t="shared" si="2"/>
        <v>302</v>
      </c>
      <c r="H51" t="str">
        <f t="shared" ca="1" si="0"/>
        <v>2:52 Текущее видео</v>
      </c>
      <c r="I51" t="str">
        <f t="shared" ca="1" si="1"/>
        <v xml:space="preserve">[1355] Restored Chubb Round Body Padlock Picked </v>
      </c>
    </row>
    <row r="52" spans="1:9" x14ac:dyDescent="0.25">
      <c r="A52" t="s">
        <v>18</v>
      </c>
      <c r="G52">
        <f t="shared" si="2"/>
        <v>308</v>
      </c>
      <c r="H52" t="str">
        <f t="shared" ca="1" si="0"/>
        <v>3:17 Текущее видео</v>
      </c>
      <c r="I52" t="str">
        <f t="shared" ca="1" si="1"/>
        <v xml:space="preserve">[1354] Small But Mighty: Kaba Micro Key Switch </v>
      </c>
    </row>
    <row r="53" spans="1:9" x14ac:dyDescent="0.25">
      <c r="G53">
        <f t="shared" si="2"/>
        <v>314</v>
      </c>
      <c r="H53" t="str">
        <f t="shared" ca="1" si="0"/>
        <v>3:23 Текущее видео</v>
      </c>
      <c r="I53" t="str">
        <f t="shared" ca="1" si="1"/>
        <v xml:space="preserve">[1353] Picking With The Covert Companion Expansion Pack </v>
      </c>
    </row>
    <row r="54" spans="1:9" x14ac:dyDescent="0.25">
      <c r="A54" t="s">
        <v>2</v>
      </c>
      <c r="G54">
        <f t="shared" si="2"/>
        <v>320</v>
      </c>
      <c r="H54" t="str">
        <f t="shared" ca="1" si="0"/>
        <v>2:56 Текущее видео</v>
      </c>
      <c r="I54" t="str">
        <f t="shared" ca="1" si="1"/>
        <v xml:space="preserve">[1352] I Got Rick-Rolled Via Mail (Locking USB Drive) </v>
      </c>
    </row>
    <row r="55" spans="1:9" x14ac:dyDescent="0.25">
      <c r="A55">
        <v>10</v>
      </c>
      <c r="G55">
        <f t="shared" si="2"/>
        <v>326</v>
      </c>
      <c r="H55" t="str">
        <f t="shared" ca="1" si="0"/>
        <v>2:18 Текущее видео</v>
      </c>
      <c r="I55" t="str">
        <f t="shared" ca="1" si="1"/>
        <v xml:space="preserve">[1351] Toyota Corolla Door Lock Picked </v>
      </c>
    </row>
    <row r="56" spans="1:9" x14ac:dyDescent="0.25">
      <c r="A56" t="s">
        <v>11</v>
      </c>
      <c r="G56">
        <f t="shared" si="2"/>
        <v>332</v>
      </c>
      <c r="H56" t="str">
        <f t="shared" ca="1" si="0"/>
        <v>2:19 Текущее видео</v>
      </c>
      <c r="I56" t="str">
        <f t="shared" ca="1" si="1"/>
        <v xml:space="preserve">[1350] Defeating a “Killer Key” </v>
      </c>
    </row>
    <row r="57" spans="1:9" x14ac:dyDescent="0.25">
      <c r="G57">
        <f t="shared" si="2"/>
        <v>338</v>
      </c>
      <c r="H57" t="str">
        <f t="shared" ca="1" si="0"/>
        <v>4:10 Текущее видео</v>
      </c>
      <c r="I57" t="str">
        <f t="shared" ca="1" si="1"/>
        <v xml:space="preserve">[1349] Reassembling the Abus “Rock” Padlock (83CS/80) </v>
      </c>
    </row>
    <row r="58" spans="1:9" x14ac:dyDescent="0.25">
      <c r="A58" t="s">
        <v>19</v>
      </c>
      <c r="G58">
        <f t="shared" si="2"/>
        <v>344</v>
      </c>
      <c r="H58" t="str">
        <f t="shared" ca="1" si="0"/>
        <v>5:33 Текущее видео</v>
      </c>
      <c r="I58" t="str">
        <f t="shared" ca="1" si="1"/>
        <v xml:space="preserve">[1348] HUGE Australian Abus “Rock” Padlock (83CS/80) </v>
      </c>
    </row>
    <row r="59" spans="1:9" x14ac:dyDescent="0.25">
      <c r="G59">
        <f t="shared" si="2"/>
        <v>350</v>
      </c>
      <c r="H59" t="str">
        <f t="shared" ca="1" si="0"/>
        <v>3:02 Текущее видео</v>
      </c>
      <c r="I59" t="str">
        <f t="shared" ca="1" si="1"/>
        <v xml:space="preserve">[1347] How A Lock Company Says It Just Doesn’t Care: Centurion USA Bypass </v>
      </c>
    </row>
    <row r="60" spans="1:9" x14ac:dyDescent="0.25">
      <c r="A60" t="s">
        <v>2</v>
      </c>
      <c r="G60">
        <f t="shared" si="2"/>
        <v>356</v>
      </c>
      <c r="H60" t="str">
        <f t="shared" ca="1" si="0"/>
        <v>5:33 Текущее видео</v>
      </c>
      <c r="I60" t="str">
        <f t="shared" ca="1" si="1"/>
        <v xml:space="preserve">[1346] A Trap For The Unwary: Subaru Impreza Door Lock </v>
      </c>
    </row>
    <row r="61" spans="1:9" x14ac:dyDescent="0.25">
      <c r="A61">
        <v>11</v>
      </c>
      <c r="G61">
        <f t="shared" si="2"/>
        <v>362</v>
      </c>
      <c r="H61" t="str">
        <f t="shared" ca="1" si="0"/>
        <v>2:04 Текущее видео</v>
      </c>
      <c r="I61" t="str">
        <f t="shared" ca="1" si="1"/>
        <v xml:space="preserve">[1345] Opened 3 Ways: Brinks “Commercial” Padlock (Model 671-50001) </v>
      </c>
    </row>
    <row r="62" spans="1:9" x14ac:dyDescent="0.25">
      <c r="A62" t="s">
        <v>20</v>
      </c>
      <c r="G62">
        <f t="shared" si="2"/>
        <v>368</v>
      </c>
      <c r="H62" t="str">
        <f t="shared" ca="1" si="0"/>
        <v>8:47 Текущее видео</v>
      </c>
      <c r="I62" t="str">
        <f t="shared" ca="1" si="1"/>
        <v xml:space="preserve">[1344] Laser Cutting The Covert Companion </v>
      </c>
    </row>
    <row r="63" spans="1:9" x14ac:dyDescent="0.25">
      <c r="G63">
        <f t="shared" si="2"/>
        <v>374</v>
      </c>
      <c r="H63" t="str">
        <f t="shared" ca="1" si="0"/>
        <v>2:09 Текущее видео</v>
      </c>
      <c r="I63" t="str">
        <f t="shared" ca="1" si="1"/>
        <v xml:space="preserve">[1343] “Bank-Level Technology” vs. Magnet (WeHere Key Lockbox) </v>
      </c>
    </row>
    <row r="64" spans="1:9" x14ac:dyDescent="0.25">
      <c r="A64" t="s">
        <v>21</v>
      </c>
      <c r="G64">
        <f t="shared" si="2"/>
        <v>380</v>
      </c>
      <c r="H64" t="str">
        <f t="shared" ca="1" si="0"/>
        <v>1:52 Текущее видео</v>
      </c>
      <c r="I64" t="str">
        <f t="shared" ca="1" si="1"/>
        <v xml:space="preserve">[1342] “Fairly Odd Treasures” Steering/Brake Lock Picked </v>
      </c>
    </row>
    <row r="65" spans="1:9" x14ac:dyDescent="0.25">
      <c r="G65">
        <f t="shared" si="2"/>
        <v>386</v>
      </c>
      <c r="H65" t="str">
        <f t="shared" ca="1" si="0"/>
        <v>2:50 Текущее видео</v>
      </c>
      <c r="I65" t="str">
        <f t="shared" ca="1" si="1"/>
        <v xml:space="preserve">[1341] Viro’s Secret Pin Foils Unwary Pickers </v>
      </c>
    </row>
    <row r="66" spans="1:9" x14ac:dyDescent="0.25">
      <c r="A66" t="s">
        <v>2</v>
      </c>
      <c r="G66">
        <f t="shared" si="2"/>
        <v>392</v>
      </c>
      <c r="H66" t="str">
        <f t="shared" ref="H66:H129" ca="1" si="3">INDIRECT(CONCATENATE("R",G66,"C1"),0)</f>
        <v>3:03 Текущее видео</v>
      </c>
      <c r="I66" t="str">
        <f t="shared" ref="I66:I129" ca="1" si="4">INDIRECT(CONCATENATE("R",G66+2,"C1"),0)</f>
        <v xml:space="preserve">[1340] Why This Payphone Lock Gave Me Trouble… </v>
      </c>
    </row>
    <row r="67" spans="1:9" x14ac:dyDescent="0.25">
      <c r="A67">
        <v>12</v>
      </c>
      <c r="G67">
        <f t="shared" ref="G67:G130" si="5">G66+6</f>
        <v>398</v>
      </c>
      <c r="H67" t="str">
        <f t="shared" ca="1" si="3"/>
        <v>3:51 Текущее видео</v>
      </c>
      <c r="I67" t="str">
        <f t="shared" ca="1" si="4"/>
        <v xml:space="preserve">[1339] HUGE Altor “SAF” (Strong As F***) Trailer Lock </v>
      </c>
    </row>
    <row r="68" spans="1:9" x14ac:dyDescent="0.25">
      <c r="A68" t="s">
        <v>22</v>
      </c>
      <c r="G68">
        <f t="shared" si="5"/>
        <v>404</v>
      </c>
      <c r="H68" t="str">
        <f t="shared" ca="1" si="3"/>
        <v>3:05 Текущее видео</v>
      </c>
      <c r="I68" t="str">
        <f t="shared" ca="1" si="4"/>
        <v xml:space="preserve">[1338] The Gamma Key Affair: It Could Have Destroyed Mul-T-Lock </v>
      </c>
    </row>
    <row r="69" spans="1:9" x14ac:dyDescent="0.25">
      <c r="G69">
        <f t="shared" si="5"/>
        <v>410</v>
      </c>
      <c r="H69" t="str">
        <f t="shared" ca="1" si="3"/>
        <v>11:22 Текущее видео</v>
      </c>
      <c r="I69" t="str">
        <f t="shared" ca="1" si="4"/>
        <v xml:space="preserve">[1337] My New &amp; Improved Robotic Safe-Cracker… </v>
      </c>
    </row>
    <row r="70" spans="1:9" x14ac:dyDescent="0.25">
      <c r="A70" t="s">
        <v>23</v>
      </c>
      <c r="G70">
        <f t="shared" si="5"/>
        <v>416</v>
      </c>
      <c r="H70" t="str">
        <f t="shared" ca="1" si="3"/>
        <v>1:56 Текущее видео</v>
      </c>
      <c r="I70" t="str">
        <f t="shared" ca="1" si="4"/>
        <v xml:space="preserve">[1336] Zomoss Electronic Deadbolt Picked… FAST. </v>
      </c>
    </row>
    <row r="71" spans="1:9" x14ac:dyDescent="0.25">
      <c r="G71">
        <f t="shared" si="5"/>
        <v>422</v>
      </c>
      <c r="H71" t="str">
        <f t="shared" ca="1" si="3"/>
        <v>1:50 Текущее видео</v>
      </c>
      <c r="I71" t="str">
        <f t="shared" ca="1" si="4"/>
        <v xml:space="preserve">[1335] Honda Metropolitan II Multipurpose Lock Picked </v>
      </c>
    </row>
    <row r="72" spans="1:9" x14ac:dyDescent="0.25">
      <c r="A72" t="s">
        <v>2</v>
      </c>
      <c r="G72">
        <f t="shared" si="5"/>
        <v>428</v>
      </c>
      <c r="H72" t="str">
        <f t="shared" ca="1" si="3"/>
        <v>1:50 Текущее видео</v>
      </c>
      <c r="I72" t="str">
        <f t="shared" ca="1" si="4"/>
        <v xml:space="preserve">[1334] Extra-Long Soviet Key Requires Extra-Long Rake </v>
      </c>
    </row>
    <row r="73" spans="1:9" x14ac:dyDescent="0.25">
      <c r="A73">
        <v>13</v>
      </c>
      <c r="G73">
        <f t="shared" si="5"/>
        <v>434</v>
      </c>
      <c r="H73" t="str">
        <f t="shared" ca="1" si="3"/>
        <v>2:22 Текущее видео</v>
      </c>
      <c r="I73" t="str">
        <f t="shared" ca="1" si="4"/>
        <v xml:space="preserve">[1333] Opened With Hot Glue &amp; Bolt: Pinhead Bike Lock </v>
      </c>
    </row>
    <row r="74" spans="1:9" x14ac:dyDescent="0.25">
      <c r="A74" t="s">
        <v>11</v>
      </c>
      <c r="G74">
        <f t="shared" si="5"/>
        <v>440</v>
      </c>
      <c r="H74" t="str">
        <f t="shared" ca="1" si="3"/>
        <v>2:21 Текущее видео</v>
      </c>
      <c r="I74" t="str">
        <f t="shared" ca="1" si="4"/>
        <v xml:space="preserve">[1332] 4.8/5 Amazon Stars… 0/5 LPL Stars: Rudy Run Key Lockbox </v>
      </c>
    </row>
    <row r="75" spans="1:9" x14ac:dyDescent="0.25">
      <c r="G75">
        <f t="shared" si="5"/>
        <v>446</v>
      </c>
      <c r="H75" t="str">
        <f t="shared" ca="1" si="3"/>
        <v>2:25 Текущее видео</v>
      </c>
      <c r="I75" t="str">
        <f t="shared" ca="1" si="4"/>
        <v xml:space="preserve">[1331] Mazda6 Trunk Lock Picked (And Alarm Disabled) </v>
      </c>
    </row>
    <row r="76" spans="1:9" x14ac:dyDescent="0.25">
      <c r="A76" t="s">
        <v>24</v>
      </c>
      <c r="G76">
        <f t="shared" si="5"/>
        <v>452</v>
      </c>
      <c r="H76" t="str">
        <f t="shared" ca="1" si="3"/>
        <v>1:43 Текущее видео</v>
      </c>
      <c r="I76" t="str">
        <f t="shared" ca="1" si="4"/>
        <v xml:space="preserve">[1330] High Tech, Low Sec: Hornbill Smart Lock </v>
      </c>
    </row>
    <row r="77" spans="1:9" x14ac:dyDescent="0.25">
      <c r="G77">
        <f t="shared" si="5"/>
        <v>458</v>
      </c>
      <c r="H77" t="str">
        <f t="shared" ca="1" si="3"/>
        <v>4:40 Текущее видео</v>
      </c>
      <c r="I77" t="str">
        <f t="shared" ca="1" si="4"/>
        <v xml:space="preserve">[1329] Abus “Submariner” Marine Padlock Picked &amp; Gutted (Model 83WPIB/53) </v>
      </c>
    </row>
    <row r="78" spans="1:9" x14ac:dyDescent="0.25">
      <c r="A78" t="s">
        <v>2</v>
      </c>
      <c r="G78">
        <f t="shared" si="5"/>
        <v>464</v>
      </c>
      <c r="H78" t="str">
        <f t="shared" ca="1" si="3"/>
        <v>1:36 Текущее видео</v>
      </c>
      <c r="I78" t="str">
        <f t="shared" ca="1" si="4"/>
        <v xml:space="preserve">[1327] Novice-Level Security: Wincent Fingerprint Gun Safe </v>
      </c>
    </row>
    <row r="79" spans="1:9" x14ac:dyDescent="0.25">
      <c r="A79">
        <v>14</v>
      </c>
      <c r="G79">
        <f t="shared" si="5"/>
        <v>470</v>
      </c>
      <c r="H79" t="str">
        <f t="shared" ca="1" si="3"/>
        <v>1:37 Текущее видео</v>
      </c>
      <c r="I79" t="str">
        <f t="shared" ca="1" si="4"/>
        <v xml:space="preserve">[1326] Jeep Grand Cherokee Door Lock Picked </v>
      </c>
    </row>
    <row r="80" spans="1:9" x14ac:dyDescent="0.25">
      <c r="A80" t="s">
        <v>25</v>
      </c>
      <c r="G80">
        <f t="shared" si="5"/>
        <v>476</v>
      </c>
      <c r="H80" t="str">
        <f t="shared" ca="1" si="3"/>
        <v>2:12 Текущее видео</v>
      </c>
      <c r="I80" t="str">
        <f t="shared" ca="1" si="4"/>
        <v xml:space="preserve">[1325] Apparently, Designer Bike Locks Are a Thing (Supreme) </v>
      </c>
    </row>
    <row r="81" spans="1:9" x14ac:dyDescent="0.25">
      <c r="G81">
        <f t="shared" si="5"/>
        <v>482</v>
      </c>
      <c r="H81" t="str">
        <f t="shared" ca="1" si="3"/>
        <v>2:01 Текущее видео</v>
      </c>
      <c r="I81" t="str">
        <f t="shared" ca="1" si="4"/>
        <v xml:space="preserve">[1324] Did You Think I Was Dumb? Cryptex USB Drive Opened </v>
      </c>
    </row>
    <row r="82" spans="1:9" x14ac:dyDescent="0.25">
      <c r="A82" t="s">
        <v>26</v>
      </c>
      <c r="G82">
        <f t="shared" si="5"/>
        <v>488</v>
      </c>
      <c r="H82" t="str">
        <f t="shared" ca="1" si="3"/>
        <v>2:04 Текущее видео</v>
      </c>
      <c r="I82" t="str">
        <f t="shared" ca="1" si="4"/>
        <v xml:space="preserve">[1323] Pocket EMP v. Timer Padlock </v>
      </c>
    </row>
    <row r="83" spans="1:9" x14ac:dyDescent="0.25">
      <c r="G83">
        <f t="shared" si="5"/>
        <v>494</v>
      </c>
      <c r="H83" t="str">
        <f t="shared" ca="1" si="3"/>
        <v>2:02 Текущее видео</v>
      </c>
      <c r="I83" t="str">
        <f t="shared" ca="1" si="4"/>
        <v xml:space="preserve">[1322] Mini Coupe Door Lock Picked </v>
      </c>
    </row>
    <row r="84" spans="1:9" x14ac:dyDescent="0.25">
      <c r="A84" t="s">
        <v>2</v>
      </c>
      <c r="G84">
        <f t="shared" si="5"/>
        <v>500</v>
      </c>
      <c r="H84" t="str">
        <f t="shared" ca="1" si="3"/>
        <v>1:38 Текущее видео</v>
      </c>
      <c r="I84" t="str">
        <f t="shared" ca="1" si="4"/>
        <v xml:space="preserve">[1321] HUGE Design Flaw In Koseibal Safe </v>
      </c>
    </row>
    <row r="85" spans="1:9" x14ac:dyDescent="0.25">
      <c r="A85">
        <v>15</v>
      </c>
      <c r="G85">
        <f t="shared" si="5"/>
        <v>506</v>
      </c>
      <c r="H85" t="str">
        <f t="shared" ca="1" si="3"/>
        <v>1:57 Текущее видео</v>
      </c>
      <c r="I85" t="str">
        <f t="shared" ca="1" si="4"/>
        <v xml:space="preserve">[1320] Opened FAST: New Sharper Image Fingerprint Padlock </v>
      </c>
    </row>
    <row r="86" spans="1:9" x14ac:dyDescent="0.25">
      <c r="A86" t="s">
        <v>27</v>
      </c>
      <c r="G86">
        <f t="shared" si="5"/>
        <v>512</v>
      </c>
      <c r="H86" t="str">
        <f t="shared" ca="1" si="3"/>
        <v>2:08 Текущее видео</v>
      </c>
      <c r="I86" t="str">
        <f t="shared" ca="1" si="4"/>
        <v xml:space="preserve">[1319] Bypassing Kidde AccessPoint Key Cabinet Pro </v>
      </c>
    </row>
    <row r="87" spans="1:9" x14ac:dyDescent="0.25">
      <c r="G87">
        <f t="shared" si="5"/>
        <v>518</v>
      </c>
      <c r="H87" t="str">
        <f t="shared" ca="1" si="3"/>
        <v>2:31 Текущее видео</v>
      </c>
      <c r="I87" t="str">
        <f t="shared" ca="1" si="4"/>
        <v xml:space="preserve">[1318] Picking My Own Car — Ford Explorer ST </v>
      </c>
    </row>
    <row r="88" spans="1:9" x14ac:dyDescent="0.25">
      <c r="A88" t="s">
        <v>28</v>
      </c>
      <c r="G88">
        <f t="shared" si="5"/>
        <v>524</v>
      </c>
      <c r="H88" t="str">
        <f t="shared" ca="1" si="3"/>
        <v>2:23 Текущее видео</v>
      </c>
      <c r="I88" t="str">
        <f t="shared" ca="1" si="4"/>
        <v xml:space="preserve">[1317] EXCLUSIVE Footage of Slash Testing In Progress! </v>
      </c>
    </row>
    <row r="89" spans="1:9" x14ac:dyDescent="0.25">
      <c r="G89">
        <f t="shared" si="5"/>
        <v>530</v>
      </c>
      <c r="H89" t="str">
        <f t="shared" ca="1" si="3"/>
        <v>1:54 Текущее видео</v>
      </c>
      <c r="I89" t="str">
        <f t="shared" ca="1" si="4"/>
        <v xml:space="preserve">[1316] Soulyi Biometric Gun Safe Picked FAST </v>
      </c>
    </row>
    <row r="90" spans="1:9" x14ac:dyDescent="0.25">
      <c r="A90" t="s">
        <v>2</v>
      </c>
      <c r="G90">
        <f t="shared" si="5"/>
        <v>536</v>
      </c>
      <c r="H90" t="str">
        <f t="shared" ca="1" si="3"/>
        <v>2:20 Текущее видео</v>
      </c>
      <c r="I90" t="str">
        <f t="shared" ca="1" si="4"/>
        <v xml:space="preserve">[1315] Decoded by SIGHT: Master Combination Carabiner </v>
      </c>
    </row>
    <row r="91" spans="1:9" x14ac:dyDescent="0.25">
      <c r="A91">
        <v>16</v>
      </c>
      <c r="G91">
        <f t="shared" si="5"/>
        <v>542</v>
      </c>
      <c r="H91" t="str">
        <f t="shared" ca="1" si="3"/>
        <v>2:08 Текущее видео</v>
      </c>
      <c r="I91" t="str">
        <f t="shared" ca="1" si="4"/>
        <v xml:space="preserve">[1314] Chevy Silverado Pickup Truck Lock Picked </v>
      </c>
    </row>
    <row r="92" spans="1:9" x14ac:dyDescent="0.25">
      <c r="A92" t="s">
        <v>29</v>
      </c>
      <c r="G92">
        <f t="shared" si="5"/>
        <v>548</v>
      </c>
      <c r="H92" t="str">
        <f t="shared" ca="1" si="3"/>
        <v>1:54 Текущее видео</v>
      </c>
      <c r="I92" t="str">
        <f t="shared" ca="1" si="4"/>
        <v xml:space="preserve">[1313] Red Bull Can Opens Slash Resistant Bag </v>
      </c>
    </row>
    <row r="93" spans="1:9" x14ac:dyDescent="0.25">
      <c r="G93">
        <f t="shared" si="5"/>
        <v>554</v>
      </c>
      <c r="H93" t="str">
        <f t="shared" ca="1" si="3"/>
        <v>2:07 Текущее видео</v>
      </c>
      <c r="I93" t="str">
        <f t="shared" ca="1" si="4"/>
        <v xml:space="preserve">[1312] The “J-Tool” Reaches Inside To Open Doors </v>
      </c>
    </row>
    <row r="94" spans="1:9" x14ac:dyDescent="0.25">
      <c r="A94" t="s">
        <v>30</v>
      </c>
      <c r="G94">
        <f t="shared" si="5"/>
        <v>560</v>
      </c>
      <c r="H94" t="str">
        <f t="shared" ca="1" si="3"/>
        <v>2:36 Текущее видео</v>
      </c>
      <c r="I94" t="str">
        <f t="shared" ca="1" si="4"/>
        <v xml:space="preserve">[1311] StopBox’s AR-15 Chamber Lock </v>
      </c>
    </row>
    <row r="95" spans="1:9" x14ac:dyDescent="0.25">
      <c r="G95">
        <f t="shared" si="5"/>
        <v>566</v>
      </c>
      <c r="H95" t="str">
        <f t="shared" ca="1" si="3"/>
        <v>3:09 Текущее видео</v>
      </c>
      <c r="I95" t="str">
        <f t="shared" ca="1" si="4"/>
        <v xml:space="preserve">[1310] Nissan Maxima Door Lock Picked </v>
      </c>
    </row>
    <row r="96" spans="1:9" x14ac:dyDescent="0.25">
      <c r="A96" t="s">
        <v>2</v>
      </c>
      <c r="G96">
        <f t="shared" si="5"/>
        <v>572</v>
      </c>
      <c r="H96" t="str">
        <f t="shared" ca="1" si="3"/>
        <v>1:55 Текущее видео</v>
      </c>
      <c r="I96" t="str">
        <f t="shared" ca="1" si="4"/>
        <v xml:space="preserve">[1309] “World’s Toughest” Slash Proof Bag — Loctote FlakSack II </v>
      </c>
    </row>
    <row r="97" spans="1:9" x14ac:dyDescent="0.25">
      <c r="A97">
        <v>17</v>
      </c>
      <c r="G97">
        <f t="shared" si="5"/>
        <v>578</v>
      </c>
      <c r="H97" t="str">
        <f t="shared" ca="1" si="3"/>
        <v>2:59 Текущее видео</v>
      </c>
      <c r="I97" t="str">
        <f t="shared" ca="1" si="4"/>
        <v xml:space="preserve">[1308] A Huge Flaw In This Coin-Operated Locker Mechanism </v>
      </c>
    </row>
    <row r="98" spans="1:9" x14ac:dyDescent="0.25">
      <c r="A98" t="s">
        <v>31</v>
      </c>
      <c r="G98">
        <f t="shared" si="5"/>
        <v>584</v>
      </c>
      <c r="H98" t="str">
        <f t="shared" ca="1" si="3"/>
        <v>2:52 Текущее видео</v>
      </c>
      <c r="I98" t="str">
        <f t="shared" ca="1" si="4"/>
        <v xml:space="preserve">[1307] BMW 3-Series Door Lock Picked </v>
      </c>
    </row>
    <row r="99" spans="1:9" x14ac:dyDescent="0.25">
      <c r="G99">
        <f t="shared" si="5"/>
        <v>590</v>
      </c>
      <c r="H99" t="str">
        <f t="shared" ca="1" si="3"/>
        <v>1:32 Текущее видео</v>
      </c>
      <c r="I99" t="str">
        <f t="shared" ca="1" si="4"/>
        <v xml:space="preserve">[1306] Decdeal Fingerprint Padlock Jiggled Open </v>
      </c>
    </row>
    <row r="100" spans="1:9" x14ac:dyDescent="0.25">
      <c r="A100" t="s">
        <v>32</v>
      </c>
      <c r="G100">
        <f t="shared" si="5"/>
        <v>596</v>
      </c>
      <c r="H100" t="str">
        <f t="shared" ca="1" si="3"/>
        <v>1:53 Текущее видео</v>
      </c>
      <c r="I100" t="str">
        <f t="shared" ca="1" si="4"/>
        <v xml:space="preserve">[1305] This Gun Safe Is Hard NOT to Open! (Onnais) </v>
      </c>
    </row>
    <row r="101" spans="1:9" x14ac:dyDescent="0.25">
      <c r="G101">
        <f t="shared" si="5"/>
        <v>602</v>
      </c>
      <c r="H101" t="str">
        <f t="shared" ca="1" si="3"/>
        <v>3:19 Текущее видео</v>
      </c>
      <c r="I101" t="str">
        <f t="shared" ca="1" si="4"/>
        <v xml:space="preserve">[1304] Analyzing a Vintage Iwata Padlock </v>
      </c>
    </row>
    <row r="102" spans="1:9" x14ac:dyDescent="0.25">
      <c r="A102" t="s">
        <v>2</v>
      </c>
      <c r="G102">
        <f t="shared" si="5"/>
        <v>608</v>
      </c>
      <c r="H102" t="str">
        <f t="shared" ca="1" si="3"/>
        <v>2:00 Текущее видео</v>
      </c>
      <c r="I102" t="str">
        <f t="shared" ca="1" si="4"/>
        <v xml:space="preserve">[1303] Testing the “Ultra Slash Resistant” FlexSafe (AquaVault) </v>
      </c>
    </row>
    <row r="103" spans="1:9" x14ac:dyDescent="0.25">
      <c r="A103">
        <v>18</v>
      </c>
      <c r="G103">
        <f t="shared" si="5"/>
        <v>614</v>
      </c>
      <c r="H103" t="str">
        <f t="shared" ca="1" si="3"/>
        <v>2:10 Текущее видео</v>
      </c>
      <c r="I103" t="str">
        <f t="shared" ca="1" si="4"/>
        <v xml:space="preserve">[1302] Amazon Special: Mutilated Turkish Keys w/ Generic Chinese Lock </v>
      </c>
    </row>
    <row r="104" spans="1:9" x14ac:dyDescent="0.25">
      <c r="A104" t="s">
        <v>33</v>
      </c>
      <c r="G104">
        <f t="shared" si="5"/>
        <v>620</v>
      </c>
      <c r="H104" t="str">
        <f t="shared" ca="1" si="3"/>
        <v>2:20 Текущее видео</v>
      </c>
      <c r="I104" t="str">
        <f t="shared" ca="1" si="4"/>
        <v xml:space="preserve">[1301] The Key is the Best Attack: Construction Cores </v>
      </c>
    </row>
    <row r="105" spans="1:9" x14ac:dyDescent="0.25">
      <c r="G105">
        <f t="shared" si="5"/>
        <v>626</v>
      </c>
      <c r="H105" t="str">
        <f t="shared" ca="1" si="3"/>
        <v>2:11 Текущее видео</v>
      </c>
      <c r="I105" t="str">
        <f t="shared" ca="1" si="4"/>
        <v xml:space="preserve">[1300] Picked FAST: SteelCore Locking Security Strap </v>
      </c>
    </row>
    <row r="106" spans="1:9" x14ac:dyDescent="0.25">
      <c r="A106" t="s">
        <v>34</v>
      </c>
      <c r="G106">
        <f t="shared" si="5"/>
        <v>632</v>
      </c>
      <c r="H106" t="str">
        <f t="shared" ca="1" si="3"/>
        <v>10:35 Текущее видео</v>
      </c>
      <c r="I106" t="str">
        <f t="shared" ca="1" si="4"/>
        <v xml:space="preserve">[1299] Unpickable Locks From Stuff Made Here </v>
      </c>
    </row>
    <row r="107" spans="1:9" x14ac:dyDescent="0.25">
      <c r="G107">
        <f t="shared" si="5"/>
        <v>638</v>
      </c>
      <c r="H107" t="str">
        <f t="shared" ca="1" si="3"/>
        <v>2:26 Текущее видео</v>
      </c>
      <c r="I107" t="str">
        <f t="shared" ca="1" si="4"/>
        <v xml:space="preserve">[1298] “Amazer” Fails To Amaze: Combo Bike Lock Decoded </v>
      </c>
    </row>
    <row r="108" spans="1:9" x14ac:dyDescent="0.25">
      <c r="A108" t="s">
        <v>2</v>
      </c>
      <c r="G108">
        <f t="shared" si="5"/>
        <v>644</v>
      </c>
      <c r="H108" t="str">
        <f t="shared" ca="1" si="3"/>
        <v>3:00 Текущее видео</v>
      </c>
      <c r="I108" t="str">
        <f t="shared" ca="1" si="4"/>
        <v xml:space="preserve">[1297] The Stakes Are High... And Tasty (Bottle Puzzle Lock) </v>
      </c>
    </row>
    <row r="109" spans="1:9" x14ac:dyDescent="0.25">
      <c r="A109">
        <v>19</v>
      </c>
      <c r="G109">
        <f t="shared" si="5"/>
        <v>650</v>
      </c>
      <c r="H109" t="str">
        <f t="shared" ca="1" si="3"/>
        <v>1:41 Текущее видео</v>
      </c>
      <c r="I109" t="str">
        <f t="shared" ca="1" si="4"/>
        <v xml:space="preserve">[1296] Slashing Loctote’s “Slash Resistant” Bag </v>
      </c>
    </row>
    <row r="110" spans="1:9" x14ac:dyDescent="0.25">
      <c r="A110" t="s">
        <v>35</v>
      </c>
      <c r="G110">
        <f t="shared" si="5"/>
        <v>656</v>
      </c>
      <c r="H110" t="str">
        <f t="shared" ca="1" si="3"/>
        <v>4:26 Текущее видео</v>
      </c>
      <c r="I110" t="str">
        <f t="shared" ca="1" si="4"/>
        <v xml:space="preserve">[1295] Unbreakable, Unpickable, &amp; Bulletproof? (TED Tooling’s Unusual Lock) </v>
      </c>
    </row>
    <row r="111" spans="1:9" x14ac:dyDescent="0.25">
      <c r="G111">
        <f t="shared" si="5"/>
        <v>662</v>
      </c>
      <c r="H111" t="str">
        <f t="shared" ca="1" si="3"/>
        <v>2:20 Текущее видео</v>
      </c>
      <c r="I111" t="str">
        <f t="shared" ca="1" si="4"/>
        <v xml:space="preserve">[1294] Obsolete When Introduced... in 1927: Schlage Wafer Core </v>
      </c>
    </row>
    <row r="112" spans="1:9" x14ac:dyDescent="0.25">
      <c r="A112" t="s">
        <v>36</v>
      </c>
      <c r="G112">
        <f t="shared" si="5"/>
        <v>668</v>
      </c>
      <c r="H112" t="str">
        <f t="shared" ca="1" si="3"/>
        <v>7:01 Текущее видео</v>
      </c>
      <c r="I112" t="str">
        <f t="shared" ca="1" si="4"/>
        <v xml:space="preserve">[1293] PacLock’s Cone-Shaped Drill Defense </v>
      </c>
    </row>
    <row r="113" spans="1:9" x14ac:dyDescent="0.25">
      <c r="G113">
        <f t="shared" si="5"/>
        <v>674</v>
      </c>
      <c r="H113" t="str">
        <f t="shared" ca="1" si="3"/>
        <v>3:00 Текущее видео</v>
      </c>
      <c r="I113" t="str">
        <f t="shared" ca="1" si="4"/>
        <v xml:space="preserve">[1292] Lesson: Don’t Copy Master Lock (Reset Combination Lock) </v>
      </c>
    </row>
    <row r="114" spans="1:9" x14ac:dyDescent="0.25">
      <c r="A114" t="s">
        <v>2</v>
      </c>
      <c r="G114">
        <f t="shared" si="5"/>
        <v>680</v>
      </c>
      <c r="H114" t="str">
        <f t="shared" ca="1" si="3"/>
        <v>2:55 Текущее видео</v>
      </c>
      <c r="I114" t="str">
        <f t="shared" ca="1" si="4"/>
        <v xml:space="preserve">[1291] Vintage Japanese Railroad Padlock Picked &amp; Bypassed (Iwata &amp; Co.) </v>
      </c>
    </row>
    <row r="115" spans="1:9" x14ac:dyDescent="0.25">
      <c r="A115">
        <v>20</v>
      </c>
      <c r="G115">
        <f t="shared" si="5"/>
        <v>686</v>
      </c>
      <c r="H115" t="str">
        <f t="shared" ca="1" si="3"/>
        <v>2:41 Текущее видео</v>
      </c>
      <c r="I115" t="str">
        <f t="shared" ca="1" si="4"/>
        <v xml:space="preserve">[1290] Costway Hotel Safe Jiggled Open </v>
      </c>
    </row>
    <row r="116" spans="1:9" x14ac:dyDescent="0.25">
      <c r="A116" t="s">
        <v>37</v>
      </c>
      <c r="G116">
        <f t="shared" si="5"/>
        <v>692</v>
      </c>
      <c r="H116" t="str">
        <f t="shared" ca="1" si="3"/>
        <v>4:58 Текущее видео</v>
      </c>
      <c r="I116" t="str">
        <f t="shared" ca="1" si="4"/>
        <v xml:space="preserve">[1289] This Lock Is Indisputably “Pickproof” </v>
      </c>
    </row>
    <row r="117" spans="1:9" x14ac:dyDescent="0.25">
      <c r="G117">
        <f t="shared" si="5"/>
        <v>698</v>
      </c>
      <c r="H117" t="str">
        <f t="shared" ca="1" si="3"/>
        <v>2:04 Текущее видео</v>
      </c>
      <c r="I117" t="str">
        <f t="shared" ca="1" si="4"/>
        <v xml:space="preserve">[1288] A Veneer Of Security: Yale 221B Padlock Picked </v>
      </c>
    </row>
    <row r="118" spans="1:9" x14ac:dyDescent="0.25">
      <c r="A118" t="s">
        <v>38</v>
      </c>
      <c r="G118">
        <f t="shared" si="5"/>
        <v>704</v>
      </c>
      <c r="H118" t="str">
        <f t="shared" ca="1" si="3"/>
        <v>2:35 Текущее видео</v>
      </c>
      <c r="I118" t="str">
        <f t="shared" ca="1" si="4"/>
        <v xml:space="preserve">[1287] Anti-Theft Bag Claim: “Almost Impossible” To Cut (Prokevlock) </v>
      </c>
    </row>
    <row r="119" spans="1:9" x14ac:dyDescent="0.25">
      <c r="G119">
        <f t="shared" si="5"/>
        <v>710</v>
      </c>
      <c r="H119" t="str">
        <f t="shared" ca="1" si="3"/>
        <v>2:04 Текущее видео</v>
      </c>
      <c r="I119" t="str">
        <f t="shared" ca="1" si="4"/>
        <v xml:space="preserve">[1286] “Grand Theft Auto” Cash Deposit Bag Picked </v>
      </c>
    </row>
    <row r="120" spans="1:9" x14ac:dyDescent="0.25">
      <c r="A120" t="s">
        <v>2</v>
      </c>
      <c r="G120">
        <f t="shared" si="5"/>
        <v>716</v>
      </c>
      <c r="H120" t="str">
        <f t="shared" ca="1" si="3"/>
        <v>2:11 Текущее видео</v>
      </c>
      <c r="I120" t="str">
        <f t="shared" ca="1" si="4"/>
        <v xml:space="preserve">[1285] Abus Bordo Lite Folding Bike Lock Picked (Model 6055) </v>
      </c>
    </row>
    <row r="121" spans="1:9" x14ac:dyDescent="0.25">
      <c r="A121">
        <v>21</v>
      </c>
      <c r="G121">
        <f t="shared" si="5"/>
        <v>722</v>
      </c>
      <c r="H121" t="str">
        <f t="shared" ca="1" si="3"/>
        <v>2:11 Текущее видео</v>
      </c>
      <c r="I121" t="str">
        <f t="shared" ca="1" si="4"/>
        <v xml:space="preserve">[1284] 1990’s GE Internet Lock Picked </v>
      </c>
    </row>
    <row r="122" spans="1:9" x14ac:dyDescent="0.25">
      <c r="A122" t="s">
        <v>39</v>
      </c>
      <c r="G122">
        <f t="shared" si="5"/>
        <v>728</v>
      </c>
      <c r="H122" t="str">
        <f t="shared" ca="1" si="3"/>
        <v>4:48 Текущее видео</v>
      </c>
      <c r="I122" t="str">
        <f t="shared" ca="1" si="4"/>
        <v xml:space="preserve">[1283] A Lock Picking Game Changer? </v>
      </c>
    </row>
    <row r="123" spans="1:9" x14ac:dyDescent="0.25">
      <c r="G123">
        <f t="shared" si="5"/>
        <v>734</v>
      </c>
      <c r="H123" t="str">
        <f t="shared" ca="1" si="3"/>
        <v>1:48 Текущее видео</v>
      </c>
      <c r="I123" t="str">
        <f t="shared" ca="1" si="4"/>
        <v xml:space="preserve">[1282] As Seen On Shark Tank: The BenjiLock </v>
      </c>
    </row>
    <row r="124" spans="1:9" x14ac:dyDescent="0.25">
      <c r="A124" t="s">
        <v>40</v>
      </c>
      <c r="G124">
        <f t="shared" si="5"/>
        <v>740</v>
      </c>
      <c r="H124" t="str">
        <f t="shared" ca="1" si="3"/>
        <v>2:36 Текущее видео</v>
      </c>
      <c r="I124" t="str">
        <f t="shared" ca="1" si="4"/>
        <v xml:space="preserve">[1281] My EDC Knife vs. “Slash Resistant” Portable Safe </v>
      </c>
    </row>
    <row r="125" spans="1:9" x14ac:dyDescent="0.25">
      <c r="G125">
        <f t="shared" si="5"/>
        <v>746</v>
      </c>
      <c r="H125" t="str">
        <f t="shared" ca="1" si="3"/>
        <v>1:50 Текущее видео</v>
      </c>
      <c r="I125" t="str">
        <f t="shared" ca="1" si="4"/>
        <v xml:space="preserve">[1280] Defender Security’s Knob Lockout Device JIGGLED Open (Model EP4180) </v>
      </c>
    </row>
    <row r="126" spans="1:9" x14ac:dyDescent="0.25">
      <c r="A126" t="s">
        <v>2</v>
      </c>
      <c r="G126">
        <f t="shared" si="5"/>
        <v>752</v>
      </c>
      <c r="H126" t="str">
        <f t="shared" ca="1" si="3"/>
        <v>1:41 Текущее видео</v>
      </c>
      <c r="I126" t="str">
        <f t="shared" ca="1" si="4"/>
        <v xml:space="preserve">[1279] “CrabLock” Opened In Surprising Way </v>
      </c>
    </row>
    <row r="127" spans="1:9" x14ac:dyDescent="0.25">
      <c r="A127">
        <v>22</v>
      </c>
      <c r="G127">
        <f t="shared" si="5"/>
        <v>758</v>
      </c>
      <c r="H127" t="str">
        <f t="shared" ca="1" si="3"/>
        <v>2:10 Текущее видео</v>
      </c>
      <c r="I127" t="str">
        <f t="shared" ca="1" si="4"/>
        <v xml:space="preserve">[1278] Yale’s Improved Model Y114/60 Padlock </v>
      </c>
    </row>
    <row r="128" spans="1:9" x14ac:dyDescent="0.25">
      <c r="A128" t="s">
        <v>37</v>
      </c>
      <c r="G128">
        <f t="shared" si="5"/>
        <v>764</v>
      </c>
      <c r="H128" t="str">
        <f t="shared" ca="1" si="3"/>
        <v>1:44 Текущее видео</v>
      </c>
      <c r="I128" t="str">
        <f t="shared" ca="1" si="4"/>
        <v xml:space="preserve">[1277] The “WowLock” Wows... For The Wrong Reasons </v>
      </c>
    </row>
    <row r="129" spans="1:9" x14ac:dyDescent="0.25">
      <c r="G129">
        <f t="shared" si="5"/>
        <v>770</v>
      </c>
      <c r="H129" t="str">
        <f t="shared" ca="1" si="3"/>
        <v>2:52 Текущее видео</v>
      </c>
      <c r="I129" t="str">
        <f t="shared" ca="1" si="4"/>
        <v xml:space="preserve">[1276] Decoded FAST: Master Lock 5415D Key Lockbox </v>
      </c>
    </row>
    <row r="130" spans="1:9" x14ac:dyDescent="0.25">
      <c r="A130" t="s">
        <v>41</v>
      </c>
      <c r="G130">
        <f t="shared" si="5"/>
        <v>776</v>
      </c>
      <c r="H130" t="str">
        <f t="shared" ref="H130:H193" ca="1" si="6">INDIRECT(CONCATENATE("R",G130,"C1"),0)</f>
        <v>1:32 Текущее видео</v>
      </c>
      <c r="I130" t="str">
        <f t="shared" ref="I130:I193" ca="1" si="7">INDIRECT(CONCATENATE("R",G130+2,"C1"),0)</f>
        <v xml:space="preserve">[1275] 40-Year-Old Flaw In A New Lock (Reset Round Body Padlock) </v>
      </c>
    </row>
    <row r="131" spans="1:9" x14ac:dyDescent="0.25">
      <c r="G131">
        <f t="shared" ref="G131:G194" si="8">G130+6</f>
        <v>782</v>
      </c>
      <c r="H131" t="str">
        <f t="shared" ca="1" si="6"/>
        <v>1:53 Текущее видео</v>
      </c>
      <c r="I131" t="str">
        <f t="shared" ca="1" si="7"/>
        <v xml:space="preserve">[1274] Picked FAST: Van Vault’s “Cobra 11” Chain/Lock Combo </v>
      </c>
    </row>
    <row r="132" spans="1:9" x14ac:dyDescent="0.25">
      <c r="A132" t="s">
        <v>2</v>
      </c>
      <c r="G132">
        <f t="shared" si="8"/>
        <v>788</v>
      </c>
      <c r="H132" t="str">
        <f t="shared" ca="1" si="6"/>
        <v>2:32 Текущее видео</v>
      </c>
      <c r="I132" t="str">
        <f t="shared" ca="1" si="7"/>
        <v xml:space="preserve">[1273] It’s Impressive, But NOT For The Reason You Think (HengFeng) </v>
      </c>
    </row>
    <row r="133" spans="1:9" x14ac:dyDescent="0.25">
      <c r="A133">
        <v>23</v>
      </c>
      <c r="G133">
        <f t="shared" si="8"/>
        <v>794</v>
      </c>
      <c r="H133" t="str">
        <f t="shared" ca="1" si="6"/>
        <v>2:27 Текущее видео</v>
      </c>
      <c r="I133" t="str">
        <f t="shared" ca="1" si="7"/>
        <v xml:space="preserve">[1272] Good Job Master Lock... Kinda. </v>
      </c>
    </row>
    <row r="134" spans="1:9" x14ac:dyDescent="0.25">
      <c r="A134" t="s">
        <v>42</v>
      </c>
      <c r="G134">
        <f t="shared" si="8"/>
        <v>800</v>
      </c>
      <c r="H134" t="str">
        <f t="shared" ca="1" si="6"/>
        <v>2:54 Текущее видео</v>
      </c>
      <c r="I134" t="str">
        <f t="shared" ca="1" si="7"/>
        <v xml:space="preserve">[1271] The Deceptively Cheap-Looking Commando Lock </v>
      </c>
    </row>
    <row r="135" spans="1:9" x14ac:dyDescent="0.25">
      <c r="G135">
        <f t="shared" si="8"/>
        <v>806</v>
      </c>
      <c r="H135" t="str">
        <f t="shared" ca="1" si="6"/>
        <v>2:26 Текущее видео</v>
      </c>
      <c r="I135" t="str">
        <f t="shared" ca="1" si="7"/>
        <v xml:space="preserve">[1270] Same Garbage, Different Name... A Common Problem </v>
      </c>
    </row>
    <row r="136" spans="1:9" x14ac:dyDescent="0.25">
      <c r="A136" t="s">
        <v>43</v>
      </c>
      <c r="G136">
        <f t="shared" si="8"/>
        <v>812</v>
      </c>
      <c r="H136" t="str">
        <f t="shared" ca="1" si="6"/>
        <v>3:14 Текущее видео</v>
      </c>
      <c r="I136" t="str">
        <f t="shared" ca="1" si="7"/>
        <v xml:space="preserve">[1269] Meet Locks Bicycle U-Lock Picked </v>
      </c>
    </row>
    <row r="137" spans="1:9" x14ac:dyDescent="0.25">
      <c r="G137">
        <f t="shared" si="8"/>
        <v>818</v>
      </c>
      <c r="H137" t="str">
        <f t="shared" ca="1" si="6"/>
        <v>2:04 Текущее видео</v>
      </c>
      <c r="I137" t="str">
        <f t="shared" ca="1" si="7"/>
        <v xml:space="preserve">[1268] Jaguar XK8 Door Lock Picked </v>
      </c>
    </row>
    <row r="138" spans="1:9" x14ac:dyDescent="0.25">
      <c r="A138" t="s">
        <v>2</v>
      </c>
      <c r="G138">
        <f t="shared" si="8"/>
        <v>824</v>
      </c>
      <c r="H138" t="str">
        <f t="shared" ca="1" si="6"/>
        <v>2:32 Текущее видео</v>
      </c>
      <c r="I138" t="str">
        <f t="shared" ca="1" si="7"/>
        <v xml:space="preserve">[1267] Thank You, Lobster Lock </v>
      </c>
    </row>
    <row r="139" spans="1:9" x14ac:dyDescent="0.25">
      <c r="A139">
        <v>24</v>
      </c>
      <c r="G139">
        <f t="shared" si="8"/>
        <v>830</v>
      </c>
      <c r="H139" t="str">
        <f t="shared" ca="1" si="6"/>
        <v>3:13 Текущее видео</v>
      </c>
      <c r="I139" t="str">
        <f t="shared" ca="1" si="7"/>
        <v xml:space="preserve">[1266] My 18-Inch Long Johnson (April Fools Video) </v>
      </c>
    </row>
    <row r="140" spans="1:9" x14ac:dyDescent="0.25">
      <c r="A140" t="s">
        <v>44</v>
      </c>
      <c r="G140">
        <f t="shared" si="8"/>
        <v>836</v>
      </c>
      <c r="H140" t="str">
        <f t="shared" ca="1" si="6"/>
        <v>2:41 Текущее видео</v>
      </c>
      <c r="I140" t="str">
        <f t="shared" ca="1" si="7"/>
        <v xml:space="preserve">[1265] Gardall Hotel Safe Opened With CI Jigglers </v>
      </c>
    </row>
    <row r="141" spans="1:9" x14ac:dyDescent="0.25">
      <c r="G141">
        <f t="shared" si="8"/>
        <v>842</v>
      </c>
      <c r="H141" t="str">
        <f t="shared" ca="1" si="6"/>
        <v>3:03 Текущее видео</v>
      </c>
      <c r="I141" t="str">
        <f t="shared" ca="1" si="7"/>
        <v xml:space="preserve">[1264] Decoding 4-Dial Disc Padlocks </v>
      </c>
    </row>
    <row r="142" spans="1:9" x14ac:dyDescent="0.25">
      <c r="A142" t="s">
        <v>45</v>
      </c>
      <c r="G142">
        <f t="shared" si="8"/>
        <v>848</v>
      </c>
      <c r="H142" t="str">
        <f t="shared" ca="1" si="6"/>
        <v>2:52 Текущее видео</v>
      </c>
      <c r="I142" t="str">
        <f t="shared" ca="1" si="7"/>
        <v xml:space="preserve">[1263] PacLock’s “Universal Cylinder” Hitch Pin Locks Picked </v>
      </c>
    </row>
    <row r="143" spans="1:9" x14ac:dyDescent="0.25">
      <c r="G143">
        <f t="shared" si="8"/>
        <v>854</v>
      </c>
      <c r="H143" t="str">
        <f t="shared" ca="1" si="6"/>
        <v>3:03 Текущее видео</v>
      </c>
      <c r="I143" t="str">
        <f t="shared" ca="1" si="7"/>
        <v xml:space="preserve">[1262] Using Thermite To MELT Open Bike Locks! </v>
      </c>
    </row>
    <row r="144" spans="1:9" x14ac:dyDescent="0.25">
      <c r="A144" t="s">
        <v>2</v>
      </c>
      <c r="G144">
        <f t="shared" si="8"/>
        <v>860</v>
      </c>
      <c r="H144" t="str">
        <f t="shared" ca="1" si="6"/>
        <v>2:00 Текущее видео</v>
      </c>
      <c r="I144" t="str">
        <f t="shared" ca="1" si="7"/>
        <v xml:space="preserve">[1261] Hard Outside, Soft Inside — FAI by Viro Model 4026 </v>
      </c>
    </row>
    <row r="145" spans="1:9" x14ac:dyDescent="0.25">
      <c r="A145">
        <v>25</v>
      </c>
      <c r="G145">
        <f t="shared" si="8"/>
        <v>866</v>
      </c>
      <c r="H145" t="str">
        <f t="shared" ca="1" si="6"/>
        <v>2:02 Текущее видео</v>
      </c>
      <c r="I145" t="str">
        <f t="shared" ca="1" si="7"/>
        <v xml:space="preserve">[1260] Answering A Question No One Asked: SeaToSummit TSA Lock </v>
      </c>
    </row>
    <row r="146" spans="1:9" x14ac:dyDescent="0.25">
      <c r="A146" t="s">
        <v>17</v>
      </c>
      <c r="G146">
        <f t="shared" si="8"/>
        <v>872</v>
      </c>
      <c r="H146" t="str">
        <f t="shared" ca="1" si="6"/>
        <v>2:58 Текущее видео</v>
      </c>
      <c r="I146" t="str">
        <f t="shared" ca="1" si="7"/>
        <v xml:space="preserve">[1259] Squire “KeyKeep 1” Lockbox Decoded &amp; Opened </v>
      </c>
    </row>
    <row r="147" spans="1:9" x14ac:dyDescent="0.25">
      <c r="G147">
        <f t="shared" si="8"/>
        <v>878</v>
      </c>
      <c r="H147" t="str">
        <f t="shared" ca="1" si="6"/>
        <v>1:55 Текущее видео</v>
      </c>
      <c r="I147" t="str">
        <f t="shared" ca="1" si="7"/>
        <v xml:space="preserve">[1258] Sometimes I Forget How Good Bike Locks Have Become </v>
      </c>
    </row>
    <row r="148" spans="1:9" x14ac:dyDescent="0.25">
      <c r="A148" t="s">
        <v>46</v>
      </c>
      <c r="G148">
        <f t="shared" si="8"/>
        <v>884</v>
      </c>
      <c r="H148" t="str">
        <f t="shared" ca="1" si="6"/>
        <v>2:35 Текущее видео</v>
      </c>
      <c r="I148" t="str">
        <f t="shared" ca="1" si="7"/>
        <v xml:space="preserve">[1257] Master Lock Celebrates 100 Years of... Security? </v>
      </c>
    </row>
    <row r="149" spans="1:9" x14ac:dyDescent="0.25">
      <c r="G149">
        <f t="shared" si="8"/>
        <v>890</v>
      </c>
      <c r="H149" t="str">
        <f t="shared" ca="1" si="6"/>
        <v>4:03 Текущее видео</v>
      </c>
      <c r="I149" t="str">
        <f t="shared" ca="1" si="7"/>
        <v xml:space="preserve">[1256] ERA “Fortress” Euro Cylinder Picked (6 Trap Pins!) </v>
      </c>
    </row>
    <row r="150" spans="1:9" x14ac:dyDescent="0.25">
      <c r="A150" t="s">
        <v>2</v>
      </c>
      <c r="G150">
        <f t="shared" si="8"/>
        <v>896</v>
      </c>
      <c r="H150" t="str">
        <f t="shared" ca="1" si="6"/>
        <v>2:44 Текущее видео</v>
      </c>
      <c r="I150" t="str">
        <f t="shared" ca="1" si="7"/>
        <v xml:space="preserve">[1255] Ford Transit Van Lock Picked </v>
      </c>
    </row>
    <row r="151" spans="1:9" x14ac:dyDescent="0.25">
      <c r="A151">
        <v>26</v>
      </c>
      <c r="G151">
        <f t="shared" si="8"/>
        <v>902</v>
      </c>
      <c r="H151" t="str">
        <f t="shared" ca="1" si="6"/>
        <v>1:33 Текущее видео</v>
      </c>
      <c r="I151" t="str">
        <f t="shared" ca="1" si="7"/>
        <v xml:space="preserve">[1254] Amateur Security: Type VX NeoBlade Bike Lock Picked </v>
      </c>
    </row>
    <row r="152" spans="1:9" x14ac:dyDescent="0.25">
      <c r="A152" t="s">
        <v>47</v>
      </c>
      <c r="G152">
        <f t="shared" si="8"/>
        <v>908</v>
      </c>
      <c r="H152" t="str">
        <f t="shared" ca="1" si="6"/>
        <v>2:16 Текущее видео</v>
      </c>
      <c r="I152" t="str">
        <f t="shared" ca="1" si="7"/>
        <v xml:space="preserve">[1253] Korean Zarker Padlock Picked (Model J45S) </v>
      </c>
    </row>
    <row r="153" spans="1:9" x14ac:dyDescent="0.25">
      <c r="G153">
        <f t="shared" si="8"/>
        <v>914</v>
      </c>
      <c r="H153" t="str">
        <f t="shared" ca="1" si="6"/>
        <v>3:25 Текущее видео</v>
      </c>
      <c r="I153" t="str">
        <f t="shared" ca="1" si="7"/>
        <v xml:space="preserve">[1252] This Bike Lock Fights Back... But Is It Legal? (SkunkLock) </v>
      </c>
    </row>
    <row r="154" spans="1:9" x14ac:dyDescent="0.25">
      <c r="A154" t="s">
        <v>48</v>
      </c>
      <c r="G154">
        <f t="shared" si="8"/>
        <v>920</v>
      </c>
      <c r="H154" t="str">
        <f t="shared" ca="1" si="6"/>
        <v>1:58 Текущее видео</v>
      </c>
      <c r="I154" t="str">
        <f t="shared" ca="1" si="7"/>
        <v xml:space="preserve">[1251] SereneLife Safe Picked FAST </v>
      </c>
    </row>
    <row r="155" spans="1:9" x14ac:dyDescent="0.25">
      <c r="G155">
        <f t="shared" si="8"/>
        <v>926</v>
      </c>
      <c r="H155" t="str">
        <f t="shared" ca="1" si="6"/>
        <v>2:40 Текущее видео</v>
      </c>
      <c r="I155" t="str">
        <f t="shared" ca="1" si="7"/>
        <v xml:space="preserve">[1250] Pocket EMP Generator Opens Timer Padlock </v>
      </c>
    </row>
    <row r="156" spans="1:9" x14ac:dyDescent="0.25">
      <c r="A156" t="s">
        <v>2</v>
      </c>
      <c r="G156">
        <f t="shared" si="8"/>
        <v>932</v>
      </c>
      <c r="H156" t="str">
        <f t="shared" ca="1" si="6"/>
        <v>2:30 Текущее видео</v>
      </c>
      <c r="I156" t="str">
        <f t="shared" ca="1" si="7"/>
        <v xml:space="preserve">[1249] A Reasonable Choice? Master Lock Pro Series 7045 </v>
      </c>
    </row>
    <row r="157" spans="1:9" x14ac:dyDescent="0.25">
      <c r="A157">
        <v>27</v>
      </c>
      <c r="G157">
        <f t="shared" si="8"/>
        <v>938</v>
      </c>
      <c r="H157" t="str">
        <f t="shared" ca="1" si="6"/>
        <v>2:01 Текущее видео</v>
      </c>
      <c r="I157" t="str">
        <f t="shared" ca="1" si="7"/>
        <v xml:space="preserve">[1248] Absurdly Paracentric CES Euro Cylinder Picked </v>
      </c>
    </row>
    <row r="158" spans="1:9" x14ac:dyDescent="0.25">
      <c r="A158" t="s">
        <v>49</v>
      </c>
      <c r="G158">
        <f t="shared" si="8"/>
        <v>944</v>
      </c>
      <c r="H158" t="str">
        <f t="shared" ca="1" si="6"/>
        <v>1:55 Текущее видео</v>
      </c>
      <c r="I158" t="str">
        <f t="shared" ca="1" si="7"/>
        <v xml:space="preserve">[1247] A Serious Flaw In The Anytek Fingerprint Padlock (Model L3) </v>
      </c>
    </row>
    <row r="159" spans="1:9" x14ac:dyDescent="0.25">
      <c r="G159">
        <f t="shared" si="8"/>
        <v>950</v>
      </c>
      <c r="H159" t="str">
        <f t="shared" ca="1" si="6"/>
        <v>3:44 Текущее видео</v>
      </c>
      <c r="I159" t="str">
        <f t="shared" ca="1" si="7"/>
        <v xml:space="preserve">[1246] INEXCUSABLY Flawed Police Car Gun Lock (Patriot Products) </v>
      </c>
    </row>
    <row r="160" spans="1:9" x14ac:dyDescent="0.25">
      <c r="A160" t="s">
        <v>50</v>
      </c>
      <c r="G160">
        <f t="shared" si="8"/>
        <v>956</v>
      </c>
      <c r="H160" t="str">
        <f t="shared" ca="1" si="6"/>
        <v>1:26 Текущее видео</v>
      </c>
      <c r="I160" t="str">
        <f t="shared" ca="1" si="7"/>
        <v xml:space="preserve">[1245] Swedish Anchor Lås 802-2 Padlock Picked FAST (7-Pin Dorma Core) </v>
      </c>
    </row>
    <row r="161" spans="1:9" x14ac:dyDescent="0.25">
      <c r="G161">
        <f t="shared" si="8"/>
        <v>962</v>
      </c>
      <c r="H161" t="str">
        <f t="shared" ca="1" si="6"/>
        <v>4:19 Текущее видео</v>
      </c>
      <c r="I161" t="str">
        <f t="shared" ca="1" si="7"/>
        <v xml:space="preserve">[1244] Schlage Deadbolt OWNED By Lishi Pick/Decoder </v>
      </c>
    </row>
    <row r="162" spans="1:9" x14ac:dyDescent="0.25">
      <c r="A162" t="s">
        <v>2</v>
      </c>
      <c r="G162">
        <f t="shared" si="8"/>
        <v>968</v>
      </c>
      <c r="H162" t="str">
        <f t="shared" ca="1" si="6"/>
        <v>1:57 Текущее видео</v>
      </c>
      <c r="I162" t="str">
        <f t="shared" ca="1" si="7"/>
        <v xml:space="preserve">[1243] Shimming The Anti-Shim Abus Combination Lock (Model 78/50) </v>
      </c>
    </row>
    <row r="163" spans="1:9" x14ac:dyDescent="0.25">
      <c r="A163">
        <v>28</v>
      </c>
      <c r="G163">
        <f t="shared" si="8"/>
        <v>974</v>
      </c>
      <c r="H163" t="str">
        <f t="shared" ca="1" si="6"/>
        <v>4:38 Текущее видео</v>
      </c>
      <c r="I163" t="str">
        <f t="shared" ca="1" si="7"/>
        <v xml:space="preserve">[1242] NYT Wirecutter Says These Are The Best Bike Locks </v>
      </c>
    </row>
    <row r="164" spans="1:9" x14ac:dyDescent="0.25">
      <c r="A164" t="s">
        <v>51</v>
      </c>
      <c r="G164">
        <f t="shared" si="8"/>
        <v>980</v>
      </c>
      <c r="H164" t="str">
        <f t="shared" ca="1" si="6"/>
        <v>2:09 Текущее видео</v>
      </c>
      <c r="I164" t="str">
        <f t="shared" ca="1" si="7"/>
        <v xml:space="preserve">[1241] A Love Lock That Can NEVER Be Opened?!? LOL </v>
      </c>
    </row>
    <row r="165" spans="1:9" x14ac:dyDescent="0.25">
      <c r="G165">
        <f t="shared" si="8"/>
        <v>986</v>
      </c>
      <c r="H165" t="str">
        <f t="shared" ca="1" si="6"/>
        <v>3:53 Текущее видео</v>
      </c>
      <c r="I165" t="str">
        <f t="shared" ca="1" si="7"/>
        <v xml:space="preserve">[1240] Ford Expedition Lock Picked &amp; Decoded w/ Lishi Tool </v>
      </c>
    </row>
    <row r="166" spans="1:9" x14ac:dyDescent="0.25">
      <c r="A166" t="s">
        <v>52</v>
      </c>
      <c r="G166">
        <f t="shared" si="8"/>
        <v>992</v>
      </c>
      <c r="H166" t="str">
        <f t="shared" ca="1" si="6"/>
        <v>3:11 Текущее видео</v>
      </c>
      <c r="I166" t="str">
        <f t="shared" ca="1" si="7"/>
        <v xml:space="preserve">[1239] Yak Lock From Taiwan Picked FOUR TIMES! </v>
      </c>
    </row>
    <row r="167" spans="1:9" x14ac:dyDescent="0.25">
      <c r="G167">
        <f t="shared" si="8"/>
        <v>998</v>
      </c>
      <c r="H167" t="str">
        <f t="shared" ca="1" si="6"/>
        <v>1:18 Текущее видео</v>
      </c>
      <c r="I167" t="str">
        <f t="shared" ca="1" si="7"/>
        <v xml:space="preserve">[1238] An Unfortunate Name For An Unfortunate Gun Lockbox </v>
      </c>
    </row>
    <row r="168" spans="1:9" x14ac:dyDescent="0.25">
      <c r="A168" t="s">
        <v>2</v>
      </c>
      <c r="G168">
        <f t="shared" si="8"/>
        <v>1004</v>
      </c>
      <c r="H168" t="str">
        <f t="shared" ca="1" si="6"/>
        <v>2:11 Текущее видео</v>
      </c>
      <c r="I168" t="str">
        <f t="shared" ca="1" si="7"/>
        <v xml:space="preserve">[1237] “CES” Keyway Euro Profile Cylinder Picked </v>
      </c>
    </row>
    <row r="169" spans="1:9" x14ac:dyDescent="0.25">
      <c r="A169">
        <v>29</v>
      </c>
      <c r="G169">
        <f t="shared" si="8"/>
        <v>1010</v>
      </c>
      <c r="H169" t="str">
        <f t="shared" ca="1" si="6"/>
        <v>2:58 Текущее видео</v>
      </c>
      <c r="I169" t="str">
        <f t="shared" ca="1" si="7"/>
        <v xml:space="preserve">[1236] Opening The Lock That Gives You Legal Advice </v>
      </c>
    </row>
    <row r="170" spans="1:9" x14ac:dyDescent="0.25">
      <c r="A170" t="s">
        <v>53</v>
      </c>
      <c r="G170">
        <f t="shared" si="8"/>
        <v>1016</v>
      </c>
      <c r="H170" t="str">
        <f t="shared" ca="1" si="6"/>
        <v>2:10 Текущее видео</v>
      </c>
      <c r="I170" t="str">
        <f t="shared" ca="1" si="7"/>
        <v xml:space="preserve">[1235] Decoded FAST: Hard Head Key Lockbox </v>
      </c>
    </row>
    <row r="171" spans="1:9" x14ac:dyDescent="0.25">
      <c r="G171">
        <f t="shared" si="8"/>
        <v>1022</v>
      </c>
      <c r="H171" t="str">
        <f t="shared" ca="1" si="6"/>
        <v>5:16 Текущее видео</v>
      </c>
      <c r="I171" t="str">
        <f t="shared" ca="1" si="7"/>
        <v xml:space="preserve">[1234] “The Best Door Lock” According to NYT Wirecutter </v>
      </c>
    </row>
    <row r="172" spans="1:9" x14ac:dyDescent="0.25">
      <c r="A172" t="s">
        <v>54</v>
      </c>
      <c r="G172">
        <f t="shared" si="8"/>
        <v>1028</v>
      </c>
      <c r="H172" t="str">
        <f t="shared" ca="1" si="6"/>
        <v>2:14 Текущее видео</v>
      </c>
      <c r="I172" t="str">
        <f t="shared" ca="1" si="7"/>
        <v xml:space="preserve">[1233] Hard Head Padlock From Sweden Picked </v>
      </c>
    </row>
    <row r="173" spans="1:9" x14ac:dyDescent="0.25">
      <c r="G173">
        <f t="shared" si="8"/>
        <v>1034</v>
      </c>
      <c r="H173" t="str">
        <f t="shared" ca="1" si="6"/>
        <v>2:13 Текущее видео</v>
      </c>
      <c r="I173" t="str">
        <f t="shared" ca="1" si="7"/>
        <v xml:space="preserve">[1232] Abus Model 40 Mini Bike U-Lock Picked </v>
      </c>
    </row>
    <row r="174" spans="1:9" x14ac:dyDescent="0.25">
      <c r="A174" t="s">
        <v>2</v>
      </c>
      <c r="G174">
        <f t="shared" si="8"/>
        <v>1040</v>
      </c>
      <c r="H174" t="str">
        <f t="shared" ca="1" si="6"/>
        <v>1:41 Текущее видео</v>
      </c>
      <c r="I174" t="str">
        <f t="shared" ca="1" si="7"/>
        <v xml:space="preserve">[1231] WWII-Era Army Ordnance Department Padlock Picked (Yale 797) </v>
      </c>
    </row>
    <row r="175" spans="1:9" x14ac:dyDescent="0.25">
      <c r="A175">
        <v>30</v>
      </c>
      <c r="G175">
        <f t="shared" si="8"/>
        <v>1046</v>
      </c>
      <c r="H175" t="str">
        <f t="shared" ca="1" si="6"/>
        <v>2:15 Текущее видео</v>
      </c>
      <c r="I175" t="str">
        <f t="shared" ca="1" si="7"/>
        <v xml:space="preserve">[1230] Killark Explosion-Proof Lock Switch Picked </v>
      </c>
    </row>
    <row r="176" spans="1:9" x14ac:dyDescent="0.25">
      <c r="A176" t="s">
        <v>55</v>
      </c>
      <c r="G176">
        <f t="shared" si="8"/>
        <v>1052</v>
      </c>
      <c r="H176" t="str">
        <f t="shared" ca="1" si="6"/>
        <v>1:53 Текущее видео</v>
      </c>
      <c r="I176" t="str">
        <f t="shared" ca="1" si="7"/>
        <v xml:space="preserve">[1229] The Secret To Picking This 115-Year Old Yale Padlock </v>
      </c>
    </row>
    <row r="177" spans="1:9" x14ac:dyDescent="0.25">
      <c r="G177">
        <f t="shared" si="8"/>
        <v>1058</v>
      </c>
      <c r="H177" t="str">
        <f t="shared" ca="1" si="6"/>
        <v>1:58 Текущее видео</v>
      </c>
      <c r="I177" t="str">
        <f t="shared" ca="1" si="7"/>
        <v xml:space="preserve">[1228] Blue Eagle Motorcycle Lock Picked </v>
      </c>
    </row>
    <row r="178" spans="1:9" x14ac:dyDescent="0.25">
      <c r="A178" t="s">
        <v>56</v>
      </c>
      <c r="G178">
        <f t="shared" si="8"/>
        <v>1064</v>
      </c>
      <c r="H178" t="str">
        <f t="shared" ca="1" si="6"/>
        <v>2:47 Текущее видео</v>
      </c>
      <c r="I178" t="str">
        <f t="shared" ca="1" si="7"/>
        <v xml:space="preserve">[1227] 10lbs/$265 Trailer Lock Picked (AMPLock BRP-2) </v>
      </c>
    </row>
    <row r="179" spans="1:9" x14ac:dyDescent="0.25">
      <c r="G179">
        <f t="shared" si="8"/>
        <v>1070</v>
      </c>
      <c r="H179" t="str">
        <f t="shared" ca="1" si="6"/>
        <v>1:44 Текущее видео</v>
      </c>
      <c r="I179" t="str">
        <f t="shared" ca="1" si="7"/>
        <v xml:space="preserve">[1226] 1980’s Cyber Security — “Floppy Lock” Picked </v>
      </c>
    </row>
    <row r="180" spans="1:9" x14ac:dyDescent="0.25">
      <c r="A180" t="s">
        <v>2</v>
      </c>
      <c r="G180">
        <f t="shared" si="8"/>
        <v>1076</v>
      </c>
      <c r="H180" t="str">
        <f t="shared" ca="1" si="6"/>
        <v>1:35 Текущее видео</v>
      </c>
      <c r="I180" t="str">
        <f t="shared" ca="1" si="7"/>
        <v xml:space="preserve">[1225] eLinkSmart “Warehouse Digital Padlock” Bypassed </v>
      </c>
    </row>
    <row r="181" spans="1:9" x14ac:dyDescent="0.25">
      <c r="A181">
        <v>31</v>
      </c>
      <c r="G181">
        <f t="shared" si="8"/>
        <v>1082</v>
      </c>
      <c r="H181" t="str">
        <f t="shared" ca="1" si="6"/>
        <v>1:37 Текущее видео</v>
      </c>
      <c r="I181" t="str">
        <f t="shared" ca="1" si="7"/>
        <v xml:space="preserve">[1224] Soviet Lock Fails Because of Terrible Material Choice </v>
      </c>
    </row>
    <row r="182" spans="1:9" x14ac:dyDescent="0.25">
      <c r="A182" t="s">
        <v>57</v>
      </c>
      <c r="G182">
        <f t="shared" si="8"/>
        <v>1088</v>
      </c>
      <c r="H182" t="str">
        <f t="shared" ca="1" si="6"/>
        <v>1:47 Текущее видео</v>
      </c>
      <c r="I182" t="str">
        <f t="shared" ca="1" si="7"/>
        <v xml:space="preserve">[1223] Vintage Ukrainian Pagoda-Key Padlock Picked </v>
      </c>
    </row>
    <row r="183" spans="1:9" x14ac:dyDescent="0.25">
      <c r="G183">
        <f t="shared" si="8"/>
        <v>1094</v>
      </c>
      <c r="H183" t="str">
        <f t="shared" ca="1" si="6"/>
        <v>1:45 Текущее видео</v>
      </c>
      <c r="I183" t="str">
        <f t="shared" ca="1" si="7"/>
        <v xml:space="preserve">[1222] Opened FAST: Sharper Image Fingerprint Padlock </v>
      </c>
    </row>
    <row r="184" spans="1:9" x14ac:dyDescent="0.25">
      <c r="A184" t="s">
        <v>58</v>
      </c>
      <c r="G184">
        <f t="shared" si="8"/>
        <v>1100</v>
      </c>
      <c r="H184" t="str">
        <f t="shared" ca="1" si="6"/>
        <v>2:05 Текущее видео</v>
      </c>
      <c r="I184" t="str">
        <f t="shared" ca="1" si="7"/>
        <v xml:space="preserve">[1221] Heavyweight Padlock: ERA “Big Six” Insurance Lock Picked </v>
      </c>
    </row>
    <row r="185" spans="1:9" x14ac:dyDescent="0.25">
      <c r="G185">
        <f t="shared" si="8"/>
        <v>1106</v>
      </c>
      <c r="H185" t="str">
        <f t="shared" ca="1" si="6"/>
        <v>1:24 Текущее видео</v>
      </c>
      <c r="I185" t="str">
        <f t="shared" ca="1" si="7"/>
        <v xml:space="preserve">[1220] Vintage Twiskee Duraloc “Picked” </v>
      </c>
    </row>
    <row r="186" spans="1:9" x14ac:dyDescent="0.25">
      <c r="A186" t="s">
        <v>2</v>
      </c>
      <c r="G186">
        <f t="shared" si="8"/>
        <v>1112</v>
      </c>
      <c r="H186" t="str">
        <f t="shared" ca="1" si="6"/>
        <v>3:30 Текущее видео</v>
      </c>
      <c r="I186" t="str">
        <f t="shared" ca="1" si="7"/>
        <v xml:space="preserve">[1219] Unusual Indian Lock With FOUR Keys! </v>
      </c>
    </row>
    <row r="187" spans="1:9" x14ac:dyDescent="0.25">
      <c r="A187">
        <v>32</v>
      </c>
      <c r="G187">
        <f t="shared" si="8"/>
        <v>1118</v>
      </c>
      <c r="H187" t="str">
        <f t="shared" ca="1" si="6"/>
        <v>1:41 Текущее видео</v>
      </c>
      <c r="I187" t="str">
        <f t="shared" ca="1" si="7"/>
        <v xml:space="preserve">[1218] This Should Be A Nuclear Launch Key (Allen-Bradley Interlock Picked) </v>
      </c>
    </row>
    <row r="188" spans="1:9" x14ac:dyDescent="0.25">
      <c r="A188" t="s">
        <v>59</v>
      </c>
      <c r="G188">
        <f t="shared" si="8"/>
        <v>1124</v>
      </c>
      <c r="H188" t="str">
        <f t="shared" ca="1" si="6"/>
        <v>2:50 Текущее видео</v>
      </c>
      <c r="I188" t="str">
        <f t="shared" ca="1" si="7"/>
        <v xml:space="preserve">[1217] Mesa Hotel Safe: Three Vulnerabilities </v>
      </c>
    </row>
    <row r="189" spans="1:9" x14ac:dyDescent="0.25">
      <c r="G189">
        <f t="shared" si="8"/>
        <v>1130</v>
      </c>
      <c r="H189" t="str">
        <f t="shared" ca="1" si="6"/>
        <v>1:31 Текущее видео</v>
      </c>
      <c r="I189" t="str">
        <f t="shared" ca="1" si="7"/>
        <v xml:space="preserve">[1216] Grafco Narcotics Safe: Security Compliance ≠ Security </v>
      </c>
    </row>
    <row r="190" spans="1:9" x14ac:dyDescent="0.25">
      <c r="A190" t="s">
        <v>60</v>
      </c>
      <c r="G190">
        <f t="shared" si="8"/>
        <v>1136</v>
      </c>
      <c r="H190" t="str">
        <f t="shared" ca="1" si="6"/>
        <v>1:43 Текущее видео</v>
      </c>
      <c r="I190" t="str">
        <f t="shared" ca="1" si="7"/>
        <v xml:space="preserve">[1215] A Problem That Runs In The Family - Comb Picking Master Locks </v>
      </c>
    </row>
    <row r="191" spans="1:9" x14ac:dyDescent="0.25">
      <c r="G191">
        <f t="shared" si="8"/>
        <v>1142</v>
      </c>
      <c r="H191" t="str">
        <f t="shared" ca="1" si="6"/>
        <v>2:28 Текущее видео</v>
      </c>
      <c r="I191" t="str">
        <f t="shared" ca="1" si="7"/>
        <v xml:space="preserve">[1214] What Was Old Is New Again: TiGr Blue Bike Lock </v>
      </c>
    </row>
    <row r="192" spans="1:9" x14ac:dyDescent="0.25">
      <c r="A192" t="s">
        <v>61</v>
      </c>
      <c r="G192">
        <f t="shared" si="8"/>
        <v>1148</v>
      </c>
      <c r="H192" t="str">
        <f t="shared" ca="1" si="6"/>
        <v>3:07 Текущее видео</v>
      </c>
      <c r="I192" t="str">
        <f t="shared" ca="1" si="7"/>
        <v xml:space="preserve">[1213] Yale’s “Maximum Security” Chain Lock Picked </v>
      </c>
    </row>
    <row r="193" spans="1:9" x14ac:dyDescent="0.25">
      <c r="A193">
        <v>33</v>
      </c>
      <c r="G193">
        <f t="shared" si="8"/>
        <v>1154</v>
      </c>
      <c r="H193" t="str">
        <f t="shared" ca="1" si="6"/>
        <v>2:17 Текущее видео</v>
      </c>
      <c r="I193" t="str">
        <f t="shared" ca="1" si="7"/>
        <v xml:space="preserve">[1212] Lockout Keys And How To Defeat Them </v>
      </c>
    </row>
    <row r="194" spans="1:9" x14ac:dyDescent="0.25">
      <c r="A194" t="s">
        <v>62</v>
      </c>
      <c r="G194">
        <f t="shared" si="8"/>
        <v>1160</v>
      </c>
      <c r="H194" t="str">
        <f t="shared" ref="H194:H257" ca="1" si="9">INDIRECT(CONCATENATE("R",G194,"C1"),0)</f>
        <v>3:23 Текущее видео</v>
      </c>
      <c r="I194" t="str">
        <f t="shared" ref="I194:I257" ca="1" si="10">INDIRECT(CONCATENATE("R",G194+2,"C1"),0)</f>
        <v xml:space="preserve">[1211] Which Master Lock Is Harder To Pick? A Surprising Result </v>
      </c>
    </row>
    <row r="195" spans="1:9" x14ac:dyDescent="0.25">
      <c r="G195">
        <f t="shared" ref="G195:G258" si="11">G194+6</f>
        <v>1166</v>
      </c>
      <c r="H195" t="str">
        <f t="shared" ca="1" si="9"/>
        <v>2:20 Текущее видео</v>
      </c>
      <c r="I195" t="str">
        <f t="shared" ca="1" si="10"/>
        <v xml:space="preserve">[1210] Police Car DVR Data Vault Picked </v>
      </c>
    </row>
    <row r="196" spans="1:9" x14ac:dyDescent="0.25">
      <c r="A196" t="s">
        <v>63</v>
      </c>
      <c r="G196">
        <f t="shared" si="11"/>
        <v>1172</v>
      </c>
      <c r="H196" t="str">
        <f t="shared" ca="1" si="9"/>
        <v>5:03 Текущее видео</v>
      </c>
      <c r="I196" t="str">
        <f t="shared" ca="1" si="10"/>
        <v xml:space="preserve">[1209] This Tiny WiFi Camera Owns Kwikset SmartKey (LockTech LTKSD) </v>
      </c>
    </row>
    <row r="197" spans="1:9" x14ac:dyDescent="0.25">
      <c r="G197">
        <f t="shared" si="11"/>
        <v>1178</v>
      </c>
      <c r="H197" t="str">
        <f t="shared" ca="1" si="9"/>
        <v>2:17 Текущее видео</v>
      </c>
      <c r="I197" t="str">
        <f t="shared" ca="1" si="10"/>
        <v xml:space="preserve">[1208] Mrs. LPL is NOT Happy With This Package! </v>
      </c>
    </row>
    <row r="198" spans="1:9" x14ac:dyDescent="0.25">
      <c r="A198" t="s">
        <v>2</v>
      </c>
      <c r="G198">
        <f t="shared" si="11"/>
        <v>1184</v>
      </c>
      <c r="H198" t="str">
        <f t="shared" ca="1" si="9"/>
        <v>1:43 Текущее видео</v>
      </c>
      <c r="I198" t="str">
        <f t="shared" ca="1" si="10"/>
        <v xml:space="preserve">[1207] SentrySafe Hotel Safe Jiggled Open (Model H060ES) </v>
      </c>
    </row>
    <row r="199" spans="1:9" x14ac:dyDescent="0.25">
      <c r="A199">
        <v>34</v>
      </c>
      <c r="G199">
        <f t="shared" si="11"/>
        <v>1190</v>
      </c>
      <c r="H199" t="str">
        <f t="shared" ca="1" si="9"/>
        <v>3:38 Текущее видео</v>
      </c>
      <c r="I199" t="str">
        <f t="shared" ca="1" si="10"/>
        <v xml:space="preserve">[1206] They Said It Couldn’t Be Decoded... They Were Wrong (ASSA SRB36) </v>
      </c>
    </row>
    <row r="200" spans="1:9" x14ac:dyDescent="0.25">
      <c r="A200" t="s">
        <v>64</v>
      </c>
      <c r="G200">
        <f t="shared" si="11"/>
        <v>1196</v>
      </c>
      <c r="H200" t="str">
        <f t="shared" ca="1" si="9"/>
        <v>2:11 Текущее видео</v>
      </c>
      <c r="I200" t="str">
        <f t="shared" ca="1" si="10"/>
        <v xml:space="preserve">[1205] Rare Tool For Picking “Giraffe Key” Locks </v>
      </c>
    </row>
    <row r="201" spans="1:9" x14ac:dyDescent="0.25">
      <c r="G201">
        <f t="shared" si="11"/>
        <v>1202</v>
      </c>
      <c r="H201" t="str">
        <f t="shared" ca="1" si="9"/>
        <v>2:44 Текущее видео</v>
      </c>
      <c r="I201" t="str">
        <f t="shared" ca="1" si="10"/>
        <v xml:space="preserve">[1204] Two Boneheaded Flaws In The Kyodoled Key Lockbox </v>
      </c>
    </row>
    <row r="202" spans="1:9" x14ac:dyDescent="0.25">
      <c r="A202" t="s">
        <v>65</v>
      </c>
      <c r="G202">
        <f t="shared" si="11"/>
        <v>1208</v>
      </c>
      <c r="H202" t="str">
        <f t="shared" ca="1" si="9"/>
        <v>2:30 Текущее видео</v>
      </c>
      <c r="I202" t="str">
        <f t="shared" ca="1" si="10"/>
        <v xml:space="preserve">[1203] Tricky To Pick, But EASY To Open: Abus 55/60 </v>
      </c>
    </row>
    <row r="203" spans="1:9" x14ac:dyDescent="0.25">
      <c r="G203">
        <f t="shared" si="11"/>
        <v>1214</v>
      </c>
      <c r="H203" t="str">
        <f t="shared" ca="1" si="9"/>
        <v>3:03 Текущее видео</v>
      </c>
      <c r="I203" t="str">
        <f t="shared" ca="1" si="10"/>
        <v xml:space="preserve">[1202] Mystery Puck Lock With A Design Flaw </v>
      </c>
    </row>
    <row r="204" spans="1:9" x14ac:dyDescent="0.25">
      <c r="A204" t="s">
        <v>2</v>
      </c>
      <c r="G204">
        <f t="shared" si="11"/>
        <v>1220</v>
      </c>
      <c r="H204" t="str">
        <f t="shared" ca="1" si="9"/>
        <v>2:33 Текущее видео</v>
      </c>
      <c r="I204" t="str">
        <f t="shared" ca="1" si="10"/>
        <v xml:space="preserve">[1201] Strange Electromechanical Interlock Device Picked </v>
      </c>
    </row>
    <row r="205" spans="1:9" x14ac:dyDescent="0.25">
      <c r="A205">
        <v>35</v>
      </c>
      <c r="G205">
        <f t="shared" si="11"/>
        <v>1226</v>
      </c>
      <c r="H205" t="str">
        <f t="shared" ca="1" si="9"/>
        <v>7:35 Текущее видео</v>
      </c>
      <c r="I205" t="str">
        <f t="shared" ca="1" si="10"/>
        <v xml:space="preserve">[1200] Covert Companion: Assembly &amp; Usage </v>
      </c>
    </row>
    <row r="206" spans="1:9" x14ac:dyDescent="0.25">
      <c r="A206" t="s">
        <v>66</v>
      </c>
      <c r="G206">
        <f t="shared" si="11"/>
        <v>1232</v>
      </c>
      <c r="H206" t="str">
        <f t="shared" ca="1" si="9"/>
        <v>0:59 Текущее видео</v>
      </c>
      <c r="I206" t="str">
        <f t="shared" ca="1" si="10"/>
        <v xml:space="preserve">[1199] Thank You From CovertInstruments.com </v>
      </c>
    </row>
    <row r="207" spans="1:9" x14ac:dyDescent="0.25">
      <c r="G207">
        <f t="shared" si="11"/>
        <v>1238</v>
      </c>
      <c r="H207" t="str">
        <f t="shared" ca="1" si="9"/>
        <v>2:25 Текущее видео</v>
      </c>
      <c r="I207" t="str">
        <f t="shared" ca="1" si="10"/>
        <v xml:space="preserve">[1198] New Notched Decoder v. Puroma Lockbox </v>
      </c>
    </row>
    <row r="208" spans="1:9" x14ac:dyDescent="0.25">
      <c r="A208" t="s">
        <v>67</v>
      </c>
      <c r="G208">
        <f t="shared" si="11"/>
        <v>1244</v>
      </c>
      <c r="H208" t="str">
        <f t="shared" ca="1" si="9"/>
        <v>3:21 Текущее видео</v>
      </c>
      <c r="I208" t="str">
        <f t="shared" ca="1" si="10"/>
        <v xml:space="preserve">[1197] Opened FAST: Master Lock Puck Locks Comb Picked! </v>
      </c>
    </row>
    <row r="209" spans="1:9" x14ac:dyDescent="0.25">
      <c r="G209">
        <f t="shared" si="11"/>
        <v>1250</v>
      </c>
      <c r="H209" t="str">
        <f t="shared" ca="1" si="9"/>
        <v>4:29 Текущее видео</v>
      </c>
      <c r="I209" t="str">
        <f t="shared" ca="1" si="10"/>
        <v xml:space="preserve">[1196] EXCITING NEWS!!! Launching CovertInstruments.com </v>
      </c>
    </row>
    <row r="210" spans="1:9" x14ac:dyDescent="0.25">
      <c r="A210" t="s">
        <v>2</v>
      </c>
      <c r="G210">
        <f t="shared" si="11"/>
        <v>1256</v>
      </c>
      <c r="H210" t="str">
        <f t="shared" ca="1" si="9"/>
        <v>4:54 Текущее видео</v>
      </c>
      <c r="I210" t="str">
        <f t="shared" ca="1" si="10"/>
        <v xml:space="preserve">[1195] “Maximum Security” Locksmith Challenge: ERA Professional Padlock </v>
      </c>
    </row>
    <row r="211" spans="1:9" x14ac:dyDescent="0.25">
      <c r="A211">
        <v>36</v>
      </c>
      <c r="G211">
        <f t="shared" si="11"/>
        <v>1262</v>
      </c>
      <c r="H211" t="str">
        <f t="shared" ca="1" si="9"/>
        <v>1:22 Текущее видео</v>
      </c>
      <c r="I211" t="str">
        <f t="shared" ca="1" si="10"/>
        <v xml:space="preserve">[1194] Opened With A Nail File: Vingli Electronic Gun Safe </v>
      </c>
    </row>
    <row r="212" spans="1:9" x14ac:dyDescent="0.25">
      <c r="A212" t="s">
        <v>68</v>
      </c>
      <c r="G212">
        <f t="shared" si="11"/>
        <v>1268</v>
      </c>
      <c r="H212" t="str">
        <f t="shared" ca="1" si="9"/>
        <v>2:03 Текущее видео</v>
      </c>
      <c r="I212" t="str">
        <f t="shared" ca="1" si="10"/>
        <v xml:space="preserve">[1193] SeaSense Outboard Motor Lock Picked </v>
      </c>
    </row>
    <row r="213" spans="1:9" x14ac:dyDescent="0.25">
      <c r="G213">
        <f t="shared" si="11"/>
        <v>1274</v>
      </c>
      <c r="H213" t="str">
        <f t="shared" ca="1" si="9"/>
        <v>3:55 Текущее видео</v>
      </c>
      <c r="I213" t="str">
        <f t="shared" ca="1" si="10"/>
        <v xml:space="preserve">[1192] Cuban Cigars Secured In An Electronic Smartphone Locker </v>
      </c>
    </row>
    <row r="214" spans="1:9" x14ac:dyDescent="0.25">
      <c r="A214" t="s">
        <v>69</v>
      </c>
      <c r="G214">
        <f t="shared" si="11"/>
        <v>1280</v>
      </c>
      <c r="H214" t="str">
        <f t="shared" ca="1" si="9"/>
        <v>3:39 Текущее видео</v>
      </c>
      <c r="I214" t="str">
        <f t="shared" ca="1" si="10"/>
        <v xml:space="preserve">[1190] 6-Key Kirk Interlock Panel Picked </v>
      </c>
    </row>
    <row r="215" spans="1:9" x14ac:dyDescent="0.25">
      <c r="G215">
        <f t="shared" si="11"/>
        <v>1286</v>
      </c>
      <c r="H215" t="str">
        <f t="shared" ca="1" si="9"/>
        <v>4:25 Текущее видео</v>
      </c>
      <c r="I215" t="str">
        <f t="shared" ca="1" si="10"/>
        <v xml:space="preserve">[1189] KeyGuard Pro Lockbox Decoded </v>
      </c>
    </row>
    <row r="216" spans="1:9" x14ac:dyDescent="0.25">
      <c r="A216" t="s">
        <v>2</v>
      </c>
      <c r="G216">
        <f t="shared" si="11"/>
        <v>1292</v>
      </c>
      <c r="H216" t="str">
        <f t="shared" ca="1" si="9"/>
        <v>2:50 Текущее видео</v>
      </c>
      <c r="I216" t="str">
        <f t="shared" ca="1" si="10"/>
        <v xml:space="preserve">[1188] Bosvision Disc Detainer Padlock Picked </v>
      </c>
    </row>
    <row r="217" spans="1:9" x14ac:dyDescent="0.25">
      <c r="A217">
        <v>37</v>
      </c>
      <c r="G217">
        <f t="shared" si="11"/>
        <v>1298</v>
      </c>
      <c r="H217" t="str">
        <f t="shared" ca="1" si="9"/>
        <v>2:07 Текущее видео</v>
      </c>
      <c r="I217" t="str">
        <f t="shared" ca="1" si="10"/>
        <v xml:space="preserve">[1187] Fake Book Concealment Safes Picked FAST </v>
      </c>
    </row>
    <row r="218" spans="1:9" x14ac:dyDescent="0.25">
      <c r="A218" t="s">
        <v>49</v>
      </c>
      <c r="G218">
        <f t="shared" si="11"/>
        <v>1304</v>
      </c>
      <c r="H218" t="str">
        <f t="shared" ca="1" si="9"/>
        <v>2:23 Текущее видео</v>
      </c>
      <c r="I218" t="str">
        <f t="shared" ca="1" si="10"/>
        <v xml:space="preserve">[1186] INEXCUSABLE Design Flaw in Cisa 610/63 (Picked &amp; Bypassed) </v>
      </c>
    </row>
    <row r="219" spans="1:9" x14ac:dyDescent="0.25">
      <c r="G219">
        <f t="shared" si="11"/>
        <v>1310</v>
      </c>
      <c r="H219" t="str">
        <f t="shared" ca="1" si="9"/>
        <v>2:07 Текущее видео</v>
      </c>
      <c r="I219" t="str">
        <f t="shared" ca="1" si="10"/>
        <v xml:space="preserve">[1185] Marketing LIES About This FoboZone Chain Lock (Picked FAST) </v>
      </c>
    </row>
    <row r="220" spans="1:9" x14ac:dyDescent="0.25">
      <c r="A220" t="s">
        <v>70</v>
      </c>
      <c r="G220">
        <f t="shared" si="11"/>
        <v>1316</v>
      </c>
      <c r="H220" t="str">
        <f t="shared" ca="1" si="9"/>
        <v>8:06 Текущее видео</v>
      </c>
      <c r="I220" t="str">
        <f t="shared" ca="1" si="10"/>
        <v xml:space="preserve">[1184] ERA “Maximum Security” Padlock With Magnetic and Concentric Pins Picked and Gutted </v>
      </c>
    </row>
    <row r="221" spans="1:9" x14ac:dyDescent="0.25">
      <c r="G221">
        <f t="shared" si="11"/>
        <v>1322</v>
      </c>
      <c r="H221" t="str">
        <f t="shared" ca="1" si="9"/>
        <v>2:50 Текущее видео</v>
      </c>
      <c r="I221" t="str">
        <f t="shared" ca="1" si="10"/>
        <v xml:space="preserve">[1183] A Zip-Tie Bike Lock?!? Bell “QuickZip” Opened FAST </v>
      </c>
    </row>
    <row r="222" spans="1:9" x14ac:dyDescent="0.25">
      <c r="A222" t="s">
        <v>2</v>
      </c>
      <c r="G222">
        <f t="shared" si="11"/>
        <v>1328</v>
      </c>
      <c r="H222" t="str">
        <f t="shared" ca="1" si="9"/>
        <v>2:42 Текущее видео</v>
      </c>
      <c r="I222" t="str">
        <f t="shared" ca="1" si="10"/>
        <v xml:space="preserve">[1182] A 300 Year-Old Design In A Modern Padlock (Tokoz 112/50) </v>
      </c>
    </row>
    <row r="223" spans="1:9" x14ac:dyDescent="0.25">
      <c r="A223">
        <v>38</v>
      </c>
      <c r="G223">
        <f t="shared" si="11"/>
        <v>1334</v>
      </c>
      <c r="H223" t="str">
        <f t="shared" ca="1" si="9"/>
        <v>7:09 Текущее видео</v>
      </c>
      <c r="I223" t="str">
        <f t="shared" ca="1" si="10"/>
        <v xml:space="preserve">[1181] A TRAP For Pickers! The Clever Hines Key System Picked </v>
      </c>
    </row>
    <row r="224" spans="1:9" x14ac:dyDescent="0.25">
      <c r="A224" t="s">
        <v>7</v>
      </c>
      <c r="G224">
        <f t="shared" si="11"/>
        <v>1340</v>
      </c>
      <c r="H224" t="str">
        <f t="shared" ca="1" si="9"/>
        <v>3:22 Текущее видео</v>
      </c>
      <c r="I224" t="str">
        <f t="shared" ca="1" si="10"/>
        <v xml:space="preserve">[1180] Bison Fingerprint Trigger Lock Picked (Model L2) </v>
      </c>
    </row>
    <row r="225" spans="1:9" x14ac:dyDescent="0.25">
      <c r="G225">
        <f t="shared" si="11"/>
        <v>1346</v>
      </c>
      <c r="H225" t="str">
        <f t="shared" ca="1" si="9"/>
        <v>1:51 Текущее видео</v>
      </c>
      <c r="I225" t="str">
        <f t="shared" ca="1" si="10"/>
        <v xml:space="preserve">[1179] Picked In A Second! OKLead Trailer Wheel Lock </v>
      </c>
    </row>
    <row r="226" spans="1:9" x14ac:dyDescent="0.25">
      <c r="A226" t="s">
        <v>71</v>
      </c>
      <c r="G226">
        <f t="shared" si="11"/>
        <v>1352</v>
      </c>
      <c r="H226" t="str">
        <f t="shared" ca="1" si="9"/>
        <v>2:26 Текущее видео</v>
      </c>
      <c r="I226" t="str">
        <f t="shared" ca="1" si="10"/>
        <v xml:space="preserve">[1178] A Security Bargain? OKG Bike Lock &amp; Chain Set Picked </v>
      </c>
    </row>
    <row r="227" spans="1:9" x14ac:dyDescent="0.25">
      <c r="G227">
        <f t="shared" si="11"/>
        <v>1358</v>
      </c>
      <c r="H227" t="str">
        <f t="shared" ca="1" si="9"/>
        <v>7:48 Текущее видео</v>
      </c>
      <c r="I227" t="str">
        <f t="shared" ca="1" si="10"/>
        <v xml:space="preserve">[1177] Australian High Security: BiLock Version 2 Picked and Gutted </v>
      </c>
    </row>
    <row r="228" spans="1:9" x14ac:dyDescent="0.25">
      <c r="A228" t="s">
        <v>2</v>
      </c>
      <c r="G228">
        <f t="shared" si="11"/>
        <v>1364</v>
      </c>
      <c r="H228" t="str">
        <f t="shared" ca="1" si="9"/>
        <v>2:07 Текущее видео</v>
      </c>
      <c r="I228" t="str">
        <f t="shared" ca="1" si="10"/>
        <v xml:space="preserve">[1176] Open in Seconds: Honeywell “Steel Security Safe” (Model 5101 DOJ) </v>
      </c>
    </row>
    <row r="229" spans="1:9" x14ac:dyDescent="0.25">
      <c r="A229">
        <v>39</v>
      </c>
      <c r="G229">
        <f t="shared" si="11"/>
        <v>1370</v>
      </c>
      <c r="H229" t="str">
        <f t="shared" ca="1" si="9"/>
        <v>2:01 Текущее видео</v>
      </c>
      <c r="I229" t="str">
        <f t="shared" ca="1" si="10"/>
        <v xml:space="preserve">[1175] Embarrassing: This Curt Trailer Lock Just Falls Off </v>
      </c>
    </row>
    <row r="230" spans="1:9" x14ac:dyDescent="0.25">
      <c r="A230" t="s">
        <v>72</v>
      </c>
      <c r="G230">
        <f t="shared" si="11"/>
        <v>1376</v>
      </c>
      <c r="H230" t="str">
        <f t="shared" ca="1" si="9"/>
        <v>2:07 Текущее видео</v>
      </c>
      <c r="I230" t="str">
        <f t="shared" ca="1" si="10"/>
        <v xml:space="preserve">[1174] Two Pound Lock Picked in Two Seconds (Santiao Shutter Lock) </v>
      </c>
    </row>
    <row r="231" spans="1:9" x14ac:dyDescent="0.25">
      <c r="G231">
        <f t="shared" si="11"/>
        <v>1382</v>
      </c>
      <c r="H231" t="str">
        <f t="shared" ca="1" si="9"/>
        <v>2:10 Текущее видео</v>
      </c>
      <c r="I231" t="str">
        <f t="shared" ca="1" si="10"/>
        <v xml:space="preserve">[1173] I Can’t Believe This Is Sold As A Bike Lock: Master Lock 8361D </v>
      </c>
    </row>
    <row r="232" spans="1:9" x14ac:dyDescent="0.25">
      <c r="A232" t="s">
        <v>73</v>
      </c>
      <c r="G232">
        <f t="shared" si="11"/>
        <v>1388</v>
      </c>
      <c r="H232" t="str">
        <f t="shared" ca="1" si="9"/>
        <v>3:28 Текущее видео</v>
      </c>
      <c r="I232" t="str">
        <f t="shared" ca="1" si="10"/>
        <v xml:space="preserve">[1172] Vintage Real Estate Security: Supra “Title” Lockbox </v>
      </c>
    </row>
    <row r="233" spans="1:9" x14ac:dyDescent="0.25">
      <c r="G233">
        <f t="shared" si="11"/>
        <v>1394</v>
      </c>
      <c r="H233" t="str">
        <f t="shared" ca="1" si="9"/>
        <v>3:01 Текущее видео</v>
      </c>
      <c r="I233" t="str">
        <f t="shared" ca="1" si="10"/>
        <v xml:space="preserve">[1171] Better Than Most, But Still Problematic: Squire Stronghold Keysafe </v>
      </c>
    </row>
    <row r="234" spans="1:9" x14ac:dyDescent="0.25">
      <c r="A234" t="s">
        <v>2</v>
      </c>
      <c r="G234">
        <f t="shared" si="11"/>
        <v>1400</v>
      </c>
      <c r="H234" t="str">
        <f t="shared" ca="1" si="9"/>
        <v>7:07 Текущее видео</v>
      </c>
      <c r="I234" t="str">
        <f t="shared" ca="1" si="10"/>
        <v xml:space="preserve">[1170] High(ish) Security Copy: DeGuard Pin-in-Pin Lock Cylinder </v>
      </c>
    </row>
    <row r="235" spans="1:9" x14ac:dyDescent="0.25">
      <c r="A235">
        <v>40</v>
      </c>
      <c r="G235">
        <f t="shared" si="11"/>
        <v>1406</v>
      </c>
      <c r="H235" t="str">
        <f t="shared" ca="1" si="9"/>
        <v>4:49 Текущее видео</v>
      </c>
      <c r="I235" t="str">
        <f t="shared" ca="1" si="10"/>
        <v xml:space="preserve">[1169] The Stakes Are High — Scotch Bottle Puzzle Solved </v>
      </c>
    </row>
    <row r="236" spans="1:9" x14ac:dyDescent="0.25">
      <c r="A236" t="s">
        <v>74</v>
      </c>
      <c r="G236">
        <f t="shared" si="11"/>
        <v>1412</v>
      </c>
      <c r="H236" t="str">
        <f t="shared" ca="1" si="9"/>
        <v>2:07 Текущее видео</v>
      </c>
      <c r="I236" t="str">
        <f t="shared" ca="1" si="10"/>
        <v xml:space="preserve">[1168] Amazon’s Terrible Choice: Puroma KP070 Disc Padlock </v>
      </c>
    </row>
    <row r="237" spans="1:9" x14ac:dyDescent="0.25">
      <c r="G237">
        <f t="shared" si="11"/>
        <v>1418</v>
      </c>
      <c r="H237" t="str">
        <f t="shared" ca="1" si="9"/>
        <v>1:58 Текущее видео</v>
      </c>
      <c r="I237" t="str">
        <f t="shared" ca="1" si="10"/>
        <v xml:space="preserve">[1167] A Lock That Fits In Your Wallet... Picked With a Zip-Tie (Quirky Flat Lock) </v>
      </c>
    </row>
    <row r="238" spans="1:9" x14ac:dyDescent="0.25">
      <c r="A238" t="s">
        <v>75</v>
      </c>
      <c r="G238">
        <f t="shared" si="11"/>
        <v>1424</v>
      </c>
      <c r="H238" t="str">
        <f t="shared" ca="1" si="9"/>
        <v>2:21 Текущее видео</v>
      </c>
      <c r="I238" t="str">
        <f t="shared" ca="1" si="10"/>
        <v xml:space="preserve">[1166] Novice-Level Security: Master Lock No. 387 Kingpin Lock </v>
      </c>
    </row>
    <row r="239" spans="1:9" x14ac:dyDescent="0.25">
      <c r="G239">
        <f t="shared" si="11"/>
        <v>1430</v>
      </c>
      <c r="H239" t="str">
        <f t="shared" ca="1" si="9"/>
        <v>3:39 Текущее видео</v>
      </c>
      <c r="I239" t="str">
        <f t="shared" ca="1" si="10"/>
        <v xml:space="preserve">[1165] Kryptonite “Key Chain” Bike Lock Picked </v>
      </c>
    </row>
    <row r="240" spans="1:9" x14ac:dyDescent="0.25">
      <c r="A240" t="s">
        <v>2</v>
      </c>
      <c r="G240">
        <f t="shared" si="11"/>
        <v>1436</v>
      </c>
      <c r="H240" t="str">
        <f t="shared" ca="1" si="9"/>
        <v>1:37 Текущее видео</v>
      </c>
      <c r="I240" t="str">
        <f t="shared" ca="1" si="10"/>
        <v xml:space="preserve">[1164] An Unpickable Lock From Germany! </v>
      </c>
    </row>
    <row r="241" spans="1:9" x14ac:dyDescent="0.25">
      <c r="A241">
        <v>41</v>
      </c>
      <c r="G241">
        <f t="shared" si="11"/>
        <v>1442</v>
      </c>
      <c r="H241" t="str">
        <f t="shared" ca="1" si="9"/>
        <v>2:51 Текущее видео</v>
      </c>
      <c r="I241" t="str">
        <f t="shared" ca="1" si="10"/>
        <v xml:space="preserve">[1163] A Stunning Trailer Lock Design Flaw (Equipment Lock Company) </v>
      </c>
    </row>
    <row r="242" spans="1:9" x14ac:dyDescent="0.25">
      <c r="A242" t="s">
        <v>76</v>
      </c>
      <c r="G242">
        <f t="shared" si="11"/>
        <v>1448</v>
      </c>
      <c r="H242" t="str">
        <f t="shared" ca="1" si="9"/>
        <v>2:25 Текущее видео</v>
      </c>
      <c r="I242" t="str">
        <f t="shared" ca="1" si="10"/>
        <v xml:space="preserve">[1162] It’s Terrible, But Not Because It Causes Cancer (Infinity Kingpin Lock) </v>
      </c>
    </row>
    <row r="243" spans="1:9" x14ac:dyDescent="0.25">
      <c r="G243">
        <f t="shared" si="11"/>
        <v>1454</v>
      </c>
      <c r="H243" t="str">
        <f t="shared" ca="1" si="9"/>
        <v>2:03 Текущее видео</v>
      </c>
      <c r="I243" t="str">
        <f t="shared" ca="1" si="10"/>
        <v xml:space="preserve">[1161] Breaking Into The “Fort Knox” Gold Vault... Kinda. </v>
      </c>
    </row>
    <row r="244" spans="1:9" x14ac:dyDescent="0.25">
      <c r="A244" t="s">
        <v>77</v>
      </c>
      <c r="G244">
        <f t="shared" si="11"/>
        <v>1460</v>
      </c>
      <c r="H244" t="str">
        <f t="shared" ca="1" si="9"/>
        <v>3:07 Текущее видео</v>
      </c>
      <c r="I244" t="str">
        <f t="shared" ca="1" si="10"/>
        <v xml:space="preserve">[1160] “The Ultimate Portable Safe” Opened With Red Bull Can (SafeGo) </v>
      </c>
    </row>
    <row r="245" spans="1:9" x14ac:dyDescent="0.25">
      <c r="G245">
        <f t="shared" si="11"/>
        <v>1466</v>
      </c>
      <c r="H245" t="str">
        <f t="shared" ca="1" si="9"/>
        <v>1:36 Текущее видео</v>
      </c>
      <c r="I245" t="str">
        <f t="shared" ca="1" si="10"/>
        <v xml:space="preserve">[1159] Grey Goose Bottle Anti-Theft Lock Opened FAST! </v>
      </c>
    </row>
    <row r="246" spans="1:9" x14ac:dyDescent="0.25">
      <c r="A246" t="s">
        <v>2</v>
      </c>
      <c r="G246">
        <f t="shared" si="11"/>
        <v>1472</v>
      </c>
      <c r="H246" t="str">
        <f t="shared" ca="1" si="9"/>
        <v>1:58 Текущее видео</v>
      </c>
      <c r="I246" t="str">
        <f t="shared" ca="1" si="10"/>
        <v xml:space="preserve">[1158] Opened Faster WITHOUT The Code: AmazonBasics Combination Lock </v>
      </c>
    </row>
    <row r="247" spans="1:9" x14ac:dyDescent="0.25">
      <c r="A247">
        <v>42</v>
      </c>
      <c r="G247">
        <f t="shared" si="11"/>
        <v>1478</v>
      </c>
      <c r="H247" t="str">
        <f t="shared" ca="1" si="9"/>
        <v>2:04 Текущее видео</v>
      </c>
      <c r="I247" t="str">
        <f t="shared" ca="1" si="10"/>
        <v xml:space="preserve">[1157] Indian “Shiva” Lever Padlock Picked </v>
      </c>
    </row>
    <row r="248" spans="1:9" x14ac:dyDescent="0.25">
      <c r="A248" t="s">
        <v>78</v>
      </c>
      <c r="G248">
        <f t="shared" si="11"/>
        <v>1484</v>
      </c>
      <c r="H248" t="str">
        <f t="shared" ca="1" si="9"/>
        <v>2:30 Текущее видео</v>
      </c>
      <c r="I248" t="str">
        <f t="shared" ca="1" si="10"/>
        <v xml:space="preserve">[1156] Vintage High Security: DynaLok Tubular Core Padlock Picked </v>
      </c>
    </row>
    <row r="249" spans="1:9" x14ac:dyDescent="0.25">
      <c r="G249">
        <f t="shared" si="11"/>
        <v>1490</v>
      </c>
      <c r="H249" t="str">
        <f t="shared" ca="1" si="9"/>
        <v>2:39 Текущее видео</v>
      </c>
      <c r="I249" t="str">
        <f t="shared" ca="1" si="10"/>
        <v xml:space="preserve">[1155] RE/MAX Key Lock Box Decoded FAST (VAULTLocks 5000) </v>
      </c>
    </row>
    <row r="250" spans="1:9" x14ac:dyDescent="0.25">
      <c r="A250" t="s">
        <v>79</v>
      </c>
      <c r="G250">
        <f t="shared" si="11"/>
        <v>1496</v>
      </c>
      <c r="H250" t="str">
        <f t="shared" ca="1" si="9"/>
        <v>2:42 Текущее видео</v>
      </c>
      <c r="I250" t="str">
        <f t="shared" ca="1" si="10"/>
        <v xml:space="preserve">[1154] Missile Control Key Switch Picked </v>
      </c>
    </row>
    <row r="251" spans="1:9" x14ac:dyDescent="0.25">
      <c r="G251">
        <f t="shared" si="11"/>
        <v>1502</v>
      </c>
      <c r="H251" t="str">
        <f t="shared" ca="1" si="9"/>
        <v>1:41 Текущее видео</v>
      </c>
      <c r="I251" t="str">
        <f t="shared" ca="1" si="10"/>
        <v xml:space="preserve">[1153] Catalyst Bottle Lock Jiggled Open </v>
      </c>
    </row>
    <row r="252" spans="1:9" x14ac:dyDescent="0.25">
      <c r="A252" t="s">
        <v>2</v>
      </c>
      <c r="G252">
        <f t="shared" si="11"/>
        <v>1508</v>
      </c>
      <c r="H252" t="str">
        <f t="shared" ca="1" si="9"/>
        <v>2:39 Текущее видео</v>
      </c>
      <c r="I252" t="str">
        <f t="shared" ca="1" si="10"/>
        <v xml:space="preserve">[1152] European Kryptonite Motorcycle Lock Picked </v>
      </c>
    </row>
    <row r="253" spans="1:9" x14ac:dyDescent="0.25">
      <c r="A253">
        <v>43</v>
      </c>
      <c r="G253">
        <f t="shared" si="11"/>
        <v>1514</v>
      </c>
      <c r="H253" t="str">
        <f t="shared" ca="1" si="9"/>
        <v>2:51 Текущее видео</v>
      </c>
      <c r="I253" t="str">
        <f t="shared" ca="1" si="10"/>
        <v xml:space="preserve">[1151] Heavyweight Motorcycle Lock: Oxford “Monster XL" Picked </v>
      </c>
    </row>
    <row r="254" spans="1:9" x14ac:dyDescent="0.25">
      <c r="A254" t="s">
        <v>51</v>
      </c>
      <c r="G254">
        <f t="shared" si="11"/>
        <v>1520</v>
      </c>
      <c r="H254" t="str">
        <f t="shared" ca="1" si="9"/>
        <v>2:46 Текущее видео</v>
      </c>
      <c r="I254" t="str">
        <f t="shared" ca="1" si="10"/>
        <v xml:space="preserve">[1150] Taylor “High Security” Tubular Mortise Cylinder Picked </v>
      </c>
    </row>
    <row r="255" spans="1:9" x14ac:dyDescent="0.25">
      <c r="G255">
        <f t="shared" si="11"/>
        <v>1526</v>
      </c>
      <c r="H255" t="str">
        <f t="shared" ca="1" si="9"/>
        <v>2:32 Текущее видео</v>
      </c>
      <c r="I255" t="str">
        <f t="shared" ca="1" si="10"/>
        <v xml:space="preserve">[1149] AmazonBasics Key Lockbox Decoded &amp; Opened </v>
      </c>
    </row>
    <row r="256" spans="1:9" x14ac:dyDescent="0.25">
      <c r="A256" t="s">
        <v>80</v>
      </c>
      <c r="G256">
        <f t="shared" si="11"/>
        <v>1532</v>
      </c>
      <c r="H256" t="str">
        <f t="shared" ca="1" si="9"/>
        <v>1:51 Текущее видео</v>
      </c>
      <c r="I256" t="str">
        <f t="shared" ca="1" si="10"/>
        <v xml:space="preserve">[1148] "Tapplock" Opened By Tapping Lock </v>
      </c>
    </row>
    <row r="257" spans="1:9" x14ac:dyDescent="0.25">
      <c r="G257">
        <f t="shared" si="11"/>
        <v>1538</v>
      </c>
      <c r="H257" t="str">
        <f t="shared" ca="1" si="9"/>
        <v>3:51 Текущее видео</v>
      </c>
      <c r="I257" t="str">
        <f t="shared" ca="1" si="10"/>
        <v xml:space="preserve">[1147] Locksmith Says My Videos Are BS... Loses $75 (Maybe) </v>
      </c>
    </row>
    <row r="258" spans="1:9" x14ac:dyDescent="0.25">
      <c r="A258" t="s">
        <v>2</v>
      </c>
      <c r="G258">
        <f t="shared" si="11"/>
        <v>1544</v>
      </c>
      <c r="H258" t="str">
        <f t="shared" ref="H258:H321" ca="1" si="12">INDIRECT(CONCATENATE("R",G258,"C1"),0)</f>
        <v>2:36 Текущее видео</v>
      </c>
      <c r="I258" t="str">
        <f t="shared" ref="I258:I321" ca="1" si="13">INDIRECT(CONCATENATE("R",G258+2,"C1"),0)</f>
        <v xml:space="preserve">[1146] Squire Valiant HSV Insurance Padlock Picked (5/6 Levers) </v>
      </c>
    </row>
    <row r="259" spans="1:9" x14ac:dyDescent="0.25">
      <c r="A259">
        <v>44</v>
      </c>
      <c r="G259">
        <f t="shared" ref="G259:G322" si="14">G258+6</f>
        <v>1550</v>
      </c>
      <c r="H259" t="str">
        <f t="shared" ca="1" si="12"/>
        <v>2:48 Текущее видео</v>
      </c>
      <c r="I259" t="str">
        <f t="shared" ca="1" si="13"/>
        <v xml:space="preserve">[1145] SPINNING MAGNETS Open Fingerprint Padlock! </v>
      </c>
    </row>
    <row r="260" spans="1:9" x14ac:dyDescent="0.25">
      <c r="A260" t="s">
        <v>81</v>
      </c>
      <c r="G260">
        <f t="shared" si="14"/>
        <v>1556</v>
      </c>
      <c r="H260" t="str">
        <f t="shared" ca="1" si="12"/>
        <v>1:43 Текущее видео</v>
      </c>
      <c r="I260" t="str">
        <f t="shared" ca="1" si="13"/>
        <v xml:space="preserve">[1144] AmazonBasics’ Deficient Disc Padlock Picked FAST </v>
      </c>
    </row>
    <row r="261" spans="1:9" x14ac:dyDescent="0.25">
      <c r="G261">
        <f t="shared" si="14"/>
        <v>1562</v>
      </c>
      <c r="H261" t="str">
        <f t="shared" ca="1" si="12"/>
        <v>2:25 Текущее видео</v>
      </c>
      <c r="I261" t="str">
        <f t="shared" ca="1" si="13"/>
        <v xml:space="preserve">[1143] Artago (Triumph) Model 69x Disc Brake Lock Picked </v>
      </c>
    </row>
    <row r="262" spans="1:9" x14ac:dyDescent="0.25">
      <c r="A262" t="s">
        <v>82</v>
      </c>
      <c r="G262">
        <f t="shared" si="14"/>
        <v>1568</v>
      </c>
      <c r="H262" t="str">
        <f t="shared" ca="1" si="12"/>
        <v>3:22 Текущее видео</v>
      </c>
      <c r="I262" t="str">
        <f t="shared" ca="1" si="13"/>
        <v xml:space="preserve">[1142] No Tools Needed: Decoding The Master Lock 878 Combination Lock </v>
      </c>
    </row>
    <row r="263" spans="1:9" x14ac:dyDescent="0.25">
      <c r="G263">
        <f t="shared" si="14"/>
        <v>1574</v>
      </c>
      <c r="H263" t="str">
        <f t="shared" ca="1" si="12"/>
        <v>2:35 Текущее видео</v>
      </c>
      <c r="I263" t="str">
        <f t="shared" ca="1" si="13"/>
        <v xml:space="preserve">[1141] Hong Huan’s Terrible, Horrible, No Good, Very Bad Bike Lock </v>
      </c>
    </row>
    <row r="264" spans="1:9" x14ac:dyDescent="0.25">
      <c r="A264" t="s">
        <v>2</v>
      </c>
      <c r="G264">
        <f t="shared" si="14"/>
        <v>1580</v>
      </c>
      <c r="H264" t="str">
        <f t="shared" ca="1" si="12"/>
        <v>2:36 Текущее видео</v>
      </c>
      <c r="I264" t="str">
        <f t="shared" ca="1" si="13"/>
        <v xml:space="preserve">[1140] $110 Alarmed Motorcycle Lock Picked &amp; Disarmed (Oxford Boss) </v>
      </c>
    </row>
    <row r="265" spans="1:9" x14ac:dyDescent="0.25">
      <c r="A265">
        <v>45</v>
      </c>
      <c r="G265">
        <f t="shared" si="14"/>
        <v>1586</v>
      </c>
      <c r="H265" t="str">
        <f t="shared" ca="1" si="12"/>
        <v>3:02 Текущее видео</v>
      </c>
      <c r="I265" t="str">
        <f t="shared" ca="1" si="13"/>
        <v xml:space="preserve">[1139] New vs. Old: ERA 5-Lever “Insurance” Padlock </v>
      </c>
    </row>
    <row r="266" spans="1:9" x14ac:dyDescent="0.25">
      <c r="A266" t="s">
        <v>83</v>
      </c>
      <c r="G266">
        <f t="shared" si="14"/>
        <v>1592</v>
      </c>
      <c r="H266" t="str">
        <f t="shared" ca="1" si="12"/>
        <v>1:34 Текущее видео</v>
      </c>
      <c r="I266" t="str">
        <f t="shared" ca="1" si="13"/>
        <v xml:space="preserve">[1138] Stopower Electric Plug Lock Jiggled Open FAST </v>
      </c>
    </row>
    <row r="267" spans="1:9" x14ac:dyDescent="0.25">
      <c r="G267">
        <f t="shared" si="14"/>
        <v>1598</v>
      </c>
      <c r="H267" t="str">
        <f t="shared" ca="1" si="12"/>
        <v>2:25 Текущее видео</v>
      </c>
      <c r="I267" t="str">
        <f t="shared" ca="1" si="13"/>
        <v xml:space="preserve">[1137] The Worst Bike Lock You Should Consider Using (Kryptonite Keeper U-Lock) </v>
      </c>
    </row>
    <row r="268" spans="1:9" x14ac:dyDescent="0.25">
      <c r="A268" t="s">
        <v>84</v>
      </c>
      <c r="G268">
        <f t="shared" si="14"/>
        <v>1604</v>
      </c>
      <c r="H268" t="str">
        <f t="shared" ca="1" si="12"/>
        <v>2:17 Текущее видео</v>
      </c>
      <c r="I268" t="str">
        <f t="shared" ca="1" si="13"/>
        <v xml:space="preserve">[1136] Soviet-Era Ural Automotive Plant Padlock Picked </v>
      </c>
    </row>
    <row r="269" spans="1:9" x14ac:dyDescent="0.25">
      <c r="G269">
        <f t="shared" si="14"/>
        <v>1610</v>
      </c>
      <c r="H269" t="str">
        <f t="shared" ca="1" si="12"/>
        <v>1:36 Текущее видео</v>
      </c>
      <c r="I269" t="str">
        <f t="shared" ca="1" si="13"/>
        <v xml:space="preserve">[1135] Asec 5-Lever Padlock Picked FAST </v>
      </c>
    </row>
    <row r="270" spans="1:9" x14ac:dyDescent="0.25">
      <c r="A270" t="s">
        <v>2</v>
      </c>
      <c r="G270">
        <f t="shared" si="14"/>
        <v>1616</v>
      </c>
      <c r="H270" t="str">
        <f t="shared" ca="1" si="12"/>
        <v>2:20 Текущее видео</v>
      </c>
      <c r="I270" t="str">
        <f t="shared" ca="1" si="13"/>
        <v xml:space="preserve">[1134] Oxford “Boss” Motorcycle Lock Picked </v>
      </c>
    </row>
    <row r="271" spans="1:9" x14ac:dyDescent="0.25">
      <c r="A271">
        <v>46</v>
      </c>
      <c r="G271">
        <f t="shared" si="14"/>
        <v>1622</v>
      </c>
      <c r="H271" t="str">
        <f t="shared" ca="1" si="12"/>
        <v>3:06 Текущее видео</v>
      </c>
      <c r="I271" t="str">
        <f t="shared" ca="1" si="13"/>
        <v xml:space="preserve">[1133] Abus 160 Combination Lock Decoded Two Unusual Ways </v>
      </c>
    </row>
    <row r="272" spans="1:9" x14ac:dyDescent="0.25">
      <c r="A272" t="s">
        <v>85</v>
      </c>
      <c r="G272">
        <f t="shared" si="14"/>
        <v>1628</v>
      </c>
      <c r="H272" t="str">
        <f t="shared" ca="1" si="12"/>
        <v>1:50 Текущее видео</v>
      </c>
      <c r="I272" t="str">
        <f t="shared" ca="1" si="13"/>
        <v xml:space="preserve">[1132] LIES From A “Wine Cellar” Lever Lock </v>
      </c>
    </row>
    <row r="273" spans="1:9" x14ac:dyDescent="0.25">
      <c r="G273">
        <f t="shared" si="14"/>
        <v>1634</v>
      </c>
      <c r="H273" t="str">
        <f t="shared" ca="1" si="12"/>
        <v>3:34 Текущее видео</v>
      </c>
      <c r="I273" t="str">
        <f t="shared" ca="1" si="13"/>
        <v xml:space="preserve">[1131] 35 POUND Motorcycle Lock Picked (Oxford “Beast”) </v>
      </c>
    </row>
    <row r="274" spans="1:9" x14ac:dyDescent="0.25">
      <c r="A274" t="s">
        <v>86</v>
      </c>
      <c r="G274">
        <f t="shared" si="14"/>
        <v>1640</v>
      </c>
      <c r="H274" t="str">
        <f t="shared" ca="1" si="12"/>
        <v>2:10 Текущее видео</v>
      </c>
      <c r="I274" t="str">
        <f t="shared" ca="1" si="13"/>
        <v xml:space="preserve">[1130] Avoiding The Trap, And Bypassing Keypad With Magnet (HFeng) </v>
      </c>
    </row>
    <row r="275" spans="1:9" x14ac:dyDescent="0.25">
      <c r="G275">
        <f t="shared" si="14"/>
        <v>1646</v>
      </c>
      <c r="H275" t="str">
        <f t="shared" ca="1" si="12"/>
        <v>2:26 Текущее видео</v>
      </c>
      <c r="I275" t="str">
        <f t="shared" ca="1" si="13"/>
        <v xml:space="preserve">[1129] “Fantasy Lock” vs. “Fraud Lock” (Squire 770) </v>
      </c>
    </row>
    <row r="276" spans="1:9" x14ac:dyDescent="0.25">
      <c r="A276" t="s">
        <v>2</v>
      </c>
      <c r="G276">
        <f t="shared" si="14"/>
        <v>1652</v>
      </c>
      <c r="H276" t="str">
        <f t="shared" ca="1" si="12"/>
        <v>1:59 Текущее видео</v>
      </c>
      <c r="I276" t="str">
        <f t="shared" ca="1" si="13"/>
        <v xml:space="preserve">[1128] A Design Flaw That Can Make an Easy Lock Hard To Pick (Master Lock M187) </v>
      </c>
    </row>
    <row r="277" spans="1:9" x14ac:dyDescent="0.25">
      <c r="A277">
        <v>47</v>
      </c>
      <c r="G277">
        <f t="shared" si="14"/>
        <v>1658</v>
      </c>
      <c r="H277" t="str">
        <f t="shared" ca="1" si="12"/>
        <v>2:10 Текущее видео</v>
      </c>
      <c r="I277" t="str">
        <f t="shared" ca="1" si="13"/>
        <v xml:space="preserve">[1127] Nu-Set Shutter Lock Elektro-Picked (And Elektro-Pick Giveaway!) </v>
      </c>
    </row>
    <row r="278" spans="1:9" x14ac:dyDescent="0.25">
      <c r="A278" t="s">
        <v>87</v>
      </c>
      <c r="G278">
        <f t="shared" si="14"/>
        <v>1664</v>
      </c>
      <c r="H278" t="str">
        <f t="shared" ca="1" si="12"/>
        <v>1:48 Текущее видео</v>
      </c>
      <c r="I278" t="str">
        <f t="shared" ca="1" si="13"/>
        <v xml:space="preserve">[1126] “Thief’s Lament” Bike Lock Picked FAST! </v>
      </c>
    </row>
    <row r="279" spans="1:9" x14ac:dyDescent="0.25">
      <c r="G279">
        <f t="shared" si="14"/>
        <v>1670</v>
      </c>
      <c r="H279" t="str">
        <f t="shared" ca="1" si="12"/>
        <v>3:54 Текущее видео</v>
      </c>
      <c r="I279" t="str">
        <f t="shared" ca="1" si="13"/>
        <v xml:space="preserve">[1125] Walsall 2000 Insurance Padlock Picked (5 Lever) </v>
      </c>
    </row>
    <row r="280" spans="1:9" x14ac:dyDescent="0.25">
      <c r="A280" t="s">
        <v>88</v>
      </c>
      <c r="G280">
        <f t="shared" si="14"/>
        <v>1676</v>
      </c>
      <c r="H280" t="str">
        <f t="shared" ca="1" si="12"/>
        <v>3:00 Текущее видео</v>
      </c>
      <c r="I280" t="str">
        <f t="shared" ca="1" si="13"/>
        <v xml:space="preserve">[1124] The Thickest Cable Lock I’ve Ever Tested: Kryptonite Hardwire </v>
      </c>
    </row>
    <row r="281" spans="1:9" x14ac:dyDescent="0.25">
      <c r="G281">
        <f t="shared" si="14"/>
        <v>1682</v>
      </c>
      <c r="H281" t="str">
        <f t="shared" ca="1" si="12"/>
        <v>1:57 Текущее видео</v>
      </c>
      <c r="I281" t="str">
        <f t="shared" ca="1" si="13"/>
        <v xml:space="preserve">[1123] Vintage UK Electric Meter Lock Bypassed (Lowe &amp; Fletcher) </v>
      </c>
    </row>
    <row r="282" spans="1:9" x14ac:dyDescent="0.25">
      <c r="A282" t="s">
        <v>2</v>
      </c>
      <c r="G282">
        <f t="shared" si="14"/>
        <v>1688</v>
      </c>
      <c r="H282" t="str">
        <f t="shared" ca="1" si="12"/>
        <v>3:20 Текущее видео</v>
      </c>
      <c r="I282" t="str">
        <f t="shared" ca="1" si="13"/>
        <v xml:space="preserve">[1122] Medeco M3 Vending Machine Lock Picked </v>
      </c>
    </row>
    <row r="283" spans="1:9" x14ac:dyDescent="0.25">
      <c r="A283">
        <v>48</v>
      </c>
      <c r="G283">
        <f t="shared" si="14"/>
        <v>1694</v>
      </c>
      <c r="H283" t="str">
        <f t="shared" ca="1" si="12"/>
        <v>2:59 Текущее видео</v>
      </c>
      <c r="I283" t="str">
        <f t="shared" ca="1" si="13"/>
        <v xml:space="preserve">[1121] Abus No.150/50 Combination Lock Decoded </v>
      </c>
    </row>
    <row r="284" spans="1:9" x14ac:dyDescent="0.25">
      <c r="A284" t="s">
        <v>89</v>
      </c>
      <c r="G284">
        <f t="shared" si="14"/>
        <v>1700</v>
      </c>
      <c r="H284" t="str">
        <f t="shared" ca="1" si="12"/>
        <v>3:06 Текущее видео</v>
      </c>
      <c r="I284" t="str">
        <f t="shared" ca="1" si="13"/>
        <v xml:space="preserve">[1120] Fingerprint Lock That Forgot The Fundamentals - DatoHome L-B400 </v>
      </c>
    </row>
    <row r="285" spans="1:9" x14ac:dyDescent="0.25">
      <c r="G285">
        <f t="shared" si="14"/>
        <v>1706</v>
      </c>
      <c r="H285" t="str">
        <f t="shared" ca="1" si="12"/>
        <v>2:28 Текущее видео</v>
      </c>
      <c r="I285" t="str">
        <f t="shared" ca="1" si="13"/>
        <v xml:space="preserve">[1119] “Safe Skies” TSA Locks - ONLY For The Airport </v>
      </c>
    </row>
    <row r="286" spans="1:9" x14ac:dyDescent="0.25">
      <c r="A286" t="s">
        <v>90</v>
      </c>
      <c r="G286">
        <f t="shared" si="14"/>
        <v>1712</v>
      </c>
      <c r="H286" t="str">
        <f t="shared" ca="1" si="12"/>
        <v>2:01 Текущее видео</v>
      </c>
      <c r="I286" t="str">
        <f t="shared" ca="1" si="13"/>
        <v xml:space="preserve">[1118] Vintage Reese Bicycle Locks Picked </v>
      </c>
    </row>
    <row r="287" spans="1:9" x14ac:dyDescent="0.25">
      <c r="G287">
        <f t="shared" si="14"/>
        <v>1718</v>
      </c>
      <c r="H287" t="str">
        <f t="shared" ca="1" si="12"/>
        <v>1:43 Текущее видео</v>
      </c>
      <c r="I287" t="str">
        <f t="shared" ca="1" si="13"/>
        <v xml:space="preserve">[1117] A Bicycle “Do Not Disturb” Sign: Uläc Brooklyn U-Lock Picked FAST </v>
      </c>
    </row>
    <row r="288" spans="1:9" x14ac:dyDescent="0.25">
      <c r="A288" t="s">
        <v>2</v>
      </c>
      <c r="G288">
        <f t="shared" si="14"/>
        <v>1724</v>
      </c>
      <c r="H288" t="str">
        <f t="shared" ca="1" si="12"/>
        <v>2:49 Текущее видео</v>
      </c>
      <c r="I288" t="str">
        <f t="shared" ca="1" si="13"/>
        <v xml:space="preserve">[1116] Better Than Expected: AmazonBasics "Keyed Padlock” </v>
      </c>
    </row>
    <row r="289" spans="1:9" x14ac:dyDescent="0.25">
      <c r="A289">
        <v>49</v>
      </c>
      <c r="G289">
        <f t="shared" si="14"/>
        <v>1730</v>
      </c>
      <c r="H289" t="str">
        <f t="shared" ca="1" si="12"/>
        <v>4:11 Текущее видео</v>
      </c>
      <c r="I289" t="str">
        <f t="shared" ca="1" si="13"/>
        <v xml:space="preserve">[1115] This Illegal Gun Case Was Saved By A Design Flaw! </v>
      </c>
    </row>
    <row r="290" spans="1:9" x14ac:dyDescent="0.25">
      <c r="A290" t="s">
        <v>49</v>
      </c>
      <c r="G290">
        <f t="shared" si="14"/>
        <v>1736</v>
      </c>
      <c r="H290" t="str">
        <f t="shared" ca="1" si="12"/>
        <v>2:15 Текущее видео</v>
      </c>
      <c r="I290" t="str">
        <f t="shared" ca="1" si="13"/>
        <v xml:space="preserve">[1114] We Can Learn From This Old Soviet Padlock </v>
      </c>
    </row>
    <row r="291" spans="1:9" x14ac:dyDescent="0.25">
      <c r="G291">
        <f t="shared" si="14"/>
        <v>1742</v>
      </c>
      <c r="H291" t="str">
        <f t="shared" ca="1" si="12"/>
        <v>3:19 Текущее видео</v>
      </c>
      <c r="I291" t="str">
        <f t="shared" ca="1" si="13"/>
        <v xml:space="preserve">[1113] The Lock Defeated By Feminism Before I Was Born </v>
      </c>
    </row>
    <row r="292" spans="1:9" x14ac:dyDescent="0.25">
      <c r="A292" t="s">
        <v>91</v>
      </c>
      <c r="G292">
        <f t="shared" si="14"/>
        <v>1748</v>
      </c>
      <c r="H292" t="str">
        <f t="shared" ca="1" si="12"/>
        <v>2:22 Текущее видео</v>
      </c>
      <c r="I292" t="str">
        <f t="shared" ca="1" si="13"/>
        <v xml:space="preserve">[1112] The ROOKIE Mistake In The Silverline Round Body Padlock (Model DC-CRN65) </v>
      </c>
    </row>
    <row r="293" spans="1:9" x14ac:dyDescent="0.25">
      <c r="G293">
        <f t="shared" si="14"/>
        <v>1754</v>
      </c>
      <c r="H293" t="str">
        <f t="shared" ca="1" si="12"/>
        <v>2:01 Текущее видео</v>
      </c>
      <c r="I293" t="str">
        <f t="shared" ca="1" si="13"/>
        <v xml:space="preserve">[1111] They Missed The Point: Guard Security “Armored” Shutter Lock </v>
      </c>
    </row>
    <row r="294" spans="1:9" x14ac:dyDescent="0.25">
      <c r="A294" t="s">
        <v>2</v>
      </c>
      <c r="G294">
        <f t="shared" si="14"/>
        <v>1760</v>
      </c>
      <c r="H294" t="str">
        <f t="shared" ca="1" si="12"/>
        <v>1:41 Текущее видео</v>
      </c>
      <c r="I294" t="str">
        <f t="shared" ca="1" si="13"/>
        <v xml:space="preserve">[1110] Raking Open The Rocky Mounts “Hendrix” Bike Lock </v>
      </c>
    </row>
    <row r="295" spans="1:9" x14ac:dyDescent="0.25">
      <c r="A295">
        <v>50</v>
      </c>
      <c r="G295">
        <f t="shared" si="14"/>
        <v>1766</v>
      </c>
      <c r="H295" t="str">
        <f t="shared" ca="1" si="12"/>
        <v>2:04 Текущее видео</v>
      </c>
      <c r="I295" t="str">
        <f t="shared" ca="1" si="13"/>
        <v xml:space="preserve">[1109] Laughably Bad: Rav Bariach K-Lock (Series RB-100) </v>
      </c>
    </row>
    <row r="296" spans="1:9" x14ac:dyDescent="0.25">
      <c r="A296" t="s">
        <v>92</v>
      </c>
      <c r="G296">
        <f t="shared" si="14"/>
        <v>1772</v>
      </c>
      <c r="H296" t="str">
        <f t="shared" ca="1" si="12"/>
        <v>2:24 Текущее видео</v>
      </c>
      <c r="I296" t="str">
        <f t="shared" ca="1" si="13"/>
        <v xml:space="preserve">[1108] Opened With A BUTTER KNIFE: Master Lock Electronic Lockbox (Model P008EML) </v>
      </c>
    </row>
    <row r="297" spans="1:9" x14ac:dyDescent="0.25">
      <c r="G297">
        <f t="shared" si="14"/>
        <v>1778</v>
      </c>
      <c r="H297" t="str">
        <f t="shared" ca="1" si="12"/>
        <v>2:59 Текущее видео</v>
      </c>
      <c r="I297" t="str">
        <f t="shared" ca="1" si="13"/>
        <v xml:space="preserve">[1107] 100-Year Old Combination Lock That Can Be Opened IN THE DARK! (W.A. Harrison Insurance Lock) </v>
      </c>
    </row>
    <row r="298" spans="1:9" x14ac:dyDescent="0.25">
      <c r="A298" t="s">
        <v>93</v>
      </c>
      <c r="G298">
        <f t="shared" si="14"/>
        <v>1784</v>
      </c>
      <c r="H298" t="str">
        <f t="shared" ca="1" si="12"/>
        <v>2:59 Текущее видео</v>
      </c>
      <c r="I298" t="str">
        <f t="shared" ca="1" si="13"/>
        <v xml:space="preserve">[1107] 100-Year Old Combination Lock That Can Be Opened IN THE DARK! (W.A. Harrison Insurance Lock) </v>
      </c>
    </row>
    <row r="299" spans="1:9" x14ac:dyDescent="0.25">
      <c r="G299">
        <f t="shared" si="14"/>
        <v>1790</v>
      </c>
      <c r="H299" t="str">
        <f t="shared" ca="1" si="12"/>
        <v>2:20 Текущее видео</v>
      </c>
      <c r="I299" t="str">
        <f t="shared" ca="1" si="13"/>
        <v xml:space="preserve">[1106] INEXCUSABLE: Police Car Gun Lock Bypassed in ONE SECOND (Big Sky Racks' ELS 300) </v>
      </c>
    </row>
    <row r="300" spans="1:9" x14ac:dyDescent="0.25">
      <c r="A300" t="s">
        <v>2</v>
      </c>
      <c r="G300">
        <f t="shared" si="14"/>
        <v>1796</v>
      </c>
      <c r="H300" t="str">
        <f t="shared" ca="1" si="12"/>
        <v>1:35 Текущее видео</v>
      </c>
      <c r="I300" t="str">
        <f t="shared" ca="1" si="13"/>
        <v xml:space="preserve">[1104] Open in ONE SECOND: Electronic Keypad Cam Lock </v>
      </c>
    </row>
    <row r="301" spans="1:9" x14ac:dyDescent="0.25">
      <c r="A301">
        <v>51</v>
      </c>
      <c r="G301">
        <f t="shared" si="14"/>
        <v>1802</v>
      </c>
      <c r="H301" t="str">
        <f t="shared" ca="1" si="12"/>
        <v>1:35 Текущее видео</v>
      </c>
      <c r="I301" t="str">
        <f t="shared" ca="1" si="13"/>
        <v xml:space="preserve">[1104] Open in ONE SECOND: Electronic Keypad Cam Lock </v>
      </c>
    </row>
    <row r="302" spans="1:9" x14ac:dyDescent="0.25">
      <c r="A302" t="s">
        <v>94</v>
      </c>
      <c r="G302">
        <f t="shared" si="14"/>
        <v>1808</v>
      </c>
      <c r="H302" t="str">
        <f t="shared" ca="1" si="12"/>
        <v>1:44 Текущее видео</v>
      </c>
      <c r="I302" t="str">
        <f t="shared" ca="1" si="13"/>
        <v xml:space="preserve">[1103] NOVICE-LEVEL Attack On ULÄC “Magnum Force” Bike Lock </v>
      </c>
    </row>
    <row r="303" spans="1:9" x14ac:dyDescent="0.25">
      <c r="G303">
        <f t="shared" si="14"/>
        <v>1814</v>
      </c>
      <c r="H303" t="str">
        <f t="shared" ca="1" si="12"/>
        <v>1:44 Текущее видео</v>
      </c>
      <c r="I303" t="str">
        <f t="shared" ca="1" si="13"/>
        <v xml:space="preserve">[1103] NOVICE-LEVEL Attack On ULÄC “Magnum Force” Bike Lock </v>
      </c>
    </row>
    <row r="304" spans="1:9" x14ac:dyDescent="0.25">
      <c r="A304" t="s">
        <v>95</v>
      </c>
      <c r="G304">
        <f t="shared" si="14"/>
        <v>1820</v>
      </c>
      <c r="H304" t="str">
        <f t="shared" ca="1" si="12"/>
        <v>8:43 Текущее видео</v>
      </c>
      <c r="I304" t="str">
        <f t="shared" ca="1" si="13"/>
        <v xml:space="preserve">[1102] Padlock Heavyweight: Chubb Conquest Picked &amp; Disassembled (Model 1K12C) </v>
      </c>
    </row>
    <row r="305" spans="1:9" x14ac:dyDescent="0.25">
      <c r="G305">
        <f t="shared" si="14"/>
        <v>1826</v>
      </c>
      <c r="H305" t="str">
        <f t="shared" ca="1" si="12"/>
        <v>3:41 Текущее видео</v>
      </c>
      <c r="I305" t="str">
        <f t="shared" ca="1" si="13"/>
        <v xml:space="preserve">[1101] Ingersoll’s Clever 6 Lever Padlock Picked and Disassembled </v>
      </c>
    </row>
    <row r="306" spans="1:9" x14ac:dyDescent="0.25">
      <c r="A306" t="s">
        <v>2</v>
      </c>
      <c r="G306">
        <f t="shared" si="14"/>
        <v>1832</v>
      </c>
      <c r="H306" t="str">
        <f t="shared" ca="1" si="12"/>
        <v>4:51 Текущее видео</v>
      </c>
      <c r="I306" t="str">
        <f t="shared" ca="1" si="13"/>
        <v xml:space="preserve">[1100] Yale Assure Electronic Deadbolt Picked (Model YRD-216) </v>
      </c>
    </row>
    <row r="307" spans="1:9" x14ac:dyDescent="0.25">
      <c r="A307">
        <v>52</v>
      </c>
      <c r="G307">
        <f t="shared" si="14"/>
        <v>1838</v>
      </c>
      <c r="H307" t="str">
        <f t="shared" ca="1" si="12"/>
        <v>4:52 Текущее видео</v>
      </c>
      <c r="I307" t="str">
        <f t="shared" ca="1" si="13"/>
        <v xml:space="preserve">[1099] A Design Blunder In The Revolutionary “U-Change” Lock </v>
      </c>
    </row>
    <row r="308" spans="1:9" x14ac:dyDescent="0.25">
      <c r="A308" t="s">
        <v>96</v>
      </c>
      <c r="G308">
        <f t="shared" si="14"/>
        <v>1844</v>
      </c>
      <c r="H308" t="str">
        <f t="shared" ca="1" si="12"/>
        <v>2:10 Текущее видео</v>
      </c>
      <c r="I308" t="str">
        <f t="shared" ca="1" si="13"/>
        <v xml:space="preserve">[1098] HUGE Double Locking Soviet Lever Padlock Picked </v>
      </c>
    </row>
    <row r="309" spans="1:9" x14ac:dyDescent="0.25">
      <c r="G309">
        <f t="shared" si="14"/>
        <v>1850</v>
      </c>
      <c r="H309" t="str">
        <f t="shared" ca="1" si="12"/>
        <v>1:42 Текущее видео</v>
      </c>
      <c r="I309" t="str">
        <f t="shared" ca="1" si="13"/>
        <v xml:space="preserve">[1097] Comically Easy To Pick: ULÄC “Kaiser” Bike Lock </v>
      </c>
    </row>
    <row r="310" spans="1:9" x14ac:dyDescent="0.25">
      <c r="A310" t="s">
        <v>97</v>
      </c>
      <c r="G310">
        <f t="shared" si="14"/>
        <v>1856</v>
      </c>
      <c r="H310" t="str">
        <f t="shared" ca="1" si="12"/>
        <v>2:19 Текущее видео</v>
      </c>
      <c r="I310" t="str">
        <f t="shared" ca="1" si="13"/>
        <v xml:space="preserve">[1096] A Zip Tie Bike Lock? Bell’s “Reusable Key Lock" </v>
      </c>
    </row>
    <row r="311" spans="1:9" x14ac:dyDescent="0.25">
      <c r="G311">
        <f t="shared" si="14"/>
        <v>1862</v>
      </c>
      <c r="H311" t="str">
        <f t="shared" ca="1" si="12"/>
        <v>2:35 Текущее видео</v>
      </c>
      <c r="I311" t="str">
        <f t="shared" ca="1" si="13"/>
        <v xml:space="preserve">[1095] Red Bull Can Padlock Shimming! </v>
      </c>
    </row>
    <row r="312" spans="1:9" x14ac:dyDescent="0.25">
      <c r="A312" t="s">
        <v>2</v>
      </c>
      <c r="G312">
        <f t="shared" si="14"/>
        <v>1868</v>
      </c>
      <c r="H312" t="str">
        <f t="shared" ca="1" si="12"/>
        <v>3:31 Текущее видео</v>
      </c>
      <c r="I312" t="str">
        <f t="shared" ca="1" si="13"/>
        <v xml:space="preserve">[1094] Wine Bottle Lock Opened With Red Bull Can </v>
      </c>
    </row>
    <row r="313" spans="1:9" x14ac:dyDescent="0.25">
      <c r="A313">
        <v>53</v>
      </c>
      <c r="G313">
        <f t="shared" si="14"/>
        <v>1874</v>
      </c>
      <c r="H313" t="str">
        <f t="shared" ca="1" si="12"/>
        <v>2:30 Текущее видео</v>
      </c>
      <c r="I313" t="str">
        <f t="shared" ca="1" si="13"/>
        <v xml:space="preserve">[1092] Opened With a Red Bull Can: Yale Key Lockbox (Model Y500) </v>
      </c>
    </row>
    <row r="314" spans="1:9" x14ac:dyDescent="0.25">
      <c r="A314" t="s">
        <v>98</v>
      </c>
      <c r="G314">
        <f t="shared" si="14"/>
        <v>1880</v>
      </c>
      <c r="H314" t="str">
        <f t="shared" ca="1" si="12"/>
        <v>1:16 Текущее видео</v>
      </c>
      <c r="I314" t="str">
        <f t="shared" ca="1" si="13"/>
        <v xml:space="preserve">[1091] A Sadly Ordinary Copy: Kryptonite’s “Gripper” Combination Lock Bypassed </v>
      </c>
    </row>
    <row r="315" spans="1:9" x14ac:dyDescent="0.25">
      <c r="G315">
        <f t="shared" si="14"/>
        <v>1886</v>
      </c>
      <c r="H315" t="str">
        <f t="shared" ca="1" si="12"/>
        <v>1:43 Текущее видео</v>
      </c>
      <c r="I315" t="str">
        <f t="shared" ca="1" si="13"/>
        <v xml:space="preserve">[1090] As Bad As You’d Think: AmazonBasics Bike Lock Picked FAST! </v>
      </c>
    </row>
    <row r="316" spans="1:9" x14ac:dyDescent="0.25">
      <c r="A316" t="s">
        <v>99</v>
      </c>
      <c r="G316">
        <f t="shared" si="14"/>
        <v>1892</v>
      </c>
      <c r="H316" t="str">
        <f t="shared" ca="1" si="12"/>
        <v>5:44 Текущее видео</v>
      </c>
      <c r="I316" t="str">
        <f t="shared" ca="1" si="13"/>
        <v xml:space="preserve">[1089] My EDC Lock Tools Explained </v>
      </c>
    </row>
    <row r="317" spans="1:9" x14ac:dyDescent="0.25">
      <c r="G317">
        <f t="shared" si="14"/>
        <v>1898</v>
      </c>
      <c r="H317" t="str">
        <f t="shared" ca="1" si="12"/>
        <v>4:24 Текущее видео</v>
      </c>
      <c r="I317" t="str">
        <f t="shared" ca="1" si="13"/>
        <v xml:space="preserve">[1088] MASSIVE Altor SAF ("Strong as F***”) Bike U-Lock Picked </v>
      </c>
    </row>
    <row r="318" spans="1:9" x14ac:dyDescent="0.25">
      <c r="A318" t="s">
        <v>2</v>
      </c>
      <c r="G318">
        <f t="shared" si="14"/>
        <v>1904</v>
      </c>
      <c r="H318" t="str">
        <f t="shared" ca="1" si="12"/>
        <v>3:06 Текущее видео</v>
      </c>
      <c r="I318" t="str">
        <f t="shared" ca="1" si="13"/>
        <v xml:space="preserve">[1087] Soviet Dual Custody Hidden Shackle Padlock Picked </v>
      </c>
    </row>
    <row r="319" spans="1:9" x14ac:dyDescent="0.25">
      <c r="A319">
        <v>54</v>
      </c>
      <c r="G319">
        <f t="shared" si="14"/>
        <v>1910</v>
      </c>
      <c r="H319" t="str">
        <f t="shared" ca="1" si="12"/>
        <v>2:19 Текущее видео</v>
      </c>
      <c r="I319" t="str">
        <f t="shared" ca="1" si="13"/>
        <v xml:space="preserve">[1086] The Lock That Must Be Picked 15 TIMES! (Infinite Rule Security) </v>
      </c>
    </row>
    <row r="320" spans="1:9" x14ac:dyDescent="0.25">
      <c r="A320" t="s">
        <v>25</v>
      </c>
      <c r="G320">
        <f t="shared" si="14"/>
        <v>1916</v>
      </c>
      <c r="H320" t="str">
        <f t="shared" ca="1" si="12"/>
        <v>2:32 Текущее видео</v>
      </c>
      <c r="I320" t="str">
        <f t="shared" ca="1" si="13"/>
        <v xml:space="preserve">[1085] New Technique Used to Open a PrestoLock Model 2540 </v>
      </c>
    </row>
    <row r="321" spans="1:9" x14ac:dyDescent="0.25">
      <c r="G321">
        <f t="shared" si="14"/>
        <v>1922</v>
      </c>
      <c r="H321" t="str">
        <f t="shared" ca="1" si="12"/>
        <v>2:43 Текущее видео</v>
      </c>
      <c r="I321" t="str">
        <f t="shared" ca="1" si="13"/>
        <v xml:space="preserve">[1084] This Lock Could Save A Month’s Wages... in 1960 (Jiffy Phone Lock) </v>
      </c>
    </row>
    <row r="322" spans="1:9" x14ac:dyDescent="0.25">
      <c r="A322" t="s">
        <v>100</v>
      </c>
      <c r="G322">
        <f t="shared" si="14"/>
        <v>1928</v>
      </c>
      <c r="H322" t="str">
        <f t="shared" ref="H322:H385" ca="1" si="15">INDIRECT(CONCATENATE("R",G322,"C1"),0)</f>
        <v>8:22 Текущее видео</v>
      </c>
      <c r="I322" t="str">
        <f t="shared" ref="I322:I385" ca="1" si="16">INDIRECT(CONCATENATE("R",G322+2,"C1"),0)</f>
        <v xml:space="preserve">[1083] A Peek Behind the Curtain: Evaluating the OKLOK Fingerprint Padlock </v>
      </c>
    </row>
    <row r="323" spans="1:9" x14ac:dyDescent="0.25">
      <c r="G323">
        <f t="shared" ref="G323:G386" si="17">G322+6</f>
        <v>1934</v>
      </c>
      <c r="H323" t="str">
        <f t="shared" ca="1" si="15"/>
        <v>2:37 Текущее видео</v>
      </c>
      <c r="I323" t="str">
        <f t="shared" ca="1" si="16"/>
        <v xml:space="preserve">[1082] Inexcusable: The Pro-Gard Police Car Shotgun Lock </v>
      </c>
    </row>
    <row r="324" spans="1:9" x14ac:dyDescent="0.25">
      <c r="A324" t="s">
        <v>2</v>
      </c>
      <c r="G324">
        <f t="shared" si="17"/>
        <v>1940</v>
      </c>
      <c r="H324" t="str">
        <f t="shared" ca="1" si="15"/>
        <v>2:06 Текущее видео</v>
      </c>
      <c r="I324" t="str">
        <f t="shared" ca="1" si="16"/>
        <v xml:space="preserve">[1081] Viro “SuperMorso” (SuperBite) Chain Lock Picked (Model 4239) </v>
      </c>
    </row>
    <row r="325" spans="1:9" x14ac:dyDescent="0.25">
      <c r="A325">
        <v>55</v>
      </c>
      <c r="G325">
        <f t="shared" si="17"/>
        <v>1946</v>
      </c>
      <c r="H325" t="str">
        <f t="shared" ca="1" si="15"/>
        <v>4:48 Текущее видео</v>
      </c>
      <c r="I325" t="str">
        <f t="shared" ca="1" si="16"/>
        <v xml:space="preserve">[1080] Better Than Most: Abus Granit 68 Victory X-Plus Picked </v>
      </c>
    </row>
    <row r="326" spans="1:9" x14ac:dyDescent="0.25">
      <c r="A326" t="s">
        <v>101</v>
      </c>
      <c r="G326">
        <f t="shared" si="17"/>
        <v>1952</v>
      </c>
      <c r="H326" t="str">
        <f t="shared" ca="1" si="15"/>
        <v>2:40 Текущее видео</v>
      </c>
      <c r="I326" t="str">
        <f t="shared" ca="1" si="16"/>
        <v xml:space="preserve">[1079] Kryptonite’s Double U-Lock Picked — The Messenger Mini+ </v>
      </c>
    </row>
    <row r="327" spans="1:9" x14ac:dyDescent="0.25">
      <c r="G327">
        <f t="shared" si="17"/>
        <v>1958</v>
      </c>
      <c r="H327" t="str">
        <f t="shared" ca="1" si="15"/>
        <v>2:12 Текущее видео</v>
      </c>
      <c r="I327" t="str">
        <f t="shared" ca="1" si="16"/>
        <v xml:space="preserve">[1078] Strike Three or Third Time’s a Charm? Viro Model 166 Disc Brake Lock </v>
      </c>
    </row>
    <row r="328" spans="1:9" x14ac:dyDescent="0.25">
      <c r="A328" t="s">
        <v>102</v>
      </c>
      <c r="G328">
        <f t="shared" si="17"/>
        <v>1964</v>
      </c>
      <c r="H328" t="str">
        <f t="shared" ca="1" si="15"/>
        <v>3:02 Текущее видео</v>
      </c>
      <c r="I328" t="str">
        <f t="shared" ca="1" si="16"/>
        <v xml:space="preserve">[1077] This Lock Must Be Picked TWICE (Bricard 1967) </v>
      </c>
    </row>
    <row r="329" spans="1:9" x14ac:dyDescent="0.25">
      <c r="G329">
        <f t="shared" si="17"/>
        <v>1970</v>
      </c>
      <c r="H329" t="str">
        <f t="shared" ca="1" si="15"/>
        <v>1:43 Текущее видео</v>
      </c>
      <c r="I329" t="str">
        <f t="shared" ca="1" si="16"/>
        <v xml:space="preserve">[1076] Indian Alarm Padlock Picked &amp; Disarmed in 5 SECONDS (Garg Model LLAP0005) </v>
      </c>
    </row>
    <row r="330" spans="1:9" x14ac:dyDescent="0.25">
      <c r="A330" t="s">
        <v>2</v>
      </c>
      <c r="G330">
        <f t="shared" si="17"/>
        <v>1976</v>
      </c>
      <c r="H330" t="str">
        <f t="shared" ca="1" si="15"/>
        <v>3:09 Текущее видео</v>
      </c>
      <c r="I330" t="str">
        <f t="shared" ca="1" si="16"/>
        <v xml:space="preserve">[1075] You Can Own The Pick That BosnianBill and I Made TODAY! </v>
      </c>
    </row>
    <row r="331" spans="1:9" x14ac:dyDescent="0.25">
      <c r="A331">
        <v>56</v>
      </c>
      <c r="G331">
        <f t="shared" si="17"/>
        <v>1982</v>
      </c>
      <c r="H331" t="str">
        <f t="shared" ca="1" si="15"/>
        <v>3:47 Текущее видео</v>
      </c>
      <c r="I331" t="str">
        <f t="shared" ca="1" si="16"/>
        <v xml:space="preserve">[1074] Zeta ZA70 Padlock Picked and Gutted </v>
      </c>
    </row>
    <row r="332" spans="1:9" x14ac:dyDescent="0.25">
      <c r="A332" t="s">
        <v>103</v>
      </c>
      <c r="G332">
        <f t="shared" si="17"/>
        <v>1988</v>
      </c>
      <c r="H332" t="str">
        <f t="shared" ca="1" si="15"/>
        <v>2:31 Текущее видео</v>
      </c>
      <c r="I332" t="str">
        <f t="shared" ca="1" si="16"/>
        <v xml:space="preserve">[1073] Russian “Honest Protection” Padlock Picked With Custom Tool </v>
      </c>
    </row>
    <row r="333" spans="1:9" x14ac:dyDescent="0.25">
      <c r="G333">
        <f t="shared" si="17"/>
        <v>1994</v>
      </c>
      <c r="H333" t="str">
        <f t="shared" ca="1" si="15"/>
        <v>1:34 Текущее видео</v>
      </c>
      <c r="I333" t="str">
        <f t="shared" ca="1" si="16"/>
        <v xml:space="preserve">[1072] Open In Under One Second: Electronic Keypad Cam Lock </v>
      </c>
    </row>
    <row r="334" spans="1:9" x14ac:dyDescent="0.25">
      <c r="A334" t="s">
        <v>104</v>
      </c>
      <c r="G334">
        <f t="shared" si="17"/>
        <v>2000</v>
      </c>
      <c r="H334" t="str">
        <f t="shared" ca="1" si="15"/>
        <v>3:58 Текущее видео</v>
      </c>
      <c r="I334" t="str">
        <f t="shared" ca="1" si="16"/>
        <v xml:space="preserve">[1071] Getting In My Ex-Girlfriend’s Back Door (April Fools Video) </v>
      </c>
    </row>
    <row r="335" spans="1:9" x14ac:dyDescent="0.25">
      <c r="G335">
        <f t="shared" si="17"/>
        <v>2006</v>
      </c>
      <c r="H335" t="str">
        <f t="shared" ca="1" si="15"/>
        <v>1:52 Текущее видео</v>
      </c>
      <c r="I335" t="str">
        <f t="shared" ca="1" si="16"/>
        <v xml:space="preserve">[1070] MaxxTow Trailer Hitch Dimple Lock Picked </v>
      </c>
    </row>
    <row r="336" spans="1:9" x14ac:dyDescent="0.25">
      <c r="A336" t="s">
        <v>2</v>
      </c>
      <c r="G336">
        <f t="shared" si="17"/>
        <v>2012</v>
      </c>
      <c r="H336" t="str">
        <f t="shared" ca="1" si="15"/>
        <v>2:17 Текущее видео</v>
      </c>
      <c r="I336" t="str">
        <f t="shared" ca="1" si="16"/>
        <v xml:space="preserve">[1069] 1920’s High Security: The Johnson Universal Tire Lock </v>
      </c>
    </row>
    <row r="337" spans="1:9" x14ac:dyDescent="0.25">
      <c r="A337">
        <v>57</v>
      </c>
      <c r="G337">
        <f t="shared" si="17"/>
        <v>2018</v>
      </c>
      <c r="H337" t="str">
        <f t="shared" ca="1" si="15"/>
        <v>2:18 Текущее видео</v>
      </c>
      <c r="I337" t="str">
        <f t="shared" ca="1" si="16"/>
        <v xml:space="preserve">[1068] Bypassing the $100 TappLock One+ Fingerprint Padlock </v>
      </c>
    </row>
    <row r="338" spans="1:9" x14ac:dyDescent="0.25">
      <c r="A338" t="s">
        <v>105</v>
      </c>
      <c r="G338">
        <f t="shared" si="17"/>
        <v>2024</v>
      </c>
      <c r="H338" t="str">
        <f t="shared" ca="1" si="15"/>
        <v>2:22 Текущее видео</v>
      </c>
      <c r="I338" t="str">
        <f t="shared" ca="1" si="16"/>
        <v xml:space="preserve">[1067] Brinks “High Security” Key Lock Box Decoded FAST </v>
      </c>
    </row>
    <row r="339" spans="1:9" x14ac:dyDescent="0.25">
      <c r="G339">
        <f t="shared" si="17"/>
        <v>2030</v>
      </c>
      <c r="H339" t="str">
        <f t="shared" ca="1" si="15"/>
        <v>1:52 Текущее видео</v>
      </c>
      <c r="I339" t="str">
        <f t="shared" ca="1" si="16"/>
        <v xml:space="preserve">[1066] “Virtually Pick Proof” Receiver Lock Picked (Reese TowPower) </v>
      </c>
    </row>
    <row r="340" spans="1:9" x14ac:dyDescent="0.25">
      <c r="A340" t="s">
        <v>106</v>
      </c>
      <c r="G340">
        <f t="shared" si="17"/>
        <v>2036</v>
      </c>
      <c r="H340" t="str">
        <f t="shared" ca="1" si="15"/>
        <v>1:43 Текущее видео</v>
      </c>
      <c r="I340" t="str">
        <f t="shared" ca="1" si="16"/>
        <v xml:space="preserve">[1065] FINALLY! A Fingerprint Gun Safe With Truth in Labeling (CaCaGoo) </v>
      </c>
    </row>
    <row r="341" spans="1:9" x14ac:dyDescent="0.25">
      <c r="G341">
        <f t="shared" si="17"/>
        <v>2042</v>
      </c>
      <c r="H341" t="str">
        <f t="shared" ca="1" si="15"/>
        <v>1:55 Текущее видео</v>
      </c>
      <c r="I341" t="str">
        <f t="shared" ca="1" si="16"/>
        <v xml:space="preserve">[1064] First No Touch Open! (Retekess Keypad) </v>
      </c>
    </row>
    <row r="342" spans="1:9" x14ac:dyDescent="0.25">
      <c r="A342" t="s">
        <v>2</v>
      </c>
      <c r="G342">
        <f t="shared" si="17"/>
        <v>2048</v>
      </c>
      <c r="H342" t="str">
        <f t="shared" ca="1" si="15"/>
        <v>2:57 Текущее видео</v>
      </c>
      <c r="I342" t="str">
        <f t="shared" ca="1" si="16"/>
        <v xml:space="preserve">[1063] $180 Titanium Bike Lock Picked (Altor 560G) </v>
      </c>
    </row>
    <row r="343" spans="1:9" x14ac:dyDescent="0.25">
      <c r="A343">
        <v>58</v>
      </c>
      <c r="G343">
        <f t="shared" si="17"/>
        <v>2054</v>
      </c>
      <c r="H343" t="str">
        <f t="shared" ca="1" si="15"/>
        <v>2:57 Текущее видео</v>
      </c>
      <c r="I343" t="str">
        <f t="shared" ca="1" si="16"/>
        <v xml:space="preserve">[1062] Unusual Soviet Padlock Picked With TOOTHPICK! </v>
      </c>
    </row>
    <row r="344" spans="1:9" x14ac:dyDescent="0.25">
      <c r="A344" t="s">
        <v>107</v>
      </c>
      <c r="G344">
        <f t="shared" si="17"/>
        <v>2060</v>
      </c>
      <c r="H344" t="str">
        <f t="shared" ca="1" si="15"/>
        <v>2:35 Текущее видео</v>
      </c>
      <c r="I344" t="str">
        <f t="shared" ca="1" si="16"/>
        <v xml:space="preserve">[1061] Vietnamese Lock With A Surprising Keyway </v>
      </c>
    </row>
    <row r="345" spans="1:9" x14ac:dyDescent="0.25">
      <c r="G345">
        <f t="shared" si="17"/>
        <v>2066</v>
      </c>
      <c r="H345" t="str">
        <f t="shared" ca="1" si="15"/>
        <v>1:54 Текущее видео</v>
      </c>
      <c r="I345" t="str">
        <f t="shared" ca="1" si="16"/>
        <v xml:space="preserve">[1060] Opened in ONE Second: HFeng Fingerprint Lock </v>
      </c>
    </row>
    <row r="346" spans="1:9" x14ac:dyDescent="0.25">
      <c r="A346" t="s">
        <v>108</v>
      </c>
      <c r="G346">
        <f t="shared" si="17"/>
        <v>2072</v>
      </c>
      <c r="H346" t="str">
        <f t="shared" ca="1" si="15"/>
        <v>1:39 Текущее видео</v>
      </c>
      <c r="I346" t="str">
        <f t="shared" ca="1" si="16"/>
        <v xml:space="preserve">[1059] The Club “PersonalVault" Picked FAST </v>
      </c>
    </row>
    <row r="347" spans="1:9" x14ac:dyDescent="0.25">
      <c r="G347">
        <f t="shared" si="17"/>
        <v>2078</v>
      </c>
      <c r="H347" t="str">
        <f t="shared" ca="1" si="15"/>
        <v>1:31 Текущее видео</v>
      </c>
      <c r="I347" t="str">
        <f t="shared" ca="1" si="16"/>
        <v xml:space="preserve">[1058] Shimming Guard Security’s Anti-Shim Padlock </v>
      </c>
    </row>
    <row r="348" spans="1:9" x14ac:dyDescent="0.25">
      <c r="A348" t="s">
        <v>2</v>
      </c>
      <c r="G348">
        <f t="shared" si="17"/>
        <v>2084</v>
      </c>
      <c r="H348" t="str">
        <f t="shared" ca="1" si="15"/>
        <v>2:44 Текущее видео</v>
      </c>
      <c r="I348" t="str">
        <f t="shared" ca="1" si="16"/>
        <v xml:space="preserve">[1057] Abus vs. Master Lock Key Lockboxes </v>
      </c>
    </row>
    <row r="349" spans="1:9" x14ac:dyDescent="0.25">
      <c r="A349">
        <v>59</v>
      </c>
      <c r="G349">
        <f t="shared" si="17"/>
        <v>2090</v>
      </c>
      <c r="H349" t="str">
        <f t="shared" ca="1" si="15"/>
        <v>2:44 Текущее видео</v>
      </c>
      <c r="I349" t="str">
        <f t="shared" ca="1" si="16"/>
        <v xml:space="preserve">[1057] Abus vs. Master Lock Key Lockboxes </v>
      </c>
    </row>
    <row r="350" spans="1:9" x14ac:dyDescent="0.25">
      <c r="A350" t="s">
        <v>42</v>
      </c>
      <c r="G350">
        <f t="shared" si="17"/>
        <v>2096</v>
      </c>
      <c r="H350" t="str">
        <f t="shared" ca="1" si="15"/>
        <v>4:26 Текущее видео</v>
      </c>
      <c r="I350" t="str">
        <f t="shared" ca="1" si="16"/>
        <v xml:space="preserve">[1056] This Black Box Reads RFID Cards in Your Pocket </v>
      </c>
    </row>
    <row r="351" spans="1:9" x14ac:dyDescent="0.25">
      <c r="G351">
        <f t="shared" si="17"/>
        <v>2102</v>
      </c>
      <c r="H351" t="str">
        <f t="shared" ca="1" si="15"/>
        <v>4:26 Текущее видео</v>
      </c>
      <c r="I351" t="str">
        <f t="shared" ca="1" si="16"/>
        <v xml:space="preserve">[1056] This Black Box Reads RFID Cards in Your Pocket </v>
      </c>
    </row>
    <row r="352" spans="1:9" x14ac:dyDescent="0.25">
      <c r="A352" t="s">
        <v>109</v>
      </c>
      <c r="G352">
        <f t="shared" si="17"/>
        <v>2108</v>
      </c>
      <c r="H352" t="str">
        <f t="shared" ca="1" si="15"/>
        <v>1:24 Текущее видео</v>
      </c>
      <c r="I352" t="str">
        <f t="shared" ca="1" si="16"/>
        <v xml:space="preserve">[1055] PrestoLock Bypassed With A Magnet (Model 2620) </v>
      </c>
    </row>
    <row r="353" spans="1:9" x14ac:dyDescent="0.25">
      <c r="G353">
        <f t="shared" si="17"/>
        <v>2114</v>
      </c>
      <c r="H353" t="str">
        <f t="shared" ca="1" si="15"/>
        <v>1:24 Текущее видео</v>
      </c>
      <c r="I353" t="str">
        <f t="shared" ca="1" si="16"/>
        <v xml:space="preserve">[1055] PrestoLock Bypassed With A Magnet (Model 2620) </v>
      </c>
    </row>
    <row r="354" spans="1:9" x14ac:dyDescent="0.25">
      <c r="A354" t="s">
        <v>2</v>
      </c>
      <c r="G354">
        <f t="shared" si="17"/>
        <v>2120</v>
      </c>
      <c r="H354" t="str">
        <f t="shared" ca="1" si="15"/>
        <v>1:49 Текущее видео</v>
      </c>
      <c r="I354" t="str">
        <f t="shared" ca="1" si="16"/>
        <v xml:space="preserve">[1054] Bypassed With a Keychain: ImageLock Combination Padlock </v>
      </c>
    </row>
    <row r="355" spans="1:9" x14ac:dyDescent="0.25">
      <c r="A355">
        <v>60</v>
      </c>
      <c r="G355">
        <f t="shared" si="17"/>
        <v>2126</v>
      </c>
      <c r="H355" t="str">
        <f t="shared" ca="1" si="15"/>
        <v>2:31 Текущее видео</v>
      </c>
      <c r="I355" t="str">
        <f t="shared" ca="1" si="16"/>
        <v xml:space="preserve">[1053] Opened With a Binder Clip: RPNB Gun Safe </v>
      </c>
    </row>
    <row r="356" spans="1:9" x14ac:dyDescent="0.25">
      <c r="A356" t="s">
        <v>107</v>
      </c>
      <c r="G356">
        <f t="shared" si="17"/>
        <v>2132</v>
      </c>
      <c r="H356" t="str">
        <f t="shared" ca="1" si="15"/>
        <v>3:51 Текущее видео</v>
      </c>
      <c r="I356" t="str">
        <f t="shared" ca="1" si="16"/>
        <v xml:space="preserve">[1052] Defeating a RFID System With The ESPKey </v>
      </c>
    </row>
    <row r="357" spans="1:9" x14ac:dyDescent="0.25">
      <c r="G357">
        <f t="shared" si="17"/>
        <v>2138</v>
      </c>
      <c r="H357" t="str">
        <f t="shared" ca="1" si="15"/>
        <v>1:39 Текущее видео</v>
      </c>
      <c r="I357" t="str">
        <f t="shared" ca="1" si="16"/>
        <v xml:space="preserve">[1051] Opened In 2 Seconds With a Pocketknife: HuanLang Key Lockbox </v>
      </c>
    </row>
    <row r="358" spans="1:9" x14ac:dyDescent="0.25">
      <c r="A358" t="s">
        <v>110</v>
      </c>
      <c r="G358">
        <f t="shared" si="17"/>
        <v>2144</v>
      </c>
      <c r="H358" t="str">
        <f t="shared" ca="1" si="15"/>
        <v>2:07 Текущее видео</v>
      </c>
      <c r="I358" t="str">
        <f t="shared" ca="1" si="16"/>
        <v xml:space="preserve">[1050] The “Disc Buster” Padlock Drilling Jig </v>
      </c>
    </row>
    <row r="359" spans="1:9" x14ac:dyDescent="0.25">
      <c r="G359">
        <f t="shared" si="17"/>
        <v>2150</v>
      </c>
      <c r="H359" t="str">
        <f t="shared" ca="1" si="15"/>
        <v>4:19 Текущее видео</v>
      </c>
      <c r="I359" t="str">
        <f t="shared" ca="1" si="16"/>
        <v xml:space="preserve">[1049] Schlage Electronic Door Latch Picked and Gutted (Model FE575) </v>
      </c>
    </row>
    <row r="360" spans="1:9" x14ac:dyDescent="0.25">
      <c r="A360" t="s">
        <v>2</v>
      </c>
      <c r="G360">
        <f t="shared" si="17"/>
        <v>2156</v>
      </c>
      <c r="H360" t="str">
        <f t="shared" ca="1" si="15"/>
        <v>2:55 Текущее видео</v>
      </c>
      <c r="I360" t="str">
        <f t="shared" ca="1" si="16"/>
        <v xml:space="preserve">[1048] Opened With A SPOON: Stack-On RFID Gun Safe </v>
      </c>
    </row>
    <row r="361" spans="1:9" x14ac:dyDescent="0.25">
      <c r="A361">
        <v>61</v>
      </c>
      <c r="G361">
        <f t="shared" si="17"/>
        <v>2162</v>
      </c>
      <c r="H361" t="str">
        <f t="shared" ca="1" si="15"/>
        <v>2:48 Текущее видео</v>
      </c>
      <c r="I361" t="str">
        <f t="shared" ca="1" si="16"/>
        <v xml:space="preserve">[1047] An Amazon Scam: The Mofut Key Lock Box </v>
      </c>
    </row>
    <row r="362" spans="1:9" x14ac:dyDescent="0.25">
      <c r="A362" t="s">
        <v>5</v>
      </c>
      <c r="G362">
        <f t="shared" si="17"/>
        <v>2168</v>
      </c>
      <c r="H362" t="str">
        <f t="shared" ca="1" si="15"/>
        <v>1:16 Текущее видео</v>
      </c>
      <c r="I362" t="str">
        <f t="shared" ca="1" si="16"/>
        <v xml:space="preserve">[1046] Lock Designer Malpractice: Brinks Laminated Padlocks </v>
      </c>
    </row>
    <row r="363" spans="1:9" x14ac:dyDescent="0.25">
      <c r="G363">
        <f t="shared" si="17"/>
        <v>2174</v>
      </c>
      <c r="H363" t="str">
        <f t="shared" ca="1" si="15"/>
        <v>4:37 Текущее видео</v>
      </c>
      <c r="I363" t="str">
        <f t="shared" ca="1" si="16"/>
        <v xml:space="preserve">[1045] Swiss Army Knife Bypass of Keypad Lock </v>
      </c>
    </row>
    <row r="364" spans="1:9" x14ac:dyDescent="0.25">
      <c r="A364" t="s">
        <v>111</v>
      </c>
      <c r="G364">
        <f t="shared" si="17"/>
        <v>2180</v>
      </c>
      <c r="H364" t="str">
        <f t="shared" ca="1" si="15"/>
        <v>2:24 Текущее видео</v>
      </c>
      <c r="I364" t="str">
        <f t="shared" ca="1" si="16"/>
        <v xml:space="preserve">[1044] Opened With FORK: Vaultek LifePod Gun Safe </v>
      </c>
    </row>
    <row r="365" spans="1:9" x14ac:dyDescent="0.25">
      <c r="G365">
        <f t="shared" si="17"/>
        <v>2186</v>
      </c>
      <c r="H365" t="str">
        <f t="shared" ca="1" si="15"/>
        <v>1:14 Текущее видео</v>
      </c>
      <c r="I365" t="str">
        <f t="shared" ca="1" si="16"/>
        <v xml:space="preserve">[1043] One Package, Three Swings, Three Misses </v>
      </c>
    </row>
    <row r="366" spans="1:9" x14ac:dyDescent="0.25">
      <c r="A366" t="s">
        <v>2</v>
      </c>
      <c r="G366">
        <f t="shared" si="17"/>
        <v>2192</v>
      </c>
      <c r="H366" t="str">
        <f t="shared" ca="1" si="15"/>
        <v>2:31 Текущее видео</v>
      </c>
      <c r="I366" t="str">
        <f t="shared" ca="1" si="16"/>
        <v xml:space="preserve">[1042] Decoded by Sight: Wag! Key Lockbox (ShurLok II) </v>
      </c>
    </row>
    <row r="367" spans="1:9" x14ac:dyDescent="0.25">
      <c r="A367">
        <v>62</v>
      </c>
      <c r="G367">
        <f t="shared" si="17"/>
        <v>2198</v>
      </c>
      <c r="H367" t="str">
        <f t="shared" ca="1" si="15"/>
        <v>10:39 Текущее видео</v>
      </c>
      <c r="I367" t="str">
        <f t="shared" ca="1" si="16"/>
        <v xml:space="preserve">[1041] Titan’s Treasure PUZZLE Lock Solved </v>
      </c>
    </row>
    <row r="368" spans="1:9" x14ac:dyDescent="0.25">
      <c r="A368" t="s">
        <v>112</v>
      </c>
      <c r="G368">
        <f t="shared" si="17"/>
        <v>2204</v>
      </c>
      <c r="H368" t="str">
        <f t="shared" ca="1" si="15"/>
        <v>3:41 Текущее видео</v>
      </c>
      <c r="I368" t="str">
        <f t="shared" ca="1" si="16"/>
        <v xml:space="preserve">[1040] Fingerprint/RFID Lock Defeated With a Paperclip (Mengqi-Control) </v>
      </c>
    </row>
    <row r="369" spans="1:9" x14ac:dyDescent="0.25">
      <c r="G369">
        <f t="shared" si="17"/>
        <v>2210</v>
      </c>
      <c r="H369" t="str">
        <f t="shared" ca="1" si="15"/>
        <v>2:09 Текущее видео</v>
      </c>
      <c r="I369" t="str">
        <f t="shared" ca="1" si="16"/>
        <v xml:space="preserve">[1039] Better Than Expected: Toledo TBK14 Padlock Picked </v>
      </c>
    </row>
    <row r="370" spans="1:9" x14ac:dyDescent="0.25">
      <c r="A370" t="s">
        <v>113</v>
      </c>
      <c r="G370">
        <f t="shared" si="17"/>
        <v>2216</v>
      </c>
      <c r="H370" t="str">
        <f t="shared" ca="1" si="15"/>
        <v>1:46 Текущее видео</v>
      </c>
      <c r="I370" t="str">
        <f t="shared" ca="1" si="16"/>
        <v xml:space="preserve">[1038] Barska Digital Lockbox Jiggled Open (Model AX11910) </v>
      </c>
    </row>
    <row r="371" spans="1:9" x14ac:dyDescent="0.25">
      <c r="G371">
        <f t="shared" si="17"/>
        <v>2222</v>
      </c>
      <c r="H371" t="str">
        <f t="shared" ca="1" si="15"/>
        <v>2:37 Текущее видео</v>
      </c>
      <c r="I371" t="str">
        <f t="shared" ca="1" si="16"/>
        <v xml:space="preserve">[1037] Oxford “Barrier” Bike Chain Lock Picked </v>
      </c>
    </row>
    <row r="372" spans="1:9" x14ac:dyDescent="0.25">
      <c r="A372" t="s">
        <v>2</v>
      </c>
      <c r="G372">
        <f t="shared" si="17"/>
        <v>2228</v>
      </c>
      <c r="H372" t="str">
        <f t="shared" ca="1" si="15"/>
        <v>2:29 Текущее видео</v>
      </c>
      <c r="I372" t="str">
        <f t="shared" ca="1" si="16"/>
        <v xml:space="preserve">[1036] Decoded by Sight: AdirOffice Gun Lock Box </v>
      </c>
    </row>
    <row r="373" spans="1:9" x14ac:dyDescent="0.25">
      <c r="A373">
        <v>63</v>
      </c>
      <c r="G373">
        <f t="shared" si="17"/>
        <v>2234</v>
      </c>
      <c r="H373" t="str">
        <f t="shared" ca="1" si="15"/>
        <v>1:26 Текущее видео</v>
      </c>
      <c r="I373" t="str">
        <f t="shared" ca="1" si="16"/>
        <v xml:space="preserve">[1035] Laughably Bad: Curt Spare Tire Lock Picked </v>
      </c>
    </row>
    <row r="374" spans="1:9" x14ac:dyDescent="0.25">
      <c r="A374" t="s">
        <v>114</v>
      </c>
      <c r="G374">
        <f t="shared" si="17"/>
        <v>2240</v>
      </c>
      <c r="H374" t="str">
        <f t="shared" ca="1" si="15"/>
        <v>1:26 Текущее видео</v>
      </c>
      <c r="I374" t="str">
        <f t="shared" ca="1" si="16"/>
        <v xml:space="preserve">[1035] Laughably Bad: Curt Spare Tire Lock Picked </v>
      </c>
    </row>
    <row r="375" spans="1:9" x14ac:dyDescent="0.25">
      <c r="G375">
        <f t="shared" si="17"/>
        <v>2246</v>
      </c>
      <c r="H375" t="str">
        <f t="shared" ca="1" si="15"/>
        <v>1:51 Текущее видео</v>
      </c>
      <c r="I375" t="str">
        <f t="shared" ca="1" si="16"/>
        <v xml:space="preserve">[1034] Project Childsafe: Helping or Hurting With TERRIBLE Gun Locks? </v>
      </c>
    </row>
    <row r="376" spans="1:9" x14ac:dyDescent="0.25">
      <c r="A376" t="s">
        <v>115</v>
      </c>
      <c r="G376">
        <f t="shared" si="17"/>
        <v>2252</v>
      </c>
      <c r="H376" t="str">
        <f t="shared" ca="1" si="15"/>
        <v>1:51 Текущее видео</v>
      </c>
      <c r="I376" t="str">
        <f t="shared" ca="1" si="16"/>
        <v xml:space="preserve">[1034] Project Childsafe: Helping or Hurting With TERRIBLE Gun Locks? </v>
      </c>
    </row>
    <row r="377" spans="1:9" x14ac:dyDescent="0.25">
      <c r="G377">
        <f t="shared" si="17"/>
        <v>2258</v>
      </c>
      <c r="H377" t="str">
        <f t="shared" ca="1" si="15"/>
        <v>2:25 Текущее видео</v>
      </c>
      <c r="I377" t="str">
        <f t="shared" ca="1" si="16"/>
        <v xml:space="preserve">[1033] Trailer Hitch Locking Key Box Opened FAST (HitchSafe) </v>
      </c>
    </row>
    <row r="378" spans="1:9" x14ac:dyDescent="0.25">
      <c r="A378" t="s">
        <v>2</v>
      </c>
      <c r="G378">
        <f t="shared" si="17"/>
        <v>2264</v>
      </c>
      <c r="H378" t="str">
        <f t="shared" ca="1" si="15"/>
        <v>2:38 Текущее видео</v>
      </c>
      <c r="I378" t="str">
        <f t="shared" ca="1" si="16"/>
        <v xml:space="preserve">[1032] No Tools Needed: Master Lock Push Button Key Box Decoded </v>
      </c>
    </row>
    <row r="379" spans="1:9" x14ac:dyDescent="0.25">
      <c r="A379">
        <v>64</v>
      </c>
      <c r="G379">
        <f t="shared" si="17"/>
        <v>2270</v>
      </c>
      <c r="H379" t="str">
        <f t="shared" ca="1" si="15"/>
        <v>3:53 Текущее видео</v>
      </c>
      <c r="I379" t="str">
        <f t="shared" ca="1" si="16"/>
        <v xml:space="preserve">[1031] Opened With a Notebook: ShotLock Handgun “Solo-Vault" (Model 200M) </v>
      </c>
    </row>
    <row r="380" spans="1:9" x14ac:dyDescent="0.25">
      <c r="A380" t="s">
        <v>116</v>
      </c>
      <c r="G380">
        <f t="shared" si="17"/>
        <v>2276</v>
      </c>
      <c r="H380" t="str">
        <f t="shared" ca="1" si="15"/>
        <v>1:40 Текущее видео</v>
      </c>
      <c r="I380" t="str">
        <f t="shared" ca="1" si="16"/>
        <v xml:space="preserve">[1030] Tire-Deflating Car Lock Picked FAST! </v>
      </c>
    </row>
    <row r="381" spans="1:9" x14ac:dyDescent="0.25">
      <c r="G381">
        <f t="shared" si="17"/>
        <v>2282</v>
      </c>
      <c r="H381" t="str">
        <f t="shared" ca="1" si="15"/>
        <v>1:07 Текущее видео</v>
      </c>
      <c r="I381" t="str">
        <f t="shared" ca="1" si="16"/>
        <v xml:space="preserve">[1029] A Security Joke: Brinks “High Security” Cable Lock Jiggled Open </v>
      </c>
    </row>
    <row r="382" spans="1:9" x14ac:dyDescent="0.25">
      <c r="A382" t="s">
        <v>117</v>
      </c>
      <c r="G382">
        <f t="shared" si="17"/>
        <v>2288</v>
      </c>
      <c r="H382" t="str">
        <f t="shared" ca="1" si="15"/>
        <v>2:00 Текущее видео</v>
      </c>
      <c r="I382" t="str">
        <f t="shared" ca="1" si="16"/>
        <v xml:space="preserve">[1028] KIYA Key Safe Opened FAST! </v>
      </c>
    </row>
    <row r="383" spans="1:9" x14ac:dyDescent="0.25">
      <c r="G383">
        <f t="shared" si="17"/>
        <v>2294</v>
      </c>
      <c r="H383" t="str">
        <f t="shared" ca="1" si="15"/>
        <v>1:06 Текущее видео</v>
      </c>
      <c r="I383" t="str">
        <f t="shared" ca="1" si="16"/>
        <v xml:space="preserve">[1026] Lock Makers, Please Stop! </v>
      </c>
    </row>
    <row r="384" spans="1:9" x14ac:dyDescent="0.25">
      <c r="A384" t="s">
        <v>2</v>
      </c>
      <c r="G384">
        <f t="shared" si="17"/>
        <v>2300</v>
      </c>
      <c r="H384" t="str">
        <f t="shared" ca="1" si="15"/>
        <v>1:45 Текущее видео</v>
      </c>
      <c r="I384" t="str">
        <f t="shared" ca="1" si="16"/>
        <v xml:space="preserve">[1025] Brinks Stainless Padlock Bypassed and Electro-Picked </v>
      </c>
    </row>
    <row r="385" spans="1:9" x14ac:dyDescent="0.25">
      <c r="A385">
        <v>65</v>
      </c>
      <c r="G385">
        <f t="shared" si="17"/>
        <v>2306</v>
      </c>
      <c r="H385" t="str">
        <f t="shared" ca="1" si="15"/>
        <v>2:12 Текущее видео</v>
      </c>
      <c r="I385" t="str">
        <f t="shared" ca="1" si="16"/>
        <v xml:space="preserve">[1024] AR-15 Lock Defeated With LEGO Astronaut! </v>
      </c>
    </row>
    <row r="386" spans="1:9" x14ac:dyDescent="0.25">
      <c r="A386" t="s">
        <v>87</v>
      </c>
      <c r="G386">
        <f t="shared" si="17"/>
        <v>2312</v>
      </c>
      <c r="H386" t="str">
        <f t="shared" ref="H386:H449" ca="1" si="18">INDIRECT(CONCATENATE("R",G386,"C1"),0)</f>
        <v>3:37 Текущее видео</v>
      </c>
      <c r="I386" t="str">
        <f t="shared" ref="I386:I428" ca="1" si="19">INDIRECT(CONCATENATE("R",G386+2,"C1"),0)</f>
        <v xml:space="preserve">[1023] The Heavyweight Champion of Folding Bike Locks Picked (Abus Bordo 6500) </v>
      </c>
    </row>
    <row r="387" spans="1:9" x14ac:dyDescent="0.25">
      <c r="G387">
        <f t="shared" ref="G387:G428" si="20">G386+6</f>
        <v>2318</v>
      </c>
      <c r="H387" t="str">
        <f t="shared" ca="1" si="18"/>
        <v>1:56 Текущее видео</v>
      </c>
      <c r="I387" t="str">
        <f t="shared" ca="1" si="19"/>
        <v xml:space="preserve">[1022] Homak Gun Safe Opened With Orange Juice Bottle </v>
      </c>
    </row>
    <row r="388" spans="1:9" x14ac:dyDescent="0.25">
      <c r="A388" t="s">
        <v>118</v>
      </c>
      <c r="G388">
        <f t="shared" si="20"/>
        <v>2324</v>
      </c>
      <c r="H388" t="str">
        <f t="shared" ca="1" si="18"/>
        <v>2:16 Текущее видео</v>
      </c>
      <c r="I388" t="str">
        <f t="shared" ca="1" si="19"/>
        <v xml:space="preserve">[1021] MFS Supply Key Safe Decoded FAST! </v>
      </c>
    </row>
    <row r="389" spans="1:9" x14ac:dyDescent="0.25">
      <c r="G389">
        <f t="shared" si="20"/>
        <v>2330</v>
      </c>
      <c r="H389" t="str">
        <f t="shared" ca="1" si="18"/>
        <v>2:29 Текущее видео</v>
      </c>
      <c r="I389" t="str">
        <f t="shared" ca="1" si="19"/>
        <v xml:space="preserve">[1020] SentrySafe Opened With a Coat Hanger! </v>
      </c>
    </row>
    <row r="390" spans="1:9" x14ac:dyDescent="0.25">
      <c r="A390" t="s">
        <v>2</v>
      </c>
      <c r="G390">
        <f t="shared" si="20"/>
        <v>2336</v>
      </c>
      <c r="H390" t="str">
        <f t="shared" ca="1" si="18"/>
        <v>2:05 Текущее видео</v>
      </c>
      <c r="I390" t="str">
        <f t="shared" ca="1" si="19"/>
        <v xml:space="preserve">[1019] Rocky Mounts “Maddox” Bike Lock Picked </v>
      </c>
    </row>
    <row r="391" spans="1:9" x14ac:dyDescent="0.25">
      <c r="A391">
        <v>66</v>
      </c>
      <c r="G391">
        <f t="shared" si="20"/>
        <v>2342</v>
      </c>
      <c r="H391" t="str">
        <f t="shared" ca="1" si="18"/>
        <v>4:14 Текущее видео</v>
      </c>
      <c r="I391" t="str">
        <f t="shared" ca="1" si="19"/>
        <v xml:space="preserve">[1018] Blind Pick of The Abus X-Plus Core </v>
      </c>
    </row>
    <row r="392" spans="1:9" x14ac:dyDescent="0.25">
      <c r="A392" t="s">
        <v>39</v>
      </c>
      <c r="G392">
        <f t="shared" si="20"/>
        <v>2348</v>
      </c>
      <c r="H392" t="str">
        <f t="shared" ca="1" si="18"/>
        <v>4:26 Текущее видео</v>
      </c>
      <c r="I392" t="str">
        <f t="shared" ca="1" si="19"/>
        <v xml:space="preserve">[1017] Puck Lock vs. Wendt Core Puller </v>
      </c>
    </row>
    <row r="393" spans="1:9" x14ac:dyDescent="0.25">
      <c r="G393">
        <f t="shared" si="20"/>
        <v>2354</v>
      </c>
      <c r="H393" t="str">
        <f t="shared" ca="1" si="18"/>
        <v>3:33 Текущее видео</v>
      </c>
      <c r="I393" t="str">
        <f t="shared" ca="1" si="19"/>
        <v xml:space="preserve">[1016] Kwikset “SmartKey” Tryout Keys </v>
      </c>
    </row>
    <row r="394" spans="1:9" x14ac:dyDescent="0.25">
      <c r="A394" t="s">
        <v>119</v>
      </c>
      <c r="G394">
        <f t="shared" si="20"/>
        <v>2360</v>
      </c>
      <c r="H394" t="str">
        <f t="shared" ca="1" si="18"/>
        <v>1:59 Текущее видео</v>
      </c>
      <c r="I394" t="str">
        <f t="shared" ca="1" si="19"/>
        <v xml:space="preserve">[1015] A Lock With “Good Character” — Unity Model TSJF70 Picked </v>
      </c>
    </row>
    <row r="395" spans="1:9" x14ac:dyDescent="0.25">
      <c r="G395">
        <f t="shared" si="20"/>
        <v>2366</v>
      </c>
      <c r="H395" t="str">
        <f t="shared" ca="1" si="18"/>
        <v>1:44 Текущее видео</v>
      </c>
      <c r="I395" t="str">
        <f t="shared" ca="1" si="19"/>
        <v xml:space="preserve">[1014] No, Brinks Did NOT Fix Their Combination Lock Flaw! </v>
      </c>
    </row>
    <row r="396" spans="1:9" x14ac:dyDescent="0.25">
      <c r="A396" t="s">
        <v>2</v>
      </c>
      <c r="G396">
        <f t="shared" si="20"/>
        <v>2372</v>
      </c>
      <c r="H396" t="str">
        <f t="shared" ca="1" si="18"/>
        <v>2:10 Текущее видео</v>
      </c>
      <c r="I396" t="str">
        <f t="shared" ca="1" si="19"/>
        <v xml:space="preserve">[1013] “Pick-Proof” OnGuard K-9 Bike Lock Picked (Model 8111) </v>
      </c>
    </row>
    <row r="397" spans="1:9" x14ac:dyDescent="0.25">
      <c r="A397">
        <v>67</v>
      </c>
      <c r="G397">
        <f t="shared" si="20"/>
        <v>2378</v>
      </c>
      <c r="H397" t="str">
        <f t="shared" ca="1" si="18"/>
        <v>3:26 Текущее видео</v>
      </c>
      <c r="I397" t="str">
        <f t="shared" ca="1" si="19"/>
        <v xml:space="preserve">[1012] 100% Mechanical Keypad Deadbolt Picked &amp; Decoded (Elemake) </v>
      </c>
    </row>
    <row r="398" spans="1:9" x14ac:dyDescent="0.25">
      <c r="A398" t="s">
        <v>120</v>
      </c>
      <c r="G398">
        <f t="shared" si="20"/>
        <v>2384</v>
      </c>
      <c r="H398" t="str">
        <f t="shared" ca="1" si="18"/>
        <v>2:17 Текущее видео</v>
      </c>
      <c r="I398" t="str">
        <f t="shared" ca="1" si="19"/>
        <v xml:space="preserve">[1011] Something’s Missing (Other Than Security) - Honeywell Key Lock Box </v>
      </c>
    </row>
    <row r="399" spans="1:9" x14ac:dyDescent="0.25">
      <c r="G399">
        <f t="shared" si="20"/>
        <v>2390</v>
      </c>
      <c r="H399" t="str">
        <f t="shared" ca="1" si="18"/>
        <v>3:05 Текущее видео</v>
      </c>
      <c r="I399" t="str">
        <f t="shared" ca="1" si="19"/>
        <v xml:space="preserve">[1010] Mr. NO “Double Security” Disc Padlock Picked </v>
      </c>
    </row>
    <row r="400" spans="1:9" x14ac:dyDescent="0.25">
      <c r="A400" t="s">
        <v>121</v>
      </c>
      <c r="G400">
        <f t="shared" si="20"/>
        <v>2396</v>
      </c>
      <c r="H400" t="str">
        <f t="shared" ca="1" si="18"/>
        <v>2:49 Текущее видео</v>
      </c>
      <c r="I400" t="str">
        <f t="shared" ca="1" si="19"/>
        <v xml:space="preserve">[1009] Brinks Locks With INEXCUSABLE Design Flaws </v>
      </c>
    </row>
    <row r="401" spans="1:9" x14ac:dyDescent="0.25">
      <c r="G401">
        <f t="shared" si="20"/>
        <v>2402</v>
      </c>
      <c r="H401" t="str">
        <f t="shared" ca="1" si="18"/>
        <v>2:14 Текущее видео</v>
      </c>
      <c r="I401" t="str">
        <f t="shared" ca="1" si="19"/>
        <v xml:space="preserve">[1008] The Original OnGuard “Beast” Padlock Picked </v>
      </c>
    </row>
    <row r="402" spans="1:9" x14ac:dyDescent="0.25">
      <c r="A402" t="s">
        <v>2</v>
      </c>
      <c r="G402">
        <f t="shared" si="20"/>
        <v>2408</v>
      </c>
      <c r="H402" t="str">
        <f t="shared" ca="1" si="18"/>
        <v>2:48 Текущее видео</v>
      </c>
      <c r="I402" t="str">
        <f t="shared" ca="1" si="19"/>
        <v xml:space="preserve">[1007] There’s a Literal Security Hole in This Brinks Padlock (Model 673) </v>
      </c>
    </row>
    <row r="403" spans="1:9" x14ac:dyDescent="0.25">
      <c r="A403">
        <v>68</v>
      </c>
      <c r="G403">
        <f t="shared" si="20"/>
        <v>2414</v>
      </c>
      <c r="H403" t="str">
        <f t="shared" ca="1" si="18"/>
        <v>1:41 Текущее видео</v>
      </c>
      <c r="I403" t="str">
        <f t="shared" ca="1" si="19"/>
        <v xml:space="preserve">[1006] 50 Year-Old “Theft-Proof” Car Lock (Powerhouse Lock-A-Matic) </v>
      </c>
    </row>
    <row r="404" spans="1:9" x14ac:dyDescent="0.25">
      <c r="A404" t="s">
        <v>122</v>
      </c>
      <c r="G404">
        <f t="shared" si="20"/>
        <v>2420</v>
      </c>
      <c r="H404" t="str">
        <f t="shared" ca="1" si="18"/>
        <v>3:07 Текущее видео</v>
      </c>
      <c r="I404" t="str">
        <f t="shared" ca="1" si="19"/>
        <v xml:space="preserve">[1005] Small, But Mighty: The RL21 “RoundLock” Picked </v>
      </c>
    </row>
    <row r="405" spans="1:9" x14ac:dyDescent="0.25">
      <c r="G405">
        <f t="shared" si="20"/>
        <v>2426</v>
      </c>
      <c r="H405" t="str">
        <f t="shared" ca="1" si="18"/>
        <v>3:44 Текущее видео</v>
      </c>
      <c r="I405" t="str">
        <f t="shared" ca="1" si="19"/>
        <v xml:space="preserve">[1004] Abus Granit Sledg 77 Picked (X-Plus Core) </v>
      </c>
    </row>
    <row r="406" spans="1:9" x14ac:dyDescent="0.25">
      <c r="A406" t="s">
        <v>123</v>
      </c>
      <c r="G406">
        <f t="shared" si="20"/>
        <v>2432</v>
      </c>
      <c r="H406" t="str">
        <f t="shared" ca="1" si="18"/>
        <v>2:38 Текущее видео</v>
      </c>
      <c r="I406" t="str">
        <f t="shared" ca="1" si="19"/>
        <v xml:space="preserve">[1003] Strange Newspaper Vending Lock Picked (Baton 6000 Series) </v>
      </c>
    </row>
    <row r="407" spans="1:9" x14ac:dyDescent="0.25">
      <c r="G407">
        <f t="shared" si="20"/>
        <v>2438</v>
      </c>
      <c r="H407" t="str">
        <f t="shared" ca="1" si="18"/>
        <v>3:20 Текущее видео</v>
      </c>
      <c r="I407" t="str">
        <f t="shared" ca="1" si="19"/>
        <v xml:space="preserve">[1002] War-Lok “Gladhand" Lock Picked (Model TGH-10) </v>
      </c>
    </row>
    <row r="408" spans="1:9" x14ac:dyDescent="0.25">
      <c r="A408" t="s">
        <v>2</v>
      </c>
      <c r="G408">
        <f t="shared" si="20"/>
        <v>2444</v>
      </c>
      <c r="H408" t="str">
        <f t="shared" ca="1" si="18"/>
        <v>5:08 Текущее видео</v>
      </c>
      <c r="I408" t="str">
        <f t="shared" ca="1" si="19"/>
        <v xml:space="preserve">[1001] The ITL Robotic Safe Cracker! (ITL-2000) </v>
      </c>
    </row>
    <row r="409" spans="1:9" x14ac:dyDescent="0.25">
      <c r="A409">
        <v>69</v>
      </c>
      <c r="G409">
        <f t="shared" si="20"/>
        <v>2450</v>
      </c>
      <c r="H409" t="str">
        <f t="shared" ca="1" si="18"/>
        <v>2:10 Текущее видео</v>
      </c>
      <c r="I409" t="str">
        <f t="shared" ca="1" si="19"/>
        <v xml:space="preserve">[1000] Thank You! </v>
      </c>
    </row>
    <row r="410" spans="1:9" x14ac:dyDescent="0.25">
      <c r="A410" t="s">
        <v>124</v>
      </c>
      <c r="G410">
        <f t="shared" si="20"/>
        <v>2456</v>
      </c>
      <c r="H410" t="str">
        <f t="shared" ca="1" si="18"/>
        <v>3:19 Текущее видео</v>
      </c>
      <c r="I410" t="str">
        <f t="shared" ca="1" si="19"/>
        <v xml:space="preserve">[999] Abus Granit X-Plus 540 Bike Lock Picked </v>
      </c>
    </row>
    <row r="411" spans="1:9" x14ac:dyDescent="0.25">
      <c r="G411">
        <f t="shared" si="20"/>
        <v>2462</v>
      </c>
      <c r="H411" t="str">
        <f t="shared" ca="1" si="18"/>
        <v>1:45 Текущее видео</v>
      </c>
      <c r="I411" t="str">
        <f t="shared" ca="1" si="19"/>
        <v xml:space="preserve">[998] Open in 3 Seconds: Viking Security Fingerprint Safe (Model VS-20BLX) </v>
      </c>
    </row>
    <row r="412" spans="1:9" x14ac:dyDescent="0.25">
      <c r="A412" t="s">
        <v>125</v>
      </c>
      <c r="G412">
        <f t="shared" si="20"/>
        <v>2468</v>
      </c>
      <c r="H412" t="str">
        <f t="shared" ca="1" si="18"/>
        <v>3:08 Текущее видео</v>
      </c>
      <c r="I412" t="str">
        <f t="shared" ca="1" si="19"/>
        <v xml:space="preserve">[997] Drilling a Padlock the Fast and Easy Way </v>
      </c>
    </row>
    <row r="413" spans="1:9" x14ac:dyDescent="0.25">
      <c r="G413">
        <f t="shared" si="20"/>
        <v>2474</v>
      </c>
      <c r="H413" t="str">
        <f t="shared" ca="1" si="18"/>
        <v>3:21 Текущее видео</v>
      </c>
      <c r="I413" t="str">
        <f t="shared" ca="1" si="19"/>
        <v xml:space="preserve">[995] Amazon Basics Electronic Keypad Deadbolt Picked FAST </v>
      </c>
    </row>
    <row r="414" spans="1:9" x14ac:dyDescent="0.25">
      <c r="A414" t="s">
        <v>2</v>
      </c>
      <c r="G414">
        <f t="shared" si="20"/>
        <v>2480</v>
      </c>
      <c r="H414" t="str">
        <f t="shared" ca="1" si="18"/>
        <v>2:29 Текущее видео</v>
      </c>
      <c r="I414" t="str">
        <f t="shared" ca="1" si="19"/>
        <v xml:space="preserve">[994] $300 Fingerprint Safe JIGGLED Open (Verifi S5000) </v>
      </c>
    </row>
    <row r="415" spans="1:9" x14ac:dyDescent="0.25">
      <c r="A415">
        <v>70</v>
      </c>
      <c r="G415">
        <f t="shared" si="20"/>
        <v>2486</v>
      </c>
      <c r="H415" t="str">
        <f t="shared" ca="1" si="18"/>
        <v>3:09 Текущее видео</v>
      </c>
      <c r="I415" t="str">
        <f t="shared" ca="1" si="19"/>
        <v xml:space="preserve">[993] Czech Electrical Substation Locks Picked </v>
      </c>
    </row>
    <row r="416" spans="1:9" x14ac:dyDescent="0.25">
      <c r="A416" t="s">
        <v>126</v>
      </c>
      <c r="G416">
        <f t="shared" si="20"/>
        <v>2492</v>
      </c>
      <c r="H416" t="str">
        <f t="shared" ca="1" si="18"/>
        <v>3:09 Текущее видео</v>
      </c>
      <c r="I416" t="str">
        <f t="shared" ca="1" si="19"/>
        <v xml:space="preserve">[993] Czech Electrical Substation Locks Picked </v>
      </c>
    </row>
    <row r="417" spans="1:9" x14ac:dyDescent="0.25">
      <c r="G417">
        <f t="shared" si="20"/>
        <v>2498</v>
      </c>
      <c r="H417" t="str">
        <f t="shared" ca="1" si="18"/>
        <v>2:06 Текущее видео</v>
      </c>
      <c r="I417" t="str">
        <f t="shared" ca="1" si="19"/>
        <v xml:space="preserve">[992] Keycard-Operated Padlock Picked (Operator Time) </v>
      </c>
    </row>
    <row r="418" spans="1:9" x14ac:dyDescent="0.25">
      <c r="A418" t="s">
        <v>127</v>
      </c>
      <c r="G418">
        <f t="shared" si="20"/>
        <v>2504</v>
      </c>
      <c r="H418" t="str">
        <f t="shared" ca="1" si="18"/>
        <v>1:43 Текущее видео</v>
      </c>
      <c r="I418" t="str">
        <f t="shared" ca="1" si="19"/>
        <v xml:space="preserve">[991] Removing Inventory Control Tags FAST! </v>
      </c>
    </row>
    <row r="419" spans="1:9" x14ac:dyDescent="0.25">
      <c r="G419">
        <f t="shared" si="20"/>
        <v>2510</v>
      </c>
      <c r="H419" t="str">
        <f t="shared" ca="1" si="18"/>
        <v>2:05 Текущее видео</v>
      </c>
      <c r="I419" t="str">
        <f t="shared" ca="1" si="19"/>
        <v xml:space="preserve">[989] Rocky Mounts “Warrant” Bike Lock Picked </v>
      </c>
    </row>
    <row r="420" spans="1:9" x14ac:dyDescent="0.25">
      <c r="A420" t="s">
        <v>2</v>
      </c>
      <c r="G420">
        <f t="shared" si="20"/>
        <v>2516</v>
      </c>
      <c r="H420" t="str">
        <f t="shared" ca="1" si="18"/>
        <v>2:59 Текущее видео</v>
      </c>
      <c r="I420" t="str">
        <f t="shared" ca="1" si="19"/>
        <v xml:space="preserve">[988] Best All-Around Bicycle U-Lock? Kryptonite New York Std. </v>
      </c>
    </row>
    <row r="421" spans="1:9" x14ac:dyDescent="0.25">
      <c r="A421">
        <v>71</v>
      </c>
      <c r="G421">
        <f t="shared" si="20"/>
        <v>2522</v>
      </c>
      <c r="H421" t="str">
        <f t="shared" ca="1" si="18"/>
        <v>2:29 Текущее видео</v>
      </c>
      <c r="I421" t="str">
        <f t="shared" ca="1" si="19"/>
        <v xml:space="preserve">[987] Decoded FAST: Champs Key Lock Box </v>
      </c>
    </row>
    <row r="422" spans="1:9" x14ac:dyDescent="0.25">
      <c r="A422" t="s">
        <v>128</v>
      </c>
      <c r="G422">
        <f t="shared" si="20"/>
        <v>2528</v>
      </c>
      <c r="H422" t="str">
        <f t="shared" ca="1" si="18"/>
        <v>3:34 Текущее видео</v>
      </c>
      <c r="I422" t="str">
        <f t="shared" ca="1" si="19"/>
        <v xml:space="preserve">[986] Interchangeable Core Padlock vs. Core Puller! (SFIC) </v>
      </c>
    </row>
    <row r="423" spans="1:9" x14ac:dyDescent="0.25">
      <c r="G423">
        <f t="shared" si="20"/>
        <v>2534</v>
      </c>
      <c r="H423" t="str">
        <f t="shared" ca="1" si="18"/>
        <v>1:20 Текущее видео</v>
      </c>
      <c r="I423" t="str">
        <f t="shared" ca="1" si="19"/>
        <v xml:space="preserve">[985] Jiggled Open: Road Pro “Gladhand” Lock </v>
      </c>
    </row>
    <row r="424" spans="1:9" x14ac:dyDescent="0.25">
      <c r="A424" t="s">
        <v>129</v>
      </c>
      <c r="G424">
        <f t="shared" si="20"/>
        <v>2540</v>
      </c>
      <c r="H424" t="str">
        <f t="shared" ca="1" si="18"/>
        <v>1:56 Текущее видео</v>
      </c>
      <c r="I424" t="str">
        <f t="shared" ca="1" si="19"/>
        <v xml:space="preserve">[982] Vintage Italian Viro Padlock Picked </v>
      </c>
    </row>
    <row r="425" spans="1:9" x14ac:dyDescent="0.25">
      <c r="G425">
        <f t="shared" si="20"/>
        <v>2546</v>
      </c>
      <c r="H425" t="str">
        <f t="shared" ca="1" si="18"/>
        <v>2:01 Текущее видео</v>
      </c>
      <c r="I425" t="str">
        <f t="shared" ca="1" si="19"/>
        <v xml:space="preserve">[980] Simple, Easy, &amp; Effective: The Traveler Hook Attack (With Deviant Ollam) </v>
      </c>
    </row>
    <row r="426" spans="1:9" x14ac:dyDescent="0.25">
      <c r="A426" t="s">
        <v>2</v>
      </c>
      <c r="G426">
        <f t="shared" si="20"/>
        <v>2552</v>
      </c>
      <c r="H426" t="str">
        <f t="shared" ca="1" si="18"/>
        <v>4:27 Текущее видео</v>
      </c>
      <c r="I426" t="str">
        <f t="shared" ca="1" si="19"/>
        <v xml:space="preserve">[978] Opening a Locked Door With Movie Film (With Deviant Ollam) </v>
      </c>
    </row>
    <row r="427" spans="1:9" x14ac:dyDescent="0.25">
      <c r="A427">
        <v>72</v>
      </c>
      <c r="G427">
        <f t="shared" si="20"/>
        <v>2558</v>
      </c>
      <c r="H427" t="str">
        <f t="shared" ca="1" si="18"/>
        <v>1:50 Текущее видео</v>
      </c>
      <c r="I427" t="str">
        <f t="shared" ca="1" si="19"/>
        <v xml:space="preserve">[977] Brazilian 18-Pin Papaiz Cylinder Picked FAST </v>
      </c>
    </row>
    <row r="428" spans="1:9" x14ac:dyDescent="0.25">
      <c r="A428" t="s">
        <v>128</v>
      </c>
      <c r="G428">
        <f t="shared" si="20"/>
        <v>2564</v>
      </c>
      <c r="H428" t="str">
        <f t="shared" ca="1" si="18"/>
        <v>3:37 Текущее видео</v>
      </c>
      <c r="I428" t="str">
        <f t="shared" ca="1" si="19"/>
        <v xml:space="preserve">[976] A Lock So Bad That It’s Good: Minotaur Stainless Padlock </v>
      </c>
    </row>
    <row r="429" spans="1:9" x14ac:dyDescent="0.25">
      <c r="G429">
        <f t="shared" ref="G429:G492" si="21">G428+6</f>
        <v>2570</v>
      </c>
      <c r="H429" t="str">
        <f t="shared" ca="1" si="18"/>
        <v>2:24 Текущее видео</v>
      </c>
      <c r="I429" t="str">
        <f t="shared" ref="I429:I492" ca="1" si="22">INDIRECT(CONCATENATE("R",G429+2,"C1"),0)</f>
        <v xml:space="preserve">[975] Schlage Bike (?) Lock Picked </v>
      </c>
    </row>
    <row r="430" spans="1:9" x14ac:dyDescent="0.25">
      <c r="A430" t="s">
        <v>130</v>
      </c>
      <c r="G430">
        <f t="shared" si="21"/>
        <v>2576</v>
      </c>
      <c r="H430" t="str">
        <f t="shared" ca="1" si="18"/>
        <v>2:33 Текущее видео</v>
      </c>
      <c r="I430" t="str">
        <f t="shared" ca="1" si="22"/>
        <v xml:space="preserve">[974] Core Puller vs. “Hyper Tough” Deadbolt </v>
      </c>
    </row>
    <row r="431" spans="1:9" x14ac:dyDescent="0.25">
      <c r="G431">
        <f t="shared" si="21"/>
        <v>2582</v>
      </c>
      <c r="H431" t="str">
        <f t="shared" ca="1" si="18"/>
        <v>3:16 Текущее видео</v>
      </c>
      <c r="I431" t="str">
        <f t="shared" ca="1" si="22"/>
        <v xml:space="preserve">[973] Swedish Anchor Lås 810-1 Padlock Picked </v>
      </c>
    </row>
    <row r="432" spans="1:9" x14ac:dyDescent="0.25">
      <c r="A432" t="s">
        <v>2</v>
      </c>
      <c r="G432">
        <f t="shared" si="21"/>
        <v>2588</v>
      </c>
      <c r="H432" t="str">
        <f t="shared" ca="1" si="18"/>
        <v>2:44 Текущее видео</v>
      </c>
      <c r="I432" t="str">
        <f t="shared" ca="1" si="22"/>
        <v xml:space="preserve">[972] A Strange Core in the Kryptolok Series 2 Bicycle Chain Lock </v>
      </c>
    </row>
    <row r="433" spans="1:9" x14ac:dyDescent="0.25">
      <c r="A433">
        <v>73</v>
      </c>
      <c r="G433">
        <f t="shared" si="21"/>
        <v>2594</v>
      </c>
      <c r="H433" t="str">
        <f t="shared" ca="1" si="18"/>
        <v>3:54 Текущее видео</v>
      </c>
      <c r="I433" t="str">
        <f t="shared" ca="1" si="22"/>
        <v xml:space="preserve">[971] New Series: Zieh-Fix Core-Puller vs. Padlock </v>
      </c>
    </row>
    <row r="434" spans="1:9" x14ac:dyDescent="0.25">
      <c r="A434" t="s">
        <v>131</v>
      </c>
      <c r="G434">
        <f t="shared" si="21"/>
        <v>2600</v>
      </c>
      <c r="H434" t="str">
        <f t="shared" ca="1" si="18"/>
        <v>1:28 Текущее видео</v>
      </c>
      <c r="I434" t="str">
        <f t="shared" ca="1" si="22"/>
        <v xml:space="preserve">[970] I Made a Mistake: This Brinks Padlock is Worse Than I Thought </v>
      </c>
    </row>
    <row r="435" spans="1:9" x14ac:dyDescent="0.25">
      <c r="G435">
        <f t="shared" si="21"/>
        <v>2606</v>
      </c>
      <c r="H435" t="str">
        <f t="shared" ca="1" si="18"/>
        <v>2:58 Текущее видео</v>
      </c>
      <c r="I435" t="str">
        <f t="shared" ca="1" si="22"/>
        <v xml:space="preserve">[969] A Faster Method: Decoding the Master Lock 5400D Key Box </v>
      </c>
    </row>
    <row r="436" spans="1:9" x14ac:dyDescent="0.25">
      <c r="A436" t="s">
        <v>132</v>
      </c>
      <c r="G436">
        <f t="shared" si="21"/>
        <v>2612</v>
      </c>
      <c r="H436" t="str">
        <f t="shared" ca="1" si="18"/>
        <v>2:03 Текущее видео</v>
      </c>
      <c r="I436" t="str">
        <f t="shared" ca="1" si="22"/>
        <v xml:space="preserve">[968] Why I Make These Videos... </v>
      </c>
    </row>
    <row r="437" spans="1:9" x14ac:dyDescent="0.25">
      <c r="G437">
        <f t="shared" si="21"/>
        <v>2618</v>
      </c>
      <c r="H437" t="str">
        <f t="shared" ca="1" si="18"/>
        <v>1:49 Текущее видео</v>
      </c>
      <c r="I437" t="str">
        <f t="shared" ca="1" si="22"/>
        <v xml:space="preserve">[967] Open in 3 Seconds: Rocky Mounts “Hooligan” Bike Lock </v>
      </c>
    </row>
    <row r="438" spans="1:9" x14ac:dyDescent="0.25">
      <c r="A438" t="s">
        <v>2</v>
      </c>
      <c r="G438">
        <f t="shared" si="21"/>
        <v>2624</v>
      </c>
      <c r="H438" t="str">
        <f t="shared" ca="1" si="18"/>
        <v>2:13 Текущее видео</v>
      </c>
      <c r="I438" t="str">
        <f t="shared" ca="1" si="22"/>
        <v xml:space="preserve">[966] Decoded Without Tools: Master Lock “Safe Space” Key Box </v>
      </c>
    </row>
    <row r="439" spans="1:9" x14ac:dyDescent="0.25">
      <c r="A439">
        <v>74</v>
      </c>
      <c r="G439">
        <f t="shared" si="21"/>
        <v>2630</v>
      </c>
      <c r="H439" t="str">
        <f t="shared" ca="1" si="18"/>
        <v>4:34 Текущее видео</v>
      </c>
      <c r="I439" t="str">
        <f t="shared" ca="1" si="22"/>
        <v xml:space="preserve">[965] War-Lok’s “Nearly Impossible” Disc Detainer Padlock Picked and Gutted </v>
      </c>
    </row>
    <row r="440" spans="1:9" x14ac:dyDescent="0.25">
      <c r="A440" t="s">
        <v>133</v>
      </c>
      <c r="G440">
        <f t="shared" si="21"/>
        <v>2636</v>
      </c>
      <c r="H440" t="str">
        <f t="shared" ca="1" si="18"/>
        <v>2:56 Текущее видео</v>
      </c>
      <c r="I440" t="str">
        <f t="shared" ca="1" si="22"/>
        <v xml:space="preserve">[964] LiteLok Silver Bike Lock Picked </v>
      </c>
    </row>
    <row r="441" spans="1:9" x14ac:dyDescent="0.25">
      <c r="G441">
        <f t="shared" si="21"/>
        <v>2642</v>
      </c>
      <c r="H441" t="str">
        <f t="shared" ca="1" si="18"/>
        <v>1:14 Текущее видео</v>
      </c>
      <c r="I441" t="str">
        <f t="shared" ca="1" si="22"/>
        <v xml:space="preserve">[963] TowSmart’s TERRIBLE Trailer Coupler Lock </v>
      </c>
    </row>
    <row r="442" spans="1:9" x14ac:dyDescent="0.25">
      <c r="A442" t="s">
        <v>134</v>
      </c>
      <c r="G442">
        <f t="shared" si="21"/>
        <v>2648</v>
      </c>
      <c r="H442" t="str">
        <f t="shared" ca="1" si="18"/>
        <v>1:54 Текущее видео</v>
      </c>
      <c r="I442" t="str">
        <f t="shared" ca="1" si="22"/>
        <v xml:space="preserve">[962] Open in 3 Seconds: Rocky Mounts "Carlito" U-Lock </v>
      </c>
    </row>
    <row r="443" spans="1:9" x14ac:dyDescent="0.25">
      <c r="G443">
        <f t="shared" si="21"/>
        <v>2654</v>
      </c>
      <c r="H443" t="str">
        <f t="shared" ca="1" si="18"/>
        <v>3:17 Текущее видео</v>
      </c>
      <c r="I443" t="str">
        <f t="shared" ca="1" si="22"/>
        <v xml:space="preserve">[961] Then &amp; Now: Hungarian Elzett Padlocks Made 60 Years Apart </v>
      </c>
    </row>
    <row r="444" spans="1:9" x14ac:dyDescent="0.25">
      <c r="A444" t="s">
        <v>2</v>
      </c>
      <c r="G444">
        <f t="shared" si="21"/>
        <v>2660</v>
      </c>
      <c r="H444" t="str">
        <f t="shared" ca="1" si="18"/>
        <v>1:42 Текущее видео</v>
      </c>
      <c r="I444" t="str">
        <f t="shared" ca="1" si="22"/>
        <v xml:space="preserve">[960] Amazon’s $112 Fingerprint Gun Safe Opened FAST! </v>
      </c>
    </row>
    <row r="445" spans="1:9" x14ac:dyDescent="0.25">
      <c r="A445">
        <v>75</v>
      </c>
      <c r="G445">
        <f t="shared" si="21"/>
        <v>2666</v>
      </c>
      <c r="H445" t="str">
        <f t="shared" ca="1" si="18"/>
        <v>5:42 Текущее видео</v>
      </c>
      <c r="I445" t="str">
        <f t="shared" ca="1" si="22"/>
        <v xml:space="preserve">[959] Swedish Anchor Lås 833-3 Padlock Picked and Gutted </v>
      </c>
    </row>
    <row r="446" spans="1:9" x14ac:dyDescent="0.25">
      <c r="A446" t="s">
        <v>135</v>
      </c>
      <c r="G446">
        <f t="shared" si="21"/>
        <v>2672</v>
      </c>
      <c r="H446" t="str">
        <f t="shared" ca="1" si="18"/>
        <v>3:08 Текущее видео</v>
      </c>
      <c r="I446" t="str">
        <f t="shared" ca="1" si="22"/>
        <v xml:space="preserve">[958] Pragmasis Dib Series U-Lock Picked </v>
      </c>
    </row>
    <row r="447" spans="1:9" x14ac:dyDescent="0.25">
      <c r="G447">
        <f t="shared" si="21"/>
        <v>2678</v>
      </c>
      <c r="H447" t="str">
        <f t="shared" ca="1" si="18"/>
        <v>5:13 Текущее видео</v>
      </c>
      <c r="I447" t="str">
        <f t="shared" ca="1" si="22"/>
        <v xml:space="preserve">[957] The World’s First High Security Skateboard?!?! </v>
      </c>
    </row>
    <row r="448" spans="1:9" x14ac:dyDescent="0.25">
      <c r="A448" t="s">
        <v>136</v>
      </c>
      <c r="G448">
        <f t="shared" si="21"/>
        <v>2684</v>
      </c>
      <c r="H448" t="str">
        <f t="shared" ca="1" si="18"/>
        <v>5:19 Текущее видео</v>
      </c>
      <c r="I448" t="str">
        <f t="shared" ca="1" si="22"/>
        <v xml:space="preserve">[956] Exciting Disc Detainer Pick Update! </v>
      </c>
    </row>
    <row r="449" spans="1:9" x14ac:dyDescent="0.25">
      <c r="G449">
        <f t="shared" si="21"/>
        <v>2690</v>
      </c>
      <c r="H449" t="str">
        <f t="shared" ca="1" si="18"/>
        <v>2:43 Текущее видео</v>
      </c>
      <c r="I449" t="str">
        <f t="shared" ca="1" si="22"/>
        <v xml:space="preserve">[955] WordLock “Stor-More” Lockbox Decoded and Opened </v>
      </c>
    </row>
    <row r="450" spans="1:9" x14ac:dyDescent="0.25">
      <c r="A450" t="s">
        <v>2</v>
      </c>
      <c r="G450">
        <f t="shared" si="21"/>
        <v>2696</v>
      </c>
      <c r="H450" t="str">
        <f t="shared" ref="H450:H513" ca="1" si="23">INDIRECT(CONCATENATE("R",G450,"C1"),0)</f>
        <v>3:31 Текущее видео</v>
      </c>
      <c r="I450" t="str">
        <f t="shared" ca="1" si="22"/>
        <v xml:space="preserve">[954] Viking Fingerprint Trigger Lock Picked FAST! </v>
      </c>
    </row>
    <row r="451" spans="1:9" x14ac:dyDescent="0.25">
      <c r="A451">
        <v>76</v>
      </c>
      <c r="G451">
        <f t="shared" si="21"/>
        <v>2702</v>
      </c>
      <c r="H451" t="str">
        <f t="shared" ca="1" si="23"/>
        <v>2:06 Текущее видео</v>
      </c>
      <c r="I451" t="str">
        <f t="shared" ca="1" si="22"/>
        <v xml:space="preserve">[953] Drilled in 30 Seconds: Proven Industries Puck Lock </v>
      </c>
    </row>
    <row r="452" spans="1:9" x14ac:dyDescent="0.25">
      <c r="A452" t="s">
        <v>137</v>
      </c>
      <c r="G452">
        <f t="shared" si="21"/>
        <v>2708</v>
      </c>
      <c r="H452" t="str">
        <f t="shared" ca="1" si="23"/>
        <v>3:05 Текущее видео</v>
      </c>
      <c r="I452" t="str">
        <f t="shared" ca="1" si="22"/>
        <v xml:space="preserve">[952] Master Lock vs. Brinks — 50mm Laminated Steel Padlocks </v>
      </c>
    </row>
    <row r="453" spans="1:9" x14ac:dyDescent="0.25">
      <c r="G453">
        <f t="shared" si="21"/>
        <v>2714</v>
      </c>
      <c r="H453" t="str">
        <f t="shared" ca="1" si="23"/>
        <v>4:54 Текущее видео</v>
      </c>
      <c r="I453" t="str">
        <f t="shared" ca="1" si="22"/>
        <v xml:space="preserve">[951] Proven Industries NEW Disc Detainer Puck Lock Picked </v>
      </c>
    </row>
    <row r="454" spans="1:9" x14ac:dyDescent="0.25">
      <c r="A454" t="s">
        <v>138</v>
      </c>
      <c r="G454">
        <f t="shared" si="21"/>
        <v>2720</v>
      </c>
      <c r="H454" t="str">
        <f t="shared" ca="1" si="23"/>
        <v>1:45 Текущее видео</v>
      </c>
      <c r="I454" t="str">
        <f t="shared" ca="1" si="22"/>
        <v xml:space="preserve">[949] Open in 2 Seconds: DAC Technologies Glock Slide Lock </v>
      </c>
    </row>
    <row r="455" spans="1:9" x14ac:dyDescent="0.25">
      <c r="G455">
        <f t="shared" si="21"/>
        <v>2726</v>
      </c>
      <c r="H455" t="str">
        <f t="shared" ca="1" si="23"/>
        <v>1:56 Текущее видео</v>
      </c>
      <c r="I455" t="str">
        <f t="shared" ca="1" si="22"/>
        <v xml:space="preserve">[950] Schwinn “Max Security” Bicycle U-Lock Picked </v>
      </c>
    </row>
    <row r="456" spans="1:9" x14ac:dyDescent="0.25">
      <c r="A456" t="s">
        <v>2</v>
      </c>
      <c r="G456">
        <f t="shared" si="21"/>
        <v>2732</v>
      </c>
      <c r="H456" t="str">
        <f t="shared" ca="1" si="23"/>
        <v>2:13 Текущее видео</v>
      </c>
      <c r="I456" t="str">
        <f t="shared" ca="1" si="22"/>
        <v xml:space="preserve">[948] A Little Fib From Brinks: The “5 Pin” Model 161 Picked and Bypassed </v>
      </c>
    </row>
    <row r="457" spans="1:9" x14ac:dyDescent="0.25">
      <c r="A457">
        <v>77</v>
      </c>
      <c r="G457">
        <f t="shared" si="21"/>
        <v>2738</v>
      </c>
      <c r="H457" t="str">
        <f t="shared" ca="1" si="23"/>
        <v>2:20 Текущее видео</v>
      </c>
      <c r="I457" t="str">
        <f t="shared" ca="1" si="22"/>
        <v xml:space="preserve">[947] OnGuard’s Modular “Revolver” Locking System </v>
      </c>
    </row>
    <row r="458" spans="1:9" x14ac:dyDescent="0.25">
      <c r="A458" t="s">
        <v>139</v>
      </c>
      <c r="G458">
        <f t="shared" si="21"/>
        <v>2744</v>
      </c>
      <c r="H458" t="str">
        <f t="shared" ca="1" si="23"/>
        <v>1:51 Текущее видео</v>
      </c>
      <c r="I458" t="str">
        <f t="shared" ca="1" si="22"/>
        <v xml:space="preserve">[946] Vintage Soviet Aleksin Shutter Lock Picked </v>
      </c>
    </row>
    <row r="459" spans="1:9" x14ac:dyDescent="0.25">
      <c r="G459">
        <f t="shared" si="21"/>
        <v>2750</v>
      </c>
      <c r="H459" t="str">
        <f t="shared" ca="1" si="23"/>
        <v>2:47 Текущее видео</v>
      </c>
      <c r="I459" t="str">
        <f t="shared" ca="1" si="22"/>
        <v xml:space="preserve">[945] TurboLock YL-99 Opened With a Screwdriver! </v>
      </c>
    </row>
    <row r="460" spans="1:9" x14ac:dyDescent="0.25">
      <c r="A460" t="s">
        <v>140</v>
      </c>
      <c r="G460">
        <f t="shared" si="21"/>
        <v>2756</v>
      </c>
      <c r="H460" t="str">
        <f t="shared" ca="1" si="23"/>
        <v>8:00 Текущее видео</v>
      </c>
      <c r="I460" t="str">
        <f t="shared" ca="1" si="22"/>
        <v xml:space="preserve">[944] .50 BMG vs. Strongest Padlock in the World (Squire SS100CS) </v>
      </c>
    </row>
    <row r="461" spans="1:9" x14ac:dyDescent="0.25">
      <c r="G461">
        <f t="shared" si="21"/>
        <v>2762</v>
      </c>
      <c r="H461" t="str">
        <f t="shared" ca="1" si="23"/>
        <v>2:50 Текущее видео</v>
      </c>
      <c r="I461" t="str">
        <f t="shared" ca="1" si="22"/>
        <v xml:space="preserve">[943] It’s Worse Than I Thought — Avoid This Viro Lock! </v>
      </c>
    </row>
    <row r="462" spans="1:9" x14ac:dyDescent="0.25">
      <c r="A462" t="s">
        <v>2</v>
      </c>
      <c r="G462">
        <f t="shared" si="21"/>
        <v>2768</v>
      </c>
      <c r="H462" t="str">
        <f t="shared" ca="1" si="23"/>
        <v>2:12 Текущее видео</v>
      </c>
      <c r="I462" t="str">
        <f t="shared" ca="1" si="22"/>
        <v xml:space="preserve">[942] Decoded by Sight: Master Lock Personal “Safe” (Model 5900D) </v>
      </c>
    </row>
    <row r="463" spans="1:9" x14ac:dyDescent="0.25">
      <c r="A463">
        <v>78</v>
      </c>
      <c r="G463">
        <f t="shared" si="21"/>
        <v>2774</v>
      </c>
      <c r="H463" t="str">
        <f t="shared" ca="1" si="23"/>
        <v>1:28 Текущее видео</v>
      </c>
      <c r="I463" t="str">
        <f t="shared" ca="1" si="22"/>
        <v xml:space="preserve">[941] Tow Smart Trailer Coupler Lock Bypassed FAST </v>
      </c>
    </row>
    <row r="464" spans="1:9" x14ac:dyDescent="0.25">
      <c r="A464" t="s">
        <v>92</v>
      </c>
      <c r="G464">
        <f t="shared" si="21"/>
        <v>2780</v>
      </c>
      <c r="H464" t="str">
        <f t="shared" ca="1" si="23"/>
        <v>3:53 Текущее видео</v>
      </c>
      <c r="I464" t="str">
        <f t="shared" ca="1" si="22"/>
        <v xml:space="preserve">[940] Ovio “Pairlock” Padlock Picked and Gutted </v>
      </c>
    </row>
    <row r="465" spans="1:9" x14ac:dyDescent="0.25">
      <c r="G465">
        <f t="shared" si="21"/>
        <v>2786</v>
      </c>
      <c r="H465" t="str">
        <f t="shared" ca="1" si="23"/>
        <v>7:49 Текущее видео</v>
      </c>
      <c r="I465" t="str">
        <f t="shared" ca="1" si="22"/>
        <v xml:space="preserve">[939] Using a “Rotar Pick” To Open a Mul-T-Lock Interactive </v>
      </c>
    </row>
    <row r="466" spans="1:9" x14ac:dyDescent="0.25">
      <c r="A466" t="s">
        <v>141</v>
      </c>
      <c r="G466">
        <f t="shared" si="21"/>
        <v>2792</v>
      </c>
      <c r="H466" t="str">
        <f t="shared" ca="1" si="23"/>
        <v>10:16 Текущее видео</v>
      </c>
      <c r="I466" t="str">
        <f t="shared" ca="1" si="22"/>
        <v xml:space="preserve">[937] Kaba 20 Mortice Cylinder Picked and Gutted </v>
      </c>
    </row>
    <row r="467" spans="1:9" x14ac:dyDescent="0.25">
      <c r="G467">
        <f t="shared" si="21"/>
        <v>2798</v>
      </c>
      <c r="H467" t="str">
        <f t="shared" ca="1" si="23"/>
        <v>4:42 Текущее видео</v>
      </c>
      <c r="I467" t="str">
        <f t="shared" ca="1" si="22"/>
        <v xml:space="preserve">[935] SimpliSafe Alarm Bypassed With a $2 Device From Amazon </v>
      </c>
    </row>
    <row r="468" spans="1:9" x14ac:dyDescent="0.25">
      <c r="A468" t="s">
        <v>2</v>
      </c>
      <c r="G468">
        <f t="shared" si="21"/>
        <v>2804</v>
      </c>
      <c r="H468" t="str">
        <f t="shared" ca="1" si="23"/>
        <v>2:09 Текущее видео</v>
      </c>
      <c r="I468" t="str">
        <f t="shared" ca="1" si="22"/>
        <v xml:space="preserve">[936] Kryptonite Mini U-Lock and Cable Picked </v>
      </c>
    </row>
    <row r="469" spans="1:9" x14ac:dyDescent="0.25">
      <c r="A469">
        <v>79</v>
      </c>
      <c r="G469">
        <f t="shared" si="21"/>
        <v>2810</v>
      </c>
      <c r="H469" t="str">
        <f t="shared" ca="1" si="23"/>
        <v>2:22 Текущее видео</v>
      </c>
      <c r="I469" t="str">
        <f t="shared" ca="1" si="22"/>
        <v xml:space="preserve">[938] Ingersoll 6 Lever Padlock Picked </v>
      </c>
    </row>
    <row r="470" spans="1:9" x14ac:dyDescent="0.25">
      <c r="A470" t="s">
        <v>13</v>
      </c>
      <c r="G470">
        <f t="shared" si="21"/>
        <v>2816</v>
      </c>
      <c r="H470" t="str">
        <f t="shared" ca="1" si="23"/>
        <v>1:18 Текущее видео</v>
      </c>
      <c r="I470" t="str">
        <f t="shared" ca="1" si="22"/>
        <v xml:space="preserve">[934] Blaylock Trailer Coupler Lock Picked FAST! (Model TL-34) </v>
      </c>
    </row>
    <row r="471" spans="1:9" x14ac:dyDescent="0.25">
      <c r="G471">
        <f t="shared" si="21"/>
        <v>2822</v>
      </c>
      <c r="H471" t="str">
        <f t="shared" ca="1" si="23"/>
        <v>1:48 Текущее видео</v>
      </c>
      <c r="I471" t="str">
        <f t="shared" ca="1" si="22"/>
        <v xml:space="preserve">[933] Walmart’s Defective “Hyper Tough” Padlocks Picked and Bypassed </v>
      </c>
    </row>
    <row r="472" spans="1:9" x14ac:dyDescent="0.25">
      <c r="A472" t="s">
        <v>142</v>
      </c>
      <c r="G472">
        <f t="shared" si="21"/>
        <v>2828</v>
      </c>
      <c r="H472" t="str">
        <f t="shared" ca="1" si="23"/>
        <v>9:38 Текущее видео</v>
      </c>
      <c r="I472" t="str">
        <f t="shared" ca="1" si="22"/>
        <v xml:space="preserve">[932] More PacLock Products Coming to Home Depot </v>
      </c>
    </row>
    <row r="473" spans="1:9" x14ac:dyDescent="0.25">
      <c r="G473">
        <f t="shared" si="21"/>
        <v>2834</v>
      </c>
      <c r="H473" t="str">
        <f t="shared" ca="1" si="23"/>
        <v>9:01 Текущее видео</v>
      </c>
      <c r="I473" t="str">
        <f t="shared" ca="1" si="22"/>
        <v xml:space="preserve">[931] PacLock is Coming to Home Depot! </v>
      </c>
    </row>
    <row r="474" spans="1:9" x14ac:dyDescent="0.25">
      <c r="A474" t="s">
        <v>2</v>
      </c>
      <c r="G474">
        <f t="shared" si="21"/>
        <v>2840</v>
      </c>
      <c r="H474" t="str">
        <f t="shared" ca="1" si="23"/>
        <v>2:10 Текущее видео</v>
      </c>
      <c r="I474" t="str">
        <f t="shared" ca="1" si="22"/>
        <v xml:space="preserve">[929] PacSafe Keycard Luggage Lock Picked FAST! </v>
      </c>
    </row>
    <row r="475" spans="1:9" x14ac:dyDescent="0.25">
      <c r="A475">
        <v>80</v>
      </c>
      <c r="G475">
        <f t="shared" si="21"/>
        <v>2846</v>
      </c>
      <c r="H475" t="str">
        <f t="shared" ca="1" si="23"/>
        <v>1:36 Текущее видео</v>
      </c>
      <c r="I475" t="str">
        <f t="shared" ca="1" si="22"/>
        <v xml:space="preserve">[928] Brinks’ Beefy “ProMax” Security Cable Picked FAST! </v>
      </c>
    </row>
    <row r="476" spans="1:9" x14ac:dyDescent="0.25">
      <c r="A476" t="s">
        <v>143</v>
      </c>
      <c r="G476">
        <f t="shared" si="21"/>
        <v>2852</v>
      </c>
      <c r="H476" t="str">
        <f t="shared" ca="1" si="23"/>
        <v>10:18 Текущее видео</v>
      </c>
      <c r="I476" t="str">
        <f t="shared" ca="1" si="22"/>
        <v xml:space="preserve">[927] The Strongest Padlock in the World (Seriously) — Squire Stronghold SS100CS </v>
      </c>
    </row>
    <row r="477" spans="1:9" x14ac:dyDescent="0.25">
      <c r="G477">
        <f t="shared" si="21"/>
        <v>2858</v>
      </c>
      <c r="H477" t="str">
        <f t="shared" ca="1" si="23"/>
        <v>1:31 Текущее видео</v>
      </c>
      <c r="I477" t="str">
        <f t="shared" ca="1" si="22"/>
        <v xml:space="preserve">[925] Picked in Seconds: “Amazon’s Choice” Vending Machine Lock </v>
      </c>
    </row>
    <row r="478" spans="1:9" x14ac:dyDescent="0.25">
      <c r="A478" t="s">
        <v>144</v>
      </c>
      <c r="G478">
        <f t="shared" si="21"/>
        <v>2864</v>
      </c>
      <c r="H478" t="str">
        <f t="shared" ca="1" si="23"/>
        <v>2:13 Текущее видео</v>
      </c>
      <c r="I478" t="str">
        <f t="shared" ca="1" si="22"/>
        <v xml:space="preserve">[924] Picking a Disc Detainer Lock With Pin Tumbler Tools </v>
      </c>
    </row>
    <row r="479" spans="1:9" x14ac:dyDescent="0.25">
      <c r="G479">
        <f t="shared" si="21"/>
        <v>2870</v>
      </c>
      <c r="H479" t="str">
        <f t="shared" ca="1" si="23"/>
        <v>1:26 Текущее видео</v>
      </c>
      <c r="I479" t="str">
        <f t="shared" ca="1" si="22"/>
        <v xml:space="preserve">[923] “Unpickable” Europa Disc Padlock Picked FAST (Model P-370) </v>
      </c>
    </row>
    <row r="480" spans="1:9" x14ac:dyDescent="0.25">
      <c r="A480" t="s">
        <v>2</v>
      </c>
      <c r="G480">
        <f t="shared" si="21"/>
        <v>2876</v>
      </c>
      <c r="H480" t="str">
        <f t="shared" ca="1" si="23"/>
        <v>6:40 Текущее видео</v>
      </c>
      <c r="I480" t="str">
        <f t="shared" ca="1" si="22"/>
        <v xml:space="preserve">[922] Abloy Model 3045 Padlock Picked and Gutted </v>
      </c>
    </row>
    <row r="481" spans="1:9" x14ac:dyDescent="0.25">
      <c r="A481">
        <v>81</v>
      </c>
      <c r="G481">
        <f t="shared" si="21"/>
        <v>2882</v>
      </c>
      <c r="H481" t="str">
        <f t="shared" ca="1" si="23"/>
        <v>2:09 Текущее видео</v>
      </c>
      <c r="I481" t="str">
        <f t="shared" ca="1" si="22"/>
        <v xml:space="preserve">[920] The Tiny Lock That Started It All </v>
      </c>
    </row>
    <row r="482" spans="1:9" x14ac:dyDescent="0.25">
      <c r="A482" t="s">
        <v>3</v>
      </c>
      <c r="G482">
        <f t="shared" si="21"/>
        <v>2888</v>
      </c>
      <c r="H482" t="str">
        <f t="shared" ca="1" si="23"/>
        <v>7:36 Текущее видео</v>
      </c>
      <c r="I482" t="str">
        <f t="shared" ca="1" si="22"/>
        <v xml:space="preserve">[919] Prison Break! Huge Prison Locks Opened in Seconds </v>
      </c>
    </row>
    <row r="483" spans="1:9" x14ac:dyDescent="0.25">
      <c r="G483">
        <f t="shared" si="21"/>
        <v>2894</v>
      </c>
      <c r="H483" t="str">
        <f t="shared" ca="1" si="23"/>
        <v>7:00 Текущее видео</v>
      </c>
      <c r="I483" t="str">
        <f t="shared" ca="1" si="22"/>
        <v xml:space="preserve">[921] Abloy “Classic” Cam Lock Picked and Gutted </v>
      </c>
    </row>
    <row r="484" spans="1:9" x14ac:dyDescent="0.25">
      <c r="A484" t="s">
        <v>145</v>
      </c>
      <c r="G484">
        <f t="shared" si="21"/>
        <v>2900</v>
      </c>
      <c r="H484" t="str">
        <f t="shared" ca="1" si="23"/>
        <v>1:48 Текущее видео</v>
      </c>
      <c r="I484" t="str">
        <f t="shared" ca="1" si="22"/>
        <v xml:space="preserve">[918] Master Lock Shrouded Padlock Picked (Model 37) </v>
      </c>
    </row>
    <row r="485" spans="1:9" x14ac:dyDescent="0.25">
      <c r="G485">
        <f t="shared" si="21"/>
        <v>2906</v>
      </c>
      <c r="H485" t="str">
        <f t="shared" ca="1" si="23"/>
        <v>5:19 Текущее видео</v>
      </c>
      <c r="I485" t="str">
        <f t="shared" ca="1" si="22"/>
        <v xml:space="preserve">[917] Triple Core Kirk Interlock Module Picked </v>
      </c>
    </row>
    <row r="486" spans="1:9" x14ac:dyDescent="0.25">
      <c r="A486" t="s">
        <v>2</v>
      </c>
      <c r="G486">
        <f t="shared" si="21"/>
        <v>2912</v>
      </c>
      <c r="H486" t="str">
        <f t="shared" ca="1" si="23"/>
        <v>5:19 Текущее видео</v>
      </c>
      <c r="I486" t="str">
        <f t="shared" ca="1" si="22"/>
        <v xml:space="preserve">[917] Triple Core Kirk Interlock Module Picked </v>
      </c>
    </row>
    <row r="487" spans="1:9" x14ac:dyDescent="0.25">
      <c r="A487">
        <v>82</v>
      </c>
      <c r="G487">
        <f t="shared" si="21"/>
        <v>2918</v>
      </c>
      <c r="H487" t="str">
        <f t="shared" ca="1" si="23"/>
        <v>8:44 Текущее видео</v>
      </c>
      <c r="I487" t="str">
        <f t="shared" ca="1" si="22"/>
        <v xml:space="preserve">[916] Abloy 341 “Enforcer” Padlock Picked and Gutted </v>
      </c>
    </row>
    <row r="488" spans="1:9" x14ac:dyDescent="0.25">
      <c r="A488" t="s">
        <v>5</v>
      </c>
      <c r="G488">
        <f t="shared" si="21"/>
        <v>2924</v>
      </c>
      <c r="H488" t="str">
        <f t="shared" ca="1" si="23"/>
        <v>8:44 Текущее видео</v>
      </c>
      <c r="I488" t="str">
        <f t="shared" ca="1" si="22"/>
        <v xml:space="preserve">[916] Abloy 341 “Enforcer” Padlock Picked and Gutted </v>
      </c>
    </row>
    <row r="489" spans="1:9" x14ac:dyDescent="0.25">
      <c r="G489">
        <f t="shared" si="21"/>
        <v>2930</v>
      </c>
      <c r="H489" t="str">
        <f t="shared" ca="1" si="23"/>
        <v>2:58 Текущее видео</v>
      </c>
      <c r="I489" t="str">
        <f t="shared" ca="1" si="22"/>
        <v xml:space="preserve">[915] Knock-Off Abloy Cam Lock Picked (With a New Custom Tool) </v>
      </c>
    </row>
    <row r="490" spans="1:9" x14ac:dyDescent="0.25">
      <c r="A490" t="s">
        <v>146</v>
      </c>
      <c r="G490">
        <f t="shared" si="21"/>
        <v>2936</v>
      </c>
      <c r="H490" t="str">
        <f t="shared" ca="1" si="23"/>
        <v>3:16 Текущее видео</v>
      </c>
      <c r="I490" t="str">
        <f t="shared" ca="1" si="22"/>
        <v xml:space="preserve">[914] The Worst Lock Design Blunder Ever? (Kaba Simplex Series 1000) </v>
      </c>
    </row>
    <row r="491" spans="1:9" x14ac:dyDescent="0.25">
      <c r="G491">
        <f t="shared" si="21"/>
        <v>2942</v>
      </c>
      <c r="H491" t="str">
        <f t="shared" ca="1" si="23"/>
        <v>1:44 Текущее видео</v>
      </c>
      <c r="I491" t="str">
        <f t="shared" ca="1" si="22"/>
        <v xml:space="preserve">[913] Prescription Medicine Safe Picked FAST (Model MS-1) </v>
      </c>
    </row>
    <row r="492" spans="1:9" x14ac:dyDescent="0.25">
      <c r="A492" t="s">
        <v>2</v>
      </c>
      <c r="G492">
        <f t="shared" si="21"/>
        <v>2948</v>
      </c>
      <c r="H492" t="str">
        <f t="shared" ca="1" si="23"/>
        <v>3:16 Текущее видео</v>
      </c>
      <c r="I492" t="str">
        <f t="shared" ca="1" si="22"/>
        <v xml:space="preserve">[912] Decoded Without Tools — Master Lock 174SSD Combination Padlock </v>
      </c>
    </row>
    <row r="493" spans="1:9" x14ac:dyDescent="0.25">
      <c r="A493">
        <v>83</v>
      </c>
      <c r="G493">
        <f t="shared" ref="G493:G556" si="24">G492+6</f>
        <v>2954</v>
      </c>
      <c r="H493" t="str">
        <f t="shared" ca="1" si="23"/>
        <v>2:30 Текущее видео</v>
      </c>
      <c r="I493" t="str">
        <f t="shared" ref="I493:I556" ca="1" si="25">INDIRECT(CONCATENATE("R",G493+2,"C1"),0)</f>
        <v xml:space="preserve">[911] “Li’l Billy” Motorcycle Brake Lock Picked (Model 132223) </v>
      </c>
    </row>
    <row r="494" spans="1:9" x14ac:dyDescent="0.25">
      <c r="A494" t="s">
        <v>147</v>
      </c>
      <c r="G494">
        <f t="shared" si="24"/>
        <v>2960</v>
      </c>
      <c r="H494" t="str">
        <f t="shared" ca="1" si="23"/>
        <v>1:44 Текущее видео</v>
      </c>
      <c r="I494" t="str">
        <f t="shared" ca="1" si="25"/>
        <v xml:space="preserve">[910] “Ezy Dose” Locking Pill Bottle Picked </v>
      </c>
    </row>
    <row r="495" spans="1:9" x14ac:dyDescent="0.25">
      <c r="G495">
        <f t="shared" si="24"/>
        <v>2966</v>
      </c>
      <c r="H495" t="str">
        <f t="shared" ca="1" si="23"/>
        <v>3:14 Текущее видео</v>
      </c>
      <c r="I495" t="str">
        <f t="shared" ca="1" si="25"/>
        <v xml:space="preserve">[909] Rocky Mounts “Compton” Bike Lock Picked </v>
      </c>
    </row>
    <row r="496" spans="1:9" x14ac:dyDescent="0.25">
      <c r="A496" t="s">
        <v>148</v>
      </c>
      <c r="G496">
        <f t="shared" si="24"/>
        <v>2972</v>
      </c>
      <c r="H496" t="str">
        <f t="shared" ca="1" si="23"/>
        <v>5:07 Текущее видео</v>
      </c>
      <c r="I496" t="str">
        <f t="shared" ca="1" si="25"/>
        <v xml:space="preserve">[908] Corners Were Cut: Hyper Tough (Walmart) Deadbolt </v>
      </c>
    </row>
    <row r="497" spans="1:9" x14ac:dyDescent="0.25">
      <c r="G497">
        <f t="shared" si="24"/>
        <v>2978</v>
      </c>
      <c r="H497" t="str">
        <f t="shared" ca="1" si="23"/>
        <v>2:52 Текущее видео</v>
      </c>
      <c r="I497" t="str">
        <f t="shared" ca="1" si="25"/>
        <v xml:space="preserve">[907] “Maximum” Security or Marketing Hype? Kryptonite Standard U-Lock </v>
      </c>
    </row>
    <row r="498" spans="1:9" x14ac:dyDescent="0.25">
      <c r="A498" t="s">
        <v>2</v>
      </c>
      <c r="G498">
        <f t="shared" si="24"/>
        <v>2984</v>
      </c>
      <c r="H498" t="str">
        <f t="shared" ca="1" si="23"/>
        <v>2:31 Текущее видео</v>
      </c>
      <c r="I498" t="str">
        <f t="shared" ca="1" si="25"/>
        <v xml:space="preserve">[906] The $285 “Security Cabinet” That Got Everything Wrong! (OmniMed) </v>
      </c>
    </row>
    <row r="499" spans="1:9" x14ac:dyDescent="0.25">
      <c r="A499">
        <v>84</v>
      </c>
      <c r="G499">
        <f t="shared" si="24"/>
        <v>2990</v>
      </c>
      <c r="H499" t="str">
        <f t="shared" ca="1" si="23"/>
        <v>3:39 Текущее видео</v>
      </c>
      <c r="I499" t="str">
        <f t="shared" ca="1" si="25"/>
        <v xml:space="preserve">[905] The War-Lok’s Achilles Heel </v>
      </c>
    </row>
    <row r="500" spans="1:9" x14ac:dyDescent="0.25">
      <c r="A500" t="s">
        <v>149</v>
      </c>
      <c r="G500">
        <f t="shared" si="24"/>
        <v>2996</v>
      </c>
      <c r="H500" t="str">
        <f t="shared" ca="1" si="23"/>
        <v>5:28 Текущее видео</v>
      </c>
      <c r="I500" t="str">
        <f t="shared" ca="1" si="25"/>
        <v xml:space="preserve">[904] The “Pros" at Consumer Reports Couldn’t Pick This (Reverse Sidebar SmartKey) </v>
      </c>
    </row>
    <row r="501" spans="1:9" x14ac:dyDescent="0.25">
      <c r="G501">
        <f t="shared" si="24"/>
        <v>3002</v>
      </c>
      <c r="H501" t="str">
        <f t="shared" ca="1" si="23"/>
        <v>5:33 Текущее видео</v>
      </c>
      <c r="I501" t="str">
        <f t="shared" ca="1" si="25"/>
        <v xml:space="preserve">[903] War-Lok Puck Lock Picked and Gutted (Model PKL-10) </v>
      </c>
    </row>
    <row r="502" spans="1:9" x14ac:dyDescent="0.25">
      <c r="A502" t="s">
        <v>150</v>
      </c>
      <c r="G502">
        <f t="shared" si="24"/>
        <v>3008</v>
      </c>
      <c r="H502" t="str">
        <f t="shared" ca="1" si="23"/>
        <v>3:10 Текущее видео</v>
      </c>
      <c r="I502" t="str">
        <f t="shared" ca="1" si="25"/>
        <v xml:space="preserve">[902] Israeli Military Lock With A Serious Design Flaw </v>
      </c>
    </row>
    <row r="503" spans="1:9" x14ac:dyDescent="0.25">
      <c r="G503">
        <f t="shared" si="24"/>
        <v>3014</v>
      </c>
      <c r="H503" t="str">
        <f t="shared" ca="1" si="23"/>
        <v>8:41 Текущее видео</v>
      </c>
      <c r="I503" t="str">
        <f t="shared" ca="1" si="25"/>
        <v xml:space="preserve">[901] A Trailer Lock That I Would Use... Picked (Proven Industries) </v>
      </c>
    </row>
    <row r="504" spans="1:9" x14ac:dyDescent="0.25">
      <c r="A504" t="s">
        <v>2</v>
      </c>
      <c r="G504">
        <f t="shared" si="24"/>
        <v>3020</v>
      </c>
      <c r="H504" t="str">
        <f t="shared" ca="1" si="23"/>
        <v>2:30 Текущее видео</v>
      </c>
      <c r="I504" t="str">
        <f t="shared" ca="1" si="25"/>
        <v xml:space="preserve">[900] FedEx Transit Safe Picked </v>
      </c>
    </row>
    <row r="505" spans="1:9" x14ac:dyDescent="0.25">
      <c r="A505">
        <v>85</v>
      </c>
      <c r="G505">
        <f t="shared" si="24"/>
        <v>3026</v>
      </c>
      <c r="H505" t="str">
        <f t="shared" ca="1" si="23"/>
        <v>2:22 Текущее видео</v>
      </c>
      <c r="I505" t="str">
        <f t="shared" ca="1" si="25"/>
        <v xml:space="preserve">[899] Intimidating Key, But Bypassed In Seconds </v>
      </c>
    </row>
    <row r="506" spans="1:9" x14ac:dyDescent="0.25">
      <c r="A506" t="s">
        <v>151</v>
      </c>
      <c r="G506">
        <f t="shared" si="24"/>
        <v>3032</v>
      </c>
      <c r="H506" t="str">
        <f t="shared" ca="1" si="23"/>
        <v>2:54 Текущее видео</v>
      </c>
      <c r="I506" t="str">
        <f t="shared" ca="1" si="25"/>
        <v xml:space="preserve">[898] The “No Nonsense" Bike Lock Picked </v>
      </c>
    </row>
    <row r="507" spans="1:9" x14ac:dyDescent="0.25">
      <c r="G507">
        <f t="shared" si="24"/>
        <v>3038</v>
      </c>
      <c r="H507" t="str">
        <f t="shared" ca="1" si="23"/>
        <v>10:27 Текущее видео</v>
      </c>
      <c r="I507" t="str">
        <f t="shared" ca="1" si="25"/>
        <v xml:space="preserve">[897] The Lock That Survived 120 Rounds! (Squire SS80CS) </v>
      </c>
    </row>
    <row r="508" spans="1:9" x14ac:dyDescent="0.25">
      <c r="A508" t="s">
        <v>152</v>
      </c>
      <c r="G508">
        <f t="shared" si="24"/>
        <v>3044</v>
      </c>
      <c r="H508" t="str">
        <f t="shared" ca="1" si="23"/>
        <v>7:57 Текущее видео</v>
      </c>
      <c r="I508" t="str">
        <f t="shared" ca="1" si="25"/>
        <v xml:space="preserve">[896] Unusual Curved Key Dimple Lock Picked and Gutted </v>
      </c>
    </row>
    <row r="509" spans="1:9" x14ac:dyDescent="0.25">
      <c r="G509">
        <f t="shared" si="24"/>
        <v>3050</v>
      </c>
      <c r="H509" t="str">
        <f t="shared" ca="1" si="23"/>
        <v>7:00 Текущее видео</v>
      </c>
      <c r="I509" t="str">
        <f t="shared" ca="1" si="25"/>
        <v xml:space="preserve">[895] Battle Testing Combination Locks! </v>
      </c>
    </row>
    <row r="510" spans="1:9" x14ac:dyDescent="0.25">
      <c r="A510" t="s">
        <v>2</v>
      </c>
      <c r="G510">
        <f t="shared" si="24"/>
        <v>3056</v>
      </c>
      <c r="H510" t="str">
        <f t="shared" ca="1" si="23"/>
        <v>1:44 Текущее видео</v>
      </c>
      <c r="I510" t="str">
        <f t="shared" ca="1" si="25"/>
        <v xml:space="preserve">[894] Why This Lock Makes You LESS Secure </v>
      </c>
    </row>
    <row r="511" spans="1:9" x14ac:dyDescent="0.25">
      <c r="A511">
        <v>86</v>
      </c>
      <c r="G511">
        <f t="shared" si="24"/>
        <v>3062</v>
      </c>
      <c r="H511" t="str">
        <f t="shared" ca="1" si="23"/>
        <v>1:44 Текущее видео</v>
      </c>
      <c r="I511" t="str">
        <f t="shared" ca="1" si="25"/>
        <v xml:space="preserve">[894] Why This Lock Makes You LESS Secure </v>
      </c>
    </row>
    <row r="512" spans="1:9" x14ac:dyDescent="0.25">
      <c r="A512" t="s">
        <v>7</v>
      </c>
      <c r="G512">
        <f t="shared" si="24"/>
        <v>3068</v>
      </c>
      <c r="H512" t="str">
        <f t="shared" ca="1" si="23"/>
        <v>5:51 Текущее видео</v>
      </c>
      <c r="I512" t="str">
        <f t="shared" ca="1" si="25"/>
        <v xml:space="preserve">[893] Battle Testing a Chubb “Battleship” Padlock </v>
      </c>
    </row>
    <row r="513" spans="1:9" x14ac:dyDescent="0.25">
      <c r="G513">
        <f t="shared" si="24"/>
        <v>3074</v>
      </c>
      <c r="H513" t="str">
        <f t="shared" ca="1" si="23"/>
        <v>3:03 Текущее видео</v>
      </c>
      <c r="I513" t="str">
        <f t="shared" ca="1" si="25"/>
        <v xml:space="preserve">[892] Cut in Seconds: $75 Ottolock Hexband Bike Lock </v>
      </c>
    </row>
    <row r="514" spans="1:9" x14ac:dyDescent="0.25">
      <c r="A514" t="s">
        <v>153</v>
      </c>
      <c r="G514">
        <f t="shared" si="24"/>
        <v>3080</v>
      </c>
      <c r="H514" t="str">
        <f t="shared" ref="H514:H577" ca="1" si="26">INDIRECT(CONCATENATE("R",G514,"C1"),0)</f>
        <v>10:51 Текущее видео</v>
      </c>
      <c r="I514" t="str">
        <f t="shared" ca="1" si="25"/>
        <v xml:space="preserve">[891] Battle Testing Master Locks! (With BosnianBill) </v>
      </c>
    </row>
    <row r="515" spans="1:9" x14ac:dyDescent="0.25">
      <c r="G515">
        <f t="shared" si="24"/>
        <v>3086</v>
      </c>
      <c r="H515" t="str">
        <f t="shared" ca="1" si="26"/>
        <v>2:46 Текущее видео</v>
      </c>
      <c r="I515" t="str">
        <f t="shared" ca="1" si="25"/>
        <v xml:space="preserve">[890] Crazy Key! “An Tun” Rim Cylinder Picked </v>
      </c>
    </row>
    <row r="516" spans="1:9" x14ac:dyDescent="0.25">
      <c r="A516" t="s">
        <v>2</v>
      </c>
      <c r="G516">
        <f t="shared" si="24"/>
        <v>3092</v>
      </c>
      <c r="H516" t="str">
        <f t="shared" ca="1" si="26"/>
        <v>2:54 Текущее видео</v>
      </c>
      <c r="I516" t="str">
        <f t="shared" ca="1" si="25"/>
        <v xml:space="preserve">[889] BV Bicycle Chain Lock Picked </v>
      </c>
    </row>
    <row r="517" spans="1:9" x14ac:dyDescent="0.25">
      <c r="A517">
        <v>87</v>
      </c>
      <c r="G517">
        <f t="shared" si="24"/>
        <v>3098</v>
      </c>
      <c r="H517" t="str">
        <f t="shared" ca="1" si="26"/>
        <v>2:13 Текущее видео</v>
      </c>
      <c r="I517" t="str">
        <f t="shared" ca="1" si="25"/>
        <v xml:space="preserve">[888] Unusual “Silver Bird” Padlock — A Toolmaker’s Challenge </v>
      </c>
    </row>
    <row r="518" spans="1:9" x14ac:dyDescent="0.25">
      <c r="A518" t="s">
        <v>11</v>
      </c>
      <c r="G518">
        <f t="shared" si="24"/>
        <v>3104</v>
      </c>
      <c r="H518" t="str">
        <f t="shared" ca="1" si="26"/>
        <v>4:44 Текущее видео</v>
      </c>
      <c r="I518" t="str">
        <f t="shared" ca="1" si="25"/>
        <v xml:space="preserve">[887] I Won My First Lock Picking Competition!!! </v>
      </c>
    </row>
    <row r="519" spans="1:9" x14ac:dyDescent="0.25">
      <c r="G519">
        <f t="shared" si="24"/>
        <v>3110</v>
      </c>
      <c r="H519" t="str">
        <f t="shared" ca="1" si="26"/>
        <v>1:57 Текущее видео</v>
      </c>
      <c r="I519" t="str">
        <f t="shared" ca="1" si="25"/>
        <v xml:space="preserve">[886] TINY Abus Disc Padlock Picked (Model 24IB/50) </v>
      </c>
    </row>
    <row r="520" spans="1:9" x14ac:dyDescent="0.25">
      <c r="A520" t="s">
        <v>154</v>
      </c>
      <c r="G520">
        <f t="shared" si="24"/>
        <v>3116</v>
      </c>
      <c r="H520" t="str">
        <f t="shared" ca="1" si="26"/>
        <v>1:27 Текущее видео</v>
      </c>
      <c r="I520" t="str">
        <f t="shared" ca="1" si="25"/>
        <v xml:space="preserve">[885] Forced Open in 2 Seconds: Viro 166 Motorcycle Brake Lock </v>
      </c>
    </row>
    <row r="521" spans="1:9" x14ac:dyDescent="0.25">
      <c r="G521">
        <f t="shared" si="24"/>
        <v>3122</v>
      </c>
      <c r="H521" t="str">
        <f t="shared" ca="1" si="26"/>
        <v>1:55 Текущее видео</v>
      </c>
      <c r="I521" t="str">
        <f t="shared" ca="1" si="25"/>
        <v xml:space="preserve">[884] Removing the Scammer’s Boot... FAST </v>
      </c>
    </row>
    <row r="522" spans="1:9" x14ac:dyDescent="0.25">
      <c r="A522" t="s">
        <v>2</v>
      </c>
      <c r="G522">
        <f t="shared" si="24"/>
        <v>3128</v>
      </c>
      <c r="H522" t="str">
        <f t="shared" ca="1" si="26"/>
        <v>2:29 Текущее видео</v>
      </c>
      <c r="I522" t="str">
        <f t="shared" ca="1" si="25"/>
        <v xml:space="preserve">[883] Vintage Soviet Combination Lock Decoded </v>
      </c>
    </row>
    <row r="523" spans="1:9" x14ac:dyDescent="0.25">
      <c r="A523">
        <v>88</v>
      </c>
      <c r="G523">
        <f t="shared" si="24"/>
        <v>3134</v>
      </c>
      <c r="H523" t="str">
        <f t="shared" ca="1" si="26"/>
        <v>1:33 Текущее видео</v>
      </c>
      <c r="I523" t="str">
        <f t="shared" ca="1" si="25"/>
        <v xml:space="preserve">[875] Picked in 2 Seconds: Protex Cash Drop Box (Model SDB-100) </v>
      </c>
    </row>
    <row r="524" spans="1:9" x14ac:dyDescent="0.25">
      <c r="A524" t="s">
        <v>155</v>
      </c>
      <c r="G524">
        <f t="shared" si="24"/>
        <v>3140</v>
      </c>
      <c r="H524" t="str">
        <f t="shared" ca="1" si="26"/>
        <v>2:06 Текущее видео</v>
      </c>
      <c r="I524" t="str">
        <f t="shared" ca="1" si="25"/>
        <v xml:space="preserve">[873] Why Is This Lock So Dangerous? </v>
      </c>
    </row>
    <row r="525" spans="1:9" x14ac:dyDescent="0.25">
      <c r="G525">
        <f t="shared" si="24"/>
        <v>3146</v>
      </c>
      <c r="H525" t="str">
        <f t="shared" ca="1" si="26"/>
        <v>2:54 Текущее видео</v>
      </c>
      <c r="I525" t="str">
        <f t="shared" ca="1" si="25"/>
        <v xml:space="preserve">[878] Bulgarian “Metal” Dimple Shutter Lock Picked (Model X6J) </v>
      </c>
    </row>
    <row r="526" spans="1:9" x14ac:dyDescent="0.25">
      <c r="A526" t="s">
        <v>156</v>
      </c>
      <c r="G526">
        <f t="shared" si="24"/>
        <v>3152</v>
      </c>
      <c r="H526" t="str">
        <f t="shared" ca="1" si="26"/>
        <v>6:21 Текущее видео</v>
      </c>
      <c r="I526" t="str">
        <f t="shared" ca="1" si="25"/>
        <v xml:space="preserve">[874] Yale’s Beefy Series 300/63 Padlock Picked and Gutted </v>
      </c>
    </row>
    <row r="527" spans="1:9" x14ac:dyDescent="0.25">
      <c r="G527">
        <f t="shared" si="24"/>
        <v>3158</v>
      </c>
      <c r="H527" t="str">
        <f t="shared" ca="1" si="26"/>
        <v>2:28 Текущее видео</v>
      </c>
      <c r="I527" t="str">
        <f t="shared" ca="1" si="25"/>
        <v xml:space="preserve">[872] Vintage Soviet Combination Lock Decoded Quickly </v>
      </c>
    </row>
    <row r="528" spans="1:9" x14ac:dyDescent="0.25">
      <c r="A528" t="s">
        <v>2</v>
      </c>
      <c r="G528">
        <f t="shared" si="24"/>
        <v>3164</v>
      </c>
      <c r="H528" t="str">
        <f t="shared" ca="1" si="26"/>
        <v>2:28 Текущее видео</v>
      </c>
      <c r="I528" t="str">
        <f t="shared" ca="1" si="25"/>
        <v xml:space="preserve">[872] Vintage Soviet Combination Lock Decoded Quickly </v>
      </c>
    </row>
    <row r="529" spans="1:9" x14ac:dyDescent="0.25">
      <c r="A529">
        <v>89</v>
      </c>
      <c r="G529">
        <f t="shared" si="24"/>
        <v>3170</v>
      </c>
      <c r="H529" t="str">
        <f t="shared" ca="1" si="26"/>
        <v>9:35 Текущее видео</v>
      </c>
      <c r="I529" t="str">
        <f t="shared" ca="1" si="25"/>
        <v xml:space="preserve">[871] Turkish High Security: DAF Kilit Model DBS02 Euro Profile Cylinder (10 Pins, 4 Sliders) </v>
      </c>
    </row>
    <row r="530" spans="1:9" x14ac:dyDescent="0.25">
      <c r="A530" t="s">
        <v>157</v>
      </c>
      <c r="G530">
        <f t="shared" si="24"/>
        <v>3176</v>
      </c>
      <c r="H530" t="str">
        <f t="shared" ca="1" si="26"/>
        <v>2:53 Текущее видео</v>
      </c>
      <c r="I530" t="str">
        <f t="shared" ca="1" si="25"/>
        <v xml:space="preserve">[870] Gerda Disc Detainer Padlock Picked (Model KSWS70) </v>
      </c>
    </row>
    <row r="531" spans="1:9" x14ac:dyDescent="0.25">
      <c r="G531">
        <f t="shared" si="24"/>
        <v>3182</v>
      </c>
      <c r="H531" t="str">
        <f t="shared" ca="1" si="26"/>
        <v>2:30 Текущее видео</v>
      </c>
      <c r="I531" t="str">
        <f t="shared" ca="1" si="25"/>
        <v xml:space="preserve">[869] Open in 2 Seconds — Master Lock 141D </v>
      </c>
    </row>
    <row r="532" spans="1:9" x14ac:dyDescent="0.25">
      <c r="A532" t="s">
        <v>158</v>
      </c>
      <c r="G532">
        <f t="shared" si="24"/>
        <v>3188</v>
      </c>
      <c r="H532" t="str">
        <f t="shared" ca="1" si="26"/>
        <v>4:12 Текущее видео</v>
      </c>
      <c r="I532" t="str">
        <f t="shared" ca="1" si="25"/>
        <v xml:space="preserve">[868] Why I Use This Lock On My Bicycle - Kryptonite Evolution Chain Lock (Series 4) </v>
      </c>
    </row>
    <row r="533" spans="1:9" x14ac:dyDescent="0.25">
      <c r="G533">
        <f t="shared" si="24"/>
        <v>3194</v>
      </c>
      <c r="H533" t="str">
        <f t="shared" ca="1" si="26"/>
        <v>6:50 Текущее видео</v>
      </c>
      <c r="I533" t="str">
        <f t="shared" ca="1" si="25"/>
        <v xml:space="preserve">[867] Unusual Mul-T-Lock Motorcycle Disc Brake Lock Picked and Gutted </v>
      </c>
    </row>
    <row r="534" spans="1:9" x14ac:dyDescent="0.25">
      <c r="A534" t="s">
        <v>2</v>
      </c>
      <c r="G534">
        <f t="shared" si="24"/>
        <v>3200</v>
      </c>
      <c r="H534" t="str">
        <f t="shared" ca="1" si="26"/>
        <v>2:24 Текущее видео</v>
      </c>
      <c r="I534" t="str">
        <f t="shared" ca="1" si="25"/>
        <v xml:space="preserve">[866] PLASTIC Shackle Guards?!? A Disappointing Trend </v>
      </c>
    </row>
    <row r="535" spans="1:9" x14ac:dyDescent="0.25">
      <c r="A535">
        <v>90</v>
      </c>
      <c r="G535">
        <f t="shared" si="24"/>
        <v>3206</v>
      </c>
      <c r="H535" t="str">
        <f t="shared" ca="1" si="26"/>
        <v>3:41 Текущее видео</v>
      </c>
      <c r="I535" t="str">
        <f t="shared" ca="1" si="25"/>
        <v xml:space="preserve">[865] Paranoid by Design: Vintage Soviet Dual Custody Padlock </v>
      </c>
    </row>
    <row r="536" spans="1:9" x14ac:dyDescent="0.25">
      <c r="A536" t="s">
        <v>47</v>
      </c>
      <c r="G536">
        <f t="shared" si="24"/>
        <v>3212</v>
      </c>
      <c r="H536" t="str">
        <f t="shared" ca="1" si="26"/>
        <v>2:27 Текущее видео</v>
      </c>
      <c r="I536" t="str">
        <f t="shared" ca="1" si="25"/>
        <v xml:space="preserve">[864] Tiny Abus EC75/30 Padlock Picked </v>
      </c>
    </row>
    <row r="537" spans="1:9" x14ac:dyDescent="0.25">
      <c r="G537">
        <f t="shared" si="24"/>
        <v>3218</v>
      </c>
      <c r="H537" t="str">
        <f t="shared" ca="1" si="26"/>
        <v>3:18 Текущее видео</v>
      </c>
      <c r="I537" t="str">
        <f t="shared" ca="1" si="25"/>
        <v xml:space="preserve">[863] Flawed Design: Master Lock “dialSpeed” Digital Combination Lock </v>
      </c>
    </row>
    <row r="538" spans="1:9" x14ac:dyDescent="0.25">
      <c r="A538" t="s">
        <v>159</v>
      </c>
      <c r="G538">
        <f t="shared" si="24"/>
        <v>3224</v>
      </c>
      <c r="H538" t="str">
        <f t="shared" ca="1" si="26"/>
        <v>2:52 Текущее видео</v>
      </c>
      <c r="I538" t="str">
        <f t="shared" ca="1" si="25"/>
        <v xml:space="preserve">[862] Getting Into My Wife’s Beaver (April Fools Video) </v>
      </c>
    </row>
    <row r="539" spans="1:9" x14ac:dyDescent="0.25">
      <c r="G539">
        <f t="shared" si="24"/>
        <v>3230</v>
      </c>
      <c r="H539" t="str">
        <f t="shared" ca="1" si="26"/>
        <v>3:11 Текущее видео</v>
      </c>
      <c r="I539" t="str">
        <f t="shared" ca="1" si="25"/>
        <v xml:space="preserve">[861] Via Velo Folding Bike Lock Picked </v>
      </c>
    </row>
    <row r="540" spans="1:9" x14ac:dyDescent="0.25">
      <c r="A540" t="s">
        <v>2</v>
      </c>
      <c r="G540">
        <f t="shared" si="24"/>
        <v>3236</v>
      </c>
      <c r="H540" t="str">
        <f t="shared" ca="1" si="26"/>
        <v>8:12 Текущее видео</v>
      </c>
      <c r="I540" t="str">
        <f t="shared" ca="1" si="25"/>
        <v xml:space="preserve">[860] The Spinning High Security Padlock: “RotaLok” Picked and Gutted </v>
      </c>
    </row>
    <row r="541" spans="1:9" x14ac:dyDescent="0.25">
      <c r="A541">
        <v>91</v>
      </c>
      <c r="G541">
        <f t="shared" si="24"/>
        <v>3242</v>
      </c>
      <c r="H541" t="str">
        <f t="shared" ca="1" si="26"/>
        <v>2:17 Текущее видео</v>
      </c>
      <c r="I541" t="str">
        <f t="shared" ca="1" si="25"/>
        <v xml:space="preserve">[859] Picked in 3 Seconds: AmazonBasics Security Safe </v>
      </c>
    </row>
    <row r="542" spans="1:9" x14ac:dyDescent="0.25">
      <c r="A542" t="s">
        <v>7</v>
      </c>
      <c r="G542">
        <f t="shared" si="24"/>
        <v>3248</v>
      </c>
      <c r="H542" t="str">
        <f t="shared" ca="1" si="26"/>
        <v>2:27 Текущее видео</v>
      </c>
      <c r="I542" t="str">
        <f t="shared" ca="1" si="25"/>
        <v xml:space="preserve">[858] Kryptonite “Kryptolok 10-S” Disc Brake Lock Picked </v>
      </c>
    </row>
    <row r="543" spans="1:9" x14ac:dyDescent="0.25">
      <c r="G543">
        <f t="shared" si="24"/>
        <v>3254</v>
      </c>
      <c r="H543" t="str">
        <f t="shared" ca="1" si="26"/>
        <v>4:54 Текущее видео</v>
      </c>
      <c r="I543" t="str">
        <f t="shared" ca="1" si="25"/>
        <v xml:space="preserve">[857] Picked in 8 Seconds: $199 IdentiLock Fingerprint Trigger Lock </v>
      </c>
    </row>
    <row r="544" spans="1:9" x14ac:dyDescent="0.25">
      <c r="A544" t="s">
        <v>160</v>
      </c>
      <c r="G544">
        <f t="shared" si="24"/>
        <v>3260</v>
      </c>
      <c r="H544" t="str">
        <f t="shared" ca="1" si="26"/>
        <v>4:54 Текущее видео</v>
      </c>
      <c r="I544" t="str">
        <f t="shared" ca="1" si="25"/>
        <v xml:space="preserve">[857] Picked in 8 Seconds: $199 IdentiLock Fingerprint Trigger Lock </v>
      </c>
    </row>
    <row r="545" spans="1:9" x14ac:dyDescent="0.25">
      <c r="G545">
        <f t="shared" si="24"/>
        <v>3266</v>
      </c>
      <c r="H545" t="str">
        <f t="shared" ca="1" si="26"/>
        <v>6:47 Текущее видео</v>
      </c>
      <c r="I545" t="str">
        <f t="shared" ca="1" si="25"/>
        <v xml:space="preserve">[856] Vintage High Security: The “Miracle Magnetic” Lock Picked and Gutted </v>
      </c>
    </row>
    <row r="546" spans="1:9" x14ac:dyDescent="0.25">
      <c r="A546" t="s">
        <v>2</v>
      </c>
      <c r="G546">
        <f t="shared" si="24"/>
        <v>3272</v>
      </c>
      <c r="H546" t="str">
        <f t="shared" ca="1" si="26"/>
        <v>1:59 Текущее видео</v>
      </c>
      <c r="I546" t="str">
        <f t="shared" ca="1" si="25"/>
        <v xml:space="preserve">[855] Knog “Frankie” Bicycle Cable Lock Picked </v>
      </c>
    </row>
    <row r="547" spans="1:9" x14ac:dyDescent="0.25">
      <c r="A547">
        <v>92</v>
      </c>
      <c r="G547">
        <f t="shared" si="24"/>
        <v>3278</v>
      </c>
      <c r="H547" t="str">
        <f t="shared" ca="1" si="26"/>
        <v>6:29 Текущее видео</v>
      </c>
      <c r="I547" t="str">
        <f t="shared" ca="1" si="25"/>
        <v xml:space="preserve">[854] Sumbin L52 Shutter Lock Picked and Gutted </v>
      </c>
    </row>
    <row r="548" spans="1:9" x14ac:dyDescent="0.25">
      <c r="A548" t="s">
        <v>157</v>
      </c>
      <c r="G548">
        <f t="shared" si="24"/>
        <v>3284</v>
      </c>
      <c r="H548" t="str">
        <f t="shared" ca="1" si="26"/>
        <v>3:07 Текущее видео</v>
      </c>
      <c r="I548" t="str">
        <f t="shared" ca="1" si="25"/>
        <v xml:space="preserve">[853] Fast and Effective: The Multipick “Kronos” Electric Pick Gun </v>
      </c>
    </row>
    <row r="549" spans="1:9" x14ac:dyDescent="0.25">
      <c r="G549">
        <f t="shared" si="24"/>
        <v>3290</v>
      </c>
      <c r="H549" t="str">
        <f t="shared" ca="1" si="26"/>
        <v>2:01 Текущее видео</v>
      </c>
      <c r="I549" t="str">
        <f t="shared" ca="1" si="25"/>
        <v xml:space="preserve">[852] Ford Explorer (2001-2017) Door Lock Picked </v>
      </c>
    </row>
    <row r="550" spans="1:9" x14ac:dyDescent="0.25">
      <c r="A550" t="s">
        <v>161</v>
      </c>
      <c r="G550">
        <f t="shared" si="24"/>
        <v>3296</v>
      </c>
      <c r="H550" t="str">
        <f t="shared" ca="1" si="26"/>
        <v>3:28 Текущее видео</v>
      </c>
      <c r="I550" t="str">
        <f t="shared" ca="1" si="25"/>
        <v xml:space="preserve">[851] I Won $100 By Picking This Lock! </v>
      </c>
    </row>
    <row r="551" spans="1:9" x14ac:dyDescent="0.25">
      <c r="G551">
        <f t="shared" si="24"/>
        <v>3302</v>
      </c>
      <c r="H551" t="str">
        <f t="shared" ca="1" si="26"/>
        <v>3:22 Текущее видео</v>
      </c>
      <c r="I551" t="str">
        <f t="shared" ca="1" si="25"/>
        <v xml:space="preserve">[850] Opened FIVE WAYS! The Knog “Straight Jacket Fatty” Bike Lock </v>
      </c>
    </row>
    <row r="552" spans="1:9" x14ac:dyDescent="0.25">
      <c r="A552" t="s">
        <v>2</v>
      </c>
      <c r="G552">
        <f t="shared" si="24"/>
        <v>3308</v>
      </c>
      <c r="H552" t="str">
        <f t="shared" ca="1" si="26"/>
        <v>3:04 Текущее видео</v>
      </c>
      <c r="I552" t="str">
        <f t="shared" ca="1" si="25"/>
        <v xml:space="preserve">[849] Abus Locks With INEXCUSABLE Design Flaws </v>
      </c>
    </row>
    <row r="553" spans="1:9" x14ac:dyDescent="0.25">
      <c r="A553">
        <v>93</v>
      </c>
      <c r="G553">
        <f t="shared" si="24"/>
        <v>3314</v>
      </c>
      <c r="H553" t="str">
        <f t="shared" ca="1" si="26"/>
        <v>2:47 Текущее видео</v>
      </c>
      <c r="I553" t="str">
        <f t="shared" ca="1" si="25"/>
        <v xml:space="preserve">[848] Via Velo Bicycle U-Lock Picked (8 Sliders, 2 Sidebars) </v>
      </c>
    </row>
    <row r="554" spans="1:9" x14ac:dyDescent="0.25">
      <c r="A554" t="s">
        <v>162</v>
      </c>
      <c r="G554">
        <f t="shared" si="24"/>
        <v>3320</v>
      </c>
      <c r="H554" t="str">
        <f t="shared" ca="1" si="26"/>
        <v>1:41 Текущее видео</v>
      </c>
      <c r="I554" t="str">
        <f t="shared" ca="1" si="25"/>
        <v xml:space="preserve">[847] Knog “Locker” Padlock Picked FAST! </v>
      </c>
    </row>
    <row r="555" spans="1:9" x14ac:dyDescent="0.25">
      <c r="G555">
        <f t="shared" si="24"/>
        <v>3326</v>
      </c>
      <c r="H555" t="str">
        <f t="shared" ca="1" si="26"/>
        <v>2:12 Текущее видео</v>
      </c>
      <c r="I555" t="str">
        <f t="shared" ca="1" si="25"/>
        <v xml:space="preserve">[846] Ruger Gun Lock Box Picked FAST (Model 75210R) </v>
      </c>
    </row>
    <row r="556" spans="1:9" x14ac:dyDescent="0.25">
      <c r="A556" t="s">
        <v>163</v>
      </c>
      <c r="G556">
        <f t="shared" si="24"/>
        <v>3332</v>
      </c>
      <c r="H556" t="str">
        <f t="shared" ca="1" si="26"/>
        <v>3:14 Текущее видео</v>
      </c>
      <c r="I556" t="str">
        <f t="shared" ca="1" si="25"/>
        <v xml:space="preserve">[845] Master Locks With INEXCUSABLE Design Flaws </v>
      </c>
    </row>
    <row r="557" spans="1:9" x14ac:dyDescent="0.25">
      <c r="G557">
        <f t="shared" ref="G557:G620" si="27">G556+6</f>
        <v>3338</v>
      </c>
      <c r="H557" t="str">
        <f t="shared" ca="1" si="26"/>
        <v>2:21 Текущее видео</v>
      </c>
      <c r="I557" t="str">
        <f t="shared" ref="I557:I620" ca="1" si="28">INDIRECT(CONCATENATE("R",G557+2,"C1"),0)</f>
        <v xml:space="preserve">[844] No Picking Required: Amazon’s Defective Choice </v>
      </c>
    </row>
    <row r="558" spans="1:9" x14ac:dyDescent="0.25">
      <c r="A558" t="s">
        <v>2</v>
      </c>
      <c r="G558">
        <f t="shared" si="27"/>
        <v>3344</v>
      </c>
      <c r="H558" t="str">
        <f t="shared" ca="1" si="26"/>
        <v>2:44 Текущее видео</v>
      </c>
      <c r="I558" t="str">
        <f t="shared" ca="1" si="28"/>
        <v xml:space="preserve">[843] Kryptonite Evolution Compact Disc Brake Lock Picked </v>
      </c>
    </row>
    <row r="559" spans="1:9" x14ac:dyDescent="0.25">
      <c r="A559">
        <v>94</v>
      </c>
      <c r="G559">
        <f t="shared" si="27"/>
        <v>3350</v>
      </c>
      <c r="H559" t="str">
        <f t="shared" ca="1" si="26"/>
        <v>3:28 Текущее видео</v>
      </c>
      <c r="I559" t="str">
        <f t="shared" ca="1" si="28"/>
        <v xml:space="preserve">[842] Picked in 2 Seconds! Amazon’s Choice “High Security Padlock” </v>
      </c>
    </row>
    <row r="560" spans="1:9" x14ac:dyDescent="0.25">
      <c r="A560" t="s">
        <v>164</v>
      </c>
      <c r="G560">
        <f t="shared" si="27"/>
        <v>3356</v>
      </c>
      <c r="H560" t="str">
        <f t="shared" ca="1" si="26"/>
        <v>5:41 Текущее видео</v>
      </c>
      <c r="I560" t="str">
        <f t="shared" ca="1" si="28"/>
        <v xml:space="preserve">[841] HUGE Soviet Dual Custody Padlock Picked </v>
      </c>
    </row>
    <row r="561" spans="1:9" x14ac:dyDescent="0.25">
      <c r="G561">
        <f t="shared" si="27"/>
        <v>3362</v>
      </c>
      <c r="H561" t="str">
        <f t="shared" ca="1" si="26"/>
        <v>2:05 Текущее видео</v>
      </c>
      <c r="I561" t="str">
        <f t="shared" ca="1" si="28"/>
        <v xml:space="preserve">[840] Flow Security Systems “FaucetLock” Picked FAST </v>
      </c>
    </row>
    <row r="562" spans="1:9" x14ac:dyDescent="0.25">
      <c r="A562" t="s">
        <v>165</v>
      </c>
      <c r="G562">
        <f t="shared" si="27"/>
        <v>3368</v>
      </c>
      <c r="H562" t="str">
        <f t="shared" ca="1" si="26"/>
        <v>2:40 Текущее видео</v>
      </c>
      <c r="I562" t="str">
        <f t="shared" ca="1" si="28"/>
        <v xml:space="preserve">[839] Kryptonite’s TERRIBLE Keeper 810 Folding Bike Lock </v>
      </c>
    </row>
    <row r="563" spans="1:9" x14ac:dyDescent="0.25">
      <c r="G563">
        <f t="shared" si="27"/>
        <v>3374</v>
      </c>
      <c r="H563" t="str">
        <f t="shared" ca="1" si="26"/>
        <v>1:54 Текущее видео</v>
      </c>
      <c r="I563" t="str">
        <f t="shared" ca="1" si="28"/>
        <v xml:space="preserve">[838] Squire “Defiant” Insurance Padlock Picked </v>
      </c>
    </row>
    <row r="564" spans="1:9" x14ac:dyDescent="0.25">
      <c r="A564" t="s">
        <v>2</v>
      </c>
      <c r="G564">
        <f t="shared" si="27"/>
        <v>3380</v>
      </c>
      <c r="H564" t="str">
        <f t="shared" ca="1" si="26"/>
        <v>4:08 Текущее видео</v>
      </c>
      <c r="I564" t="str">
        <f t="shared" ca="1" si="28"/>
        <v xml:space="preserve">[837] “War-Lok" TL-10 Cargo Trailer Lock Picked </v>
      </c>
    </row>
    <row r="565" spans="1:9" x14ac:dyDescent="0.25">
      <c r="A565">
        <v>95</v>
      </c>
      <c r="G565">
        <f t="shared" si="27"/>
        <v>3386</v>
      </c>
      <c r="H565" t="str">
        <f t="shared" ca="1" si="26"/>
        <v>3:03 Текущее видео</v>
      </c>
      <c r="I565" t="str">
        <f t="shared" ca="1" si="28"/>
        <v xml:space="preserve">[836] Kryptonite’s “New-U” Evolution Mini Bike Lock Picked </v>
      </c>
    </row>
    <row r="566" spans="1:9" x14ac:dyDescent="0.25">
      <c r="A566" t="s">
        <v>62</v>
      </c>
      <c r="G566">
        <f t="shared" si="27"/>
        <v>3392</v>
      </c>
      <c r="H566" t="str">
        <f t="shared" ca="1" si="26"/>
        <v>2:35 Текущее видео</v>
      </c>
      <c r="I566" t="str">
        <f t="shared" ca="1" si="28"/>
        <v xml:space="preserve">[835] Chastity Cage Picked With a Condom Wrapper (Happy Valentines Day!) </v>
      </c>
    </row>
    <row r="567" spans="1:9" x14ac:dyDescent="0.25">
      <c r="G567">
        <f t="shared" si="27"/>
        <v>3398</v>
      </c>
      <c r="H567" t="str">
        <f t="shared" ca="1" si="26"/>
        <v>2:08 Текущее видео</v>
      </c>
      <c r="I567" t="str">
        <f t="shared" ca="1" si="28"/>
        <v xml:space="preserve">[834] Fantasy Lock: US Navy Brass Lever Padlock Picked </v>
      </c>
    </row>
    <row r="568" spans="1:9" x14ac:dyDescent="0.25">
      <c r="A568" t="s">
        <v>166</v>
      </c>
      <c r="G568">
        <f t="shared" si="27"/>
        <v>3404</v>
      </c>
      <c r="H568" t="str">
        <f t="shared" ca="1" si="26"/>
        <v>2:46 Текущее видео</v>
      </c>
      <c r="I568" t="str">
        <f t="shared" ca="1" si="28"/>
        <v xml:space="preserve">[833] Missed Opportunity: The Redesigned Master Lock No. 3 </v>
      </c>
    </row>
    <row r="569" spans="1:9" x14ac:dyDescent="0.25">
      <c r="G569">
        <f t="shared" si="27"/>
        <v>3410</v>
      </c>
      <c r="H569" t="str">
        <f t="shared" ca="1" si="26"/>
        <v>6:11 Текущее видео</v>
      </c>
      <c r="I569" t="str">
        <f t="shared" ca="1" si="28"/>
        <v xml:space="preserve">[832] HUGE Tractor Trailer Kingpin Lock Picked and Gutted (Cargo Protectors Model AM101) </v>
      </c>
    </row>
    <row r="570" spans="1:9" x14ac:dyDescent="0.25">
      <c r="A570" t="s">
        <v>2</v>
      </c>
      <c r="G570">
        <f t="shared" si="27"/>
        <v>3416</v>
      </c>
      <c r="H570" t="str">
        <f t="shared" ca="1" si="26"/>
        <v>2:22 Текущее видео</v>
      </c>
      <c r="I570" t="str">
        <f t="shared" ca="1" si="28"/>
        <v xml:space="preserve">[831] Master Lock Pickup Truck Tailgate Lock Picked FAST! </v>
      </c>
    </row>
    <row r="571" spans="1:9" x14ac:dyDescent="0.25">
      <c r="A571">
        <v>96</v>
      </c>
      <c r="G571">
        <f t="shared" si="27"/>
        <v>3422</v>
      </c>
      <c r="H571" t="str">
        <f t="shared" ca="1" si="26"/>
        <v>4:20 Текущее видео</v>
      </c>
      <c r="I571" t="str">
        <f t="shared" ca="1" si="28"/>
        <v xml:space="preserve">[830] Kryptonite’s “New-U” New York Fahgettaboudit Bike Lock Picked </v>
      </c>
    </row>
    <row r="572" spans="1:9" x14ac:dyDescent="0.25">
      <c r="A572" t="s">
        <v>35</v>
      </c>
      <c r="G572">
        <f t="shared" si="27"/>
        <v>3428</v>
      </c>
      <c r="H572" t="str">
        <f t="shared" ca="1" si="26"/>
        <v>4:09 Текущее видео</v>
      </c>
      <c r="I572" t="str">
        <f t="shared" ca="1" si="28"/>
        <v xml:space="preserve">[829] Design Flaw in U-Haul/Abus Padlock Exploited (Model 85/50) </v>
      </c>
    </row>
    <row r="573" spans="1:9" x14ac:dyDescent="0.25">
      <c r="G573">
        <f t="shared" si="27"/>
        <v>3434</v>
      </c>
      <c r="H573" t="str">
        <f t="shared" ca="1" si="26"/>
        <v>5:39 Текущее видео</v>
      </c>
      <c r="I573" t="str">
        <f t="shared" ca="1" si="28"/>
        <v xml:space="preserve">[828] New or Used... Which is Easier to Pick? (Kryptonite New York Fahgettaboudit Lock) </v>
      </c>
    </row>
    <row r="574" spans="1:9" x14ac:dyDescent="0.25">
      <c r="A574" t="s">
        <v>167</v>
      </c>
      <c r="G574">
        <f t="shared" si="27"/>
        <v>3440</v>
      </c>
      <c r="H574" t="str">
        <f t="shared" ca="1" si="26"/>
        <v>5:43 Текущее видео</v>
      </c>
      <c r="I574" t="str">
        <f t="shared" ca="1" si="28"/>
        <v xml:space="preserve">[827] Disc Detainer Pick Build (Part 5) - Featuring BosnianBill </v>
      </c>
    </row>
    <row r="575" spans="1:9" x14ac:dyDescent="0.25">
      <c r="G575">
        <f t="shared" si="27"/>
        <v>3446</v>
      </c>
      <c r="H575" t="str">
        <f t="shared" ca="1" si="26"/>
        <v>3:21 Текущее видео</v>
      </c>
      <c r="I575" t="str">
        <f t="shared" ca="1" si="28"/>
        <v xml:space="preserve">[826] Solex Cruciform Key Padlock Picked Two Ways </v>
      </c>
    </row>
    <row r="576" spans="1:9" x14ac:dyDescent="0.25">
      <c r="A576" t="s">
        <v>2</v>
      </c>
      <c r="G576">
        <f t="shared" si="27"/>
        <v>3452</v>
      </c>
      <c r="H576" t="str">
        <f t="shared" ca="1" si="26"/>
        <v>5:50 Текущее видео</v>
      </c>
      <c r="I576" t="str">
        <f t="shared" ca="1" si="28"/>
        <v xml:space="preserve">[825] Disc Detainer Pick Build (Part 3) - Featuring BosnianBill </v>
      </c>
    </row>
    <row r="577" spans="1:9" x14ac:dyDescent="0.25">
      <c r="A577">
        <v>97</v>
      </c>
      <c r="G577">
        <f t="shared" si="27"/>
        <v>3458</v>
      </c>
      <c r="H577" t="str">
        <f t="shared" ca="1" si="26"/>
        <v>17:12 Текущее видео</v>
      </c>
      <c r="I577" t="str">
        <f t="shared" ca="1" si="28"/>
        <v xml:space="preserve">[823] Disc Detainer Pick Build (Part 1) — Featuring BosnianBill </v>
      </c>
    </row>
    <row r="578" spans="1:9" x14ac:dyDescent="0.25">
      <c r="A578" t="s">
        <v>168</v>
      </c>
      <c r="G578">
        <f t="shared" si="27"/>
        <v>3464</v>
      </c>
      <c r="H578" t="str">
        <f t="shared" ref="H578:H641" ca="1" si="29">INDIRECT(CONCATENATE("R",G578,"C1"),0)</f>
        <v>2:54 Текущее видео</v>
      </c>
      <c r="I578" t="str">
        <f t="shared" ca="1" si="28"/>
        <v xml:space="preserve">[822] Mason Auto Dealer Key Box Opened With Plumbing Torch </v>
      </c>
    </row>
    <row r="579" spans="1:9" x14ac:dyDescent="0.25">
      <c r="G579">
        <f t="shared" si="27"/>
        <v>3470</v>
      </c>
      <c r="H579" t="str">
        <f t="shared" ca="1" si="29"/>
        <v>2:07 Текущее видео</v>
      </c>
      <c r="I579" t="str">
        <f t="shared" ca="1" si="28"/>
        <v xml:space="preserve">[821] Kensington Notebook Computer Lock Picked FAST! </v>
      </c>
    </row>
    <row r="580" spans="1:9" x14ac:dyDescent="0.25">
      <c r="A580" t="s">
        <v>169</v>
      </c>
      <c r="G580">
        <f t="shared" si="27"/>
        <v>3476</v>
      </c>
      <c r="H580" t="str">
        <f t="shared" ca="1" si="29"/>
        <v>2:38 Текущее видео</v>
      </c>
      <c r="I580" t="str">
        <f t="shared" ca="1" si="28"/>
        <v xml:space="preserve">[820] Opened With A Christmas Ornament! Move N Store MP70 Disc Padlock </v>
      </c>
    </row>
    <row r="581" spans="1:9" x14ac:dyDescent="0.25">
      <c r="G581">
        <f t="shared" si="27"/>
        <v>3482</v>
      </c>
      <c r="H581" t="str">
        <f t="shared" ca="1" si="29"/>
        <v>2:59 Текущее видео</v>
      </c>
      <c r="I581" t="str">
        <f t="shared" ca="1" si="28"/>
        <v xml:space="preserve">[819] Meet Locks Folding Bike Lock Picked (2 Sidebars, 8 Sliders) </v>
      </c>
    </row>
    <row r="582" spans="1:9" x14ac:dyDescent="0.25">
      <c r="A582" t="s">
        <v>2</v>
      </c>
      <c r="G582">
        <f t="shared" si="27"/>
        <v>3488</v>
      </c>
      <c r="H582" t="str">
        <f t="shared" ca="1" si="29"/>
        <v>2:29 Текущее видео</v>
      </c>
      <c r="I582" t="str">
        <f t="shared" ca="1" si="28"/>
        <v xml:space="preserve">[818] Picked in 2 Seconds!!! Mason Auto Dealership Key Lockbox </v>
      </c>
    </row>
    <row r="583" spans="1:9" x14ac:dyDescent="0.25">
      <c r="A583">
        <v>98</v>
      </c>
      <c r="G583">
        <f t="shared" si="27"/>
        <v>3494</v>
      </c>
      <c r="H583" t="str">
        <f t="shared" ca="1" si="29"/>
        <v>3:27 Текущее видео</v>
      </c>
      <c r="I583" t="str">
        <f t="shared" ca="1" si="28"/>
        <v xml:space="preserve">[817] The “Smart” Bike Lock That Got EVERYTHING Wrong (TurboLock TL-400KBL Opened With Screwdriver)! </v>
      </c>
    </row>
    <row r="584" spans="1:9" x14ac:dyDescent="0.25">
      <c r="A584" t="s">
        <v>94</v>
      </c>
      <c r="G584">
        <f t="shared" si="27"/>
        <v>3500</v>
      </c>
      <c r="H584" t="str">
        <f t="shared" ca="1" si="29"/>
        <v>3:22 Текущее видео</v>
      </c>
      <c r="I584" t="str">
        <f t="shared" ca="1" si="28"/>
        <v xml:space="preserve">[816] “Double Key” Solex D50 Padlock Picked and Raked </v>
      </c>
    </row>
    <row r="585" spans="1:9" x14ac:dyDescent="0.25">
      <c r="G585">
        <f t="shared" si="27"/>
        <v>3506</v>
      </c>
      <c r="H585" t="str">
        <f t="shared" ca="1" si="29"/>
        <v>4:01 Текущее видео</v>
      </c>
      <c r="I585" t="str">
        <f t="shared" ca="1" si="28"/>
        <v xml:space="preserve">[815] Public Storage Upgrades to PacLock Disc Padlock Pro 1000 (Picked!) </v>
      </c>
    </row>
    <row r="586" spans="1:9" x14ac:dyDescent="0.25">
      <c r="A586" t="s">
        <v>170</v>
      </c>
      <c r="G586">
        <f t="shared" si="27"/>
        <v>3512</v>
      </c>
      <c r="H586" t="str">
        <f t="shared" ca="1" si="29"/>
        <v>2:21 Текущее видео</v>
      </c>
      <c r="I586" t="str">
        <f t="shared" ca="1" si="28"/>
        <v xml:space="preserve">[814] Panasonic Bike Lock From Japan Picked (Model SAJ080B) </v>
      </c>
    </row>
    <row r="587" spans="1:9" x14ac:dyDescent="0.25">
      <c r="G587">
        <f t="shared" si="27"/>
        <v>3518</v>
      </c>
      <c r="H587" t="str">
        <f t="shared" ca="1" si="29"/>
        <v>1:26 Текущее видео</v>
      </c>
      <c r="I587" t="str">
        <f t="shared" ca="1" si="28"/>
        <v xml:space="preserve">[812] Hotel Room Opened With “Privacy” Card! </v>
      </c>
    </row>
    <row r="588" spans="1:9" x14ac:dyDescent="0.25">
      <c r="A588" t="s">
        <v>2</v>
      </c>
      <c r="G588">
        <f t="shared" si="27"/>
        <v>3524</v>
      </c>
      <c r="H588" t="str">
        <f t="shared" ca="1" si="29"/>
        <v>1:44 Текущее видео</v>
      </c>
      <c r="I588" t="str">
        <f t="shared" ca="1" si="28"/>
        <v xml:space="preserve">[813] Unusual Soviet Padlock “Picked” With Pliers </v>
      </c>
    </row>
    <row r="589" spans="1:9" x14ac:dyDescent="0.25">
      <c r="A589">
        <v>99</v>
      </c>
      <c r="G589">
        <f t="shared" si="27"/>
        <v>3530</v>
      </c>
      <c r="H589" t="str">
        <f t="shared" ca="1" si="29"/>
        <v>3:53 Текущее видео</v>
      </c>
      <c r="I589" t="str">
        <f t="shared" ca="1" si="28"/>
        <v xml:space="preserve">[810] Another “Smart Lock” to Avoid (eGeeTouch) </v>
      </c>
    </row>
    <row r="590" spans="1:9" x14ac:dyDescent="0.25">
      <c r="A590" t="s">
        <v>171</v>
      </c>
      <c r="G590">
        <f t="shared" si="27"/>
        <v>3536</v>
      </c>
      <c r="H590" t="str">
        <f t="shared" ca="1" si="29"/>
        <v>1:51 Текущее видео</v>
      </c>
      <c r="I590" t="str">
        <f t="shared" ca="1" si="28"/>
        <v xml:space="preserve">[809] TERRIBLE Master Lock Trailer Coupler Lock Picked (Model 377DAT) </v>
      </c>
    </row>
    <row r="591" spans="1:9" x14ac:dyDescent="0.25">
      <c r="G591">
        <f t="shared" si="27"/>
        <v>3542</v>
      </c>
      <c r="H591" t="str">
        <f t="shared" ca="1" si="29"/>
        <v>7:40 Текущее видео</v>
      </c>
      <c r="I591" t="str">
        <f t="shared" ca="1" si="28"/>
        <v xml:space="preserve">[808] Unusual Solex Disc Detainer Shutter Lock Picked and Gutted (Model CO) </v>
      </c>
    </row>
    <row r="592" spans="1:9" x14ac:dyDescent="0.25">
      <c r="A592" t="s">
        <v>172</v>
      </c>
      <c r="G592">
        <f t="shared" si="27"/>
        <v>3548</v>
      </c>
      <c r="H592" t="str">
        <f t="shared" ca="1" si="29"/>
        <v>2:13 Текущее видео</v>
      </c>
      <c r="I592" t="str">
        <f t="shared" ca="1" si="28"/>
        <v xml:space="preserve">[806] A Master Lever Lock? The Model 2750D Picked </v>
      </c>
    </row>
    <row r="593" spans="1:9" x14ac:dyDescent="0.25">
      <c r="G593">
        <f t="shared" si="27"/>
        <v>3554</v>
      </c>
      <c r="H593" t="str">
        <f t="shared" ca="1" si="29"/>
        <v>2:02 Текущее видео</v>
      </c>
      <c r="I593" t="str">
        <f t="shared" ca="1" si="28"/>
        <v xml:space="preserve">[803] The Shocking Truth About This Bulldozer Ignition Lock (Caterpillar D8) </v>
      </c>
    </row>
    <row r="594" spans="1:9" x14ac:dyDescent="0.25">
      <c r="A594" t="s">
        <v>2</v>
      </c>
      <c r="G594">
        <f t="shared" si="27"/>
        <v>3560</v>
      </c>
      <c r="H594" t="str">
        <f t="shared" ca="1" si="29"/>
        <v>1:55 Текущее видео</v>
      </c>
      <c r="I594" t="str">
        <f t="shared" ca="1" si="28"/>
        <v xml:space="preserve">[805] The Fingerprint Padlock With a Literal Open Switch (Pavlit) </v>
      </c>
    </row>
    <row r="595" spans="1:9" x14ac:dyDescent="0.25">
      <c r="A595">
        <v>100</v>
      </c>
      <c r="G595">
        <f t="shared" si="27"/>
        <v>3566</v>
      </c>
      <c r="H595" t="str">
        <f t="shared" ca="1" si="29"/>
        <v>1:47 Текущее видео</v>
      </c>
      <c r="I595" t="str">
        <f t="shared" ca="1" si="28"/>
        <v xml:space="preserve">[804] Picking My Smallest Working Padlock </v>
      </c>
    </row>
    <row r="596" spans="1:9" x14ac:dyDescent="0.25">
      <c r="A596" t="s">
        <v>173</v>
      </c>
      <c r="G596">
        <f t="shared" si="27"/>
        <v>3572</v>
      </c>
      <c r="H596" t="str">
        <f t="shared" ca="1" si="29"/>
        <v>4:14 Текущее видео</v>
      </c>
      <c r="I596" t="str">
        <f t="shared" ca="1" si="28"/>
        <v xml:space="preserve">[807] Kryptonite TKO Folding Lock 100 Picked (8 Sliders, 2 Side Bars) </v>
      </c>
    </row>
    <row r="597" spans="1:9" x14ac:dyDescent="0.25">
      <c r="G597">
        <f t="shared" si="27"/>
        <v>3578</v>
      </c>
      <c r="H597" t="str">
        <f t="shared" ca="1" si="29"/>
        <v>2:11 Текущее видео</v>
      </c>
      <c r="I597" t="str">
        <f t="shared" ca="1" si="28"/>
        <v xml:space="preserve">[802] Sesamee’s Laughably Bad “SearchAlert” Travel Lock </v>
      </c>
    </row>
    <row r="598" spans="1:9" x14ac:dyDescent="0.25">
      <c r="A598" t="s">
        <v>174</v>
      </c>
      <c r="G598">
        <f t="shared" si="27"/>
        <v>3584</v>
      </c>
      <c r="H598" t="str">
        <f t="shared" ca="1" si="29"/>
        <v>2:11 Текущее видео</v>
      </c>
      <c r="I598" t="str">
        <f t="shared" ca="1" si="28"/>
        <v xml:space="preserve">[802] Sesamee’s Laughably Bad “SearchAlert” Travel Lock </v>
      </c>
    </row>
    <row r="599" spans="1:9" x14ac:dyDescent="0.25">
      <c r="G599">
        <f t="shared" si="27"/>
        <v>3590</v>
      </c>
      <c r="H599" t="str">
        <f t="shared" ca="1" si="29"/>
        <v>1:58 Текущее видео</v>
      </c>
      <c r="I599" t="str">
        <f t="shared" ca="1" si="28"/>
        <v xml:space="preserve">[801] My Wife vs. Ben &amp; Jerry’s Ice Cream Lock </v>
      </c>
    </row>
    <row r="600" spans="1:9" x14ac:dyDescent="0.25">
      <c r="A600" t="s">
        <v>2</v>
      </c>
      <c r="G600">
        <f t="shared" si="27"/>
        <v>3596</v>
      </c>
      <c r="H600" t="str">
        <f t="shared" ca="1" si="29"/>
        <v>1:58 Текущее видео</v>
      </c>
      <c r="I600" t="str">
        <f t="shared" ca="1" si="28"/>
        <v xml:space="preserve">[801] My Wife vs. Ben &amp; Jerry’s Ice Cream Lock </v>
      </c>
    </row>
    <row r="601" spans="1:9" x14ac:dyDescent="0.25">
      <c r="A601">
        <v>101</v>
      </c>
      <c r="G601">
        <f t="shared" si="27"/>
        <v>3602</v>
      </c>
      <c r="H601" t="str">
        <f t="shared" ca="1" si="29"/>
        <v>2:57 Текущее видео</v>
      </c>
      <c r="I601" t="str">
        <f t="shared" ca="1" si="28"/>
        <v xml:space="preserve">[796] Ottolock Cut in 2 Seconds! </v>
      </c>
    </row>
    <row r="602" spans="1:9" x14ac:dyDescent="0.25">
      <c r="A602" t="s">
        <v>175</v>
      </c>
      <c r="G602">
        <f t="shared" si="27"/>
        <v>3608</v>
      </c>
      <c r="H602" t="str">
        <f t="shared" ca="1" si="29"/>
        <v>2:57 Текущее видео</v>
      </c>
      <c r="I602" t="str">
        <f t="shared" ca="1" si="28"/>
        <v xml:space="preserve">[796] Ottolock Cut in 2 Seconds! </v>
      </c>
    </row>
    <row r="603" spans="1:9" x14ac:dyDescent="0.25">
      <c r="G603">
        <f t="shared" si="27"/>
        <v>3614</v>
      </c>
      <c r="H603" t="str">
        <f t="shared" ca="1" si="29"/>
        <v>4:52 Текущее видео</v>
      </c>
      <c r="I603" t="str">
        <f t="shared" ca="1" si="28"/>
        <v xml:space="preserve">[800] HUGE Godrej Nav-Tal 8-Lever Padlock Picked </v>
      </c>
    </row>
    <row r="604" spans="1:9" x14ac:dyDescent="0.25">
      <c r="A604" t="s">
        <v>176</v>
      </c>
      <c r="G604">
        <f t="shared" si="27"/>
        <v>3620</v>
      </c>
      <c r="H604" t="str">
        <f t="shared" ca="1" si="29"/>
        <v>2:56 Текущее видео</v>
      </c>
      <c r="I604" t="str">
        <f t="shared" ca="1" si="28"/>
        <v xml:space="preserve">[797] Hydraulic Cutter EXPLODES vs. Kryptonite New York Fahgettaboudit Lock </v>
      </c>
    </row>
    <row r="605" spans="1:9" x14ac:dyDescent="0.25">
      <c r="G605">
        <f t="shared" si="27"/>
        <v>3626</v>
      </c>
      <c r="H605" t="str">
        <f t="shared" ca="1" si="29"/>
        <v>4:47 Текущее видео</v>
      </c>
      <c r="I605" t="str">
        <f t="shared" ca="1" si="28"/>
        <v xml:space="preserve">[787] LiteLok Gold Cut in 16 Seconds! </v>
      </c>
    </row>
    <row r="606" spans="1:9" x14ac:dyDescent="0.25">
      <c r="A606" t="s">
        <v>2</v>
      </c>
      <c r="G606">
        <f t="shared" si="27"/>
        <v>3632</v>
      </c>
      <c r="H606" t="str">
        <f t="shared" ca="1" si="29"/>
        <v>3:20 Текущее видео</v>
      </c>
      <c r="I606" t="str">
        <f t="shared" ca="1" si="28"/>
        <v xml:space="preserve">[793] Hydraulic Cutter DEFEATED by OnGuard’s 17mm “Brute” Bicycle Lock (Model 8001) </v>
      </c>
    </row>
    <row r="607" spans="1:9" x14ac:dyDescent="0.25">
      <c r="A607">
        <v>102</v>
      </c>
      <c r="G607">
        <f t="shared" si="27"/>
        <v>3638</v>
      </c>
      <c r="H607" t="str">
        <f t="shared" ca="1" si="29"/>
        <v>3:44 Текущее видео</v>
      </c>
      <c r="I607" t="str">
        <f t="shared" ca="1" si="28"/>
        <v xml:space="preserve">[795] TSA Master Keys — Why You Should NEVER Use Travel Locks (Except on Luggage) </v>
      </c>
    </row>
    <row r="608" spans="1:9" x14ac:dyDescent="0.25">
      <c r="A608" t="s">
        <v>29</v>
      </c>
      <c r="G608">
        <f t="shared" si="27"/>
        <v>3644</v>
      </c>
      <c r="H608" t="str">
        <f t="shared" ca="1" si="29"/>
        <v>3:05 Текущее видео</v>
      </c>
      <c r="I608" t="str">
        <f t="shared" ca="1" si="28"/>
        <v xml:space="preserve">[794] Public Storage Disc Padlock Picked </v>
      </c>
    </row>
    <row r="609" spans="1:9" x14ac:dyDescent="0.25">
      <c r="G609">
        <f t="shared" si="27"/>
        <v>3650</v>
      </c>
      <c r="H609" t="str">
        <f t="shared" ca="1" si="29"/>
        <v>3:34 Текущее видео</v>
      </c>
      <c r="I609" t="str">
        <f t="shared" ca="1" si="28"/>
        <v xml:space="preserve">[789] Hydraulic Cutter vs. Bell’s 16mm Shackle Bicycle U-Lock (Catalytic 750) </v>
      </c>
    </row>
    <row r="610" spans="1:9" x14ac:dyDescent="0.25">
      <c r="A610" t="s">
        <v>177</v>
      </c>
      <c r="G610">
        <f t="shared" si="27"/>
        <v>3656</v>
      </c>
      <c r="H610" t="str">
        <f t="shared" ca="1" si="29"/>
        <v>3:48 Текущее видео</v>
      </c>
      <c r="I610" t="str">
        <f t="shared" ca="1" si="28"/>
        <v xml:space="preserve">[788] Another Fingerprint “Smart” Padlock to Avoid — MicaLock </v>
      </c>
    </row>
    <row r="611" spans="1:9" x14ac:dyDescent="0.25">
      <c r="G611">
        <f t="shared" si="27"/>
        <v>3662</v>
      </c>
      <c r="H611" t="str">
        <f t="shared" ca="1" si="29"/>
        <v>1:46 Текущее видео</v>
      </c>
      <c r="I611" t="str">
        <f t="shared" ca="1" si="28"/>
        <v xml:space="preserve">[792] Unusual “Guardians” Key Card Bicycle Lock Picked </v>
      </c>
    </row>
    <row r="612" spans="1:9" x14ac:dyDescent="0.25">
      <c r="A612" t="s">
        <v>2</v>
      </c>
      <c r="G612">
        <f t="shared" si="27"/>
        <v>3668</v>
      </c>
      <c r="H612" t="str">
        <f t="shared" ca="1" si="29"/>
        <v>2:25 Текущее видео</v>
      </c>
      <c r="I612" t="str">
        <f t="shared" ca="1" si="28"/>
        <v xml:space="preserve">[798] Viro “Morso” Bicycle Chain Lock Picked </v>
      </c>
    </row>
    <row r="613" spans="1:9" x14ac:dyDescent="0.25">
      <c r="A613">
        <v>103</v>
      </c>
      <c r="G613">
        <f t="shared" si="27"/>
        <v>3674</v>
      </c>
      <c r="H613" t="str">
        <f t="shared" ca="1" si="29"/>
        <v>3:56 Текущее видео</v>
      </c>
      <c r="I613" t="str">
        <f t="shared" ca="1" si="28"/>
        <v xml:space="preserve">[784] LiteLok Gold Bicycle Lock Picked </v>
      </c>
    </row>
    <row r="614" spans="1:9" x14ac:dyDescent="0.25">
      <c r="A614" t="s">
        <v>178</v>
      </c>
      <c r="G614">
        <f t="shared" si="27"/>
        <v>3680</v>
      </c>
      <c r="H614" t="str">
        <f t="shared" ca="1" si="29"/>
        <v>3:14 Текущее видео</v>
      </c>
      <c r="I614" t="str">
        <f t="shared" ca="1" si="28"/>
        <v xml:space="preserve">[775] Pumpkin Saw Converted into Electric Pick Gun! </v>
      </c>
    </row>
    <row r="615" spans="1:9" x14ac:dyDescent="0.25">
      <c r="G615">
        <f t="shared" si="27"/>
        <v>3686</v>
      </c>
      <c r="H615" t="str">
        <f t="shared" ca="1" si="29"/>
        <v>1:42 Текущее видео</v>
      </c>
      <c r="I615" t="str">
        <f t="shared" ca="1" si="28"/>
        <v xml:space="preserve">[799] Target’s Best Padlock Picked - Fortress 70mm Disc Padlock (Model 357T) </v>
      </c>
    </row>
    <row r="616" spans="1:9" x14ac:dyDescent="0.25">
      <c r="A616" t="s">
        <v>179</v>
      </c>
      <c r="G616">
        <f t="shared" si="27"/>
        <v>3692</v>
      </c>
      <c r="H616" t="str">
        <f t="shared" ca="1" si="29"/>
        <v>3:23 Текущее видео</v>
      </c>
      <c r="I616" t="str">
        <f t="shared" ca="1" si="28"/>
        <v xml:space="preserve">[791] OnGuard “OG Series” Bicycle U-Lock Picked (Model 4616) </v>
      </c>
    </row>
    <row r="617" spans="1:9" x14ac:dyDescent="0.25">
      <c r="G617">
        <f t="shared" si="27"/>
        <v>3698</v>
      </c>
      <c r="H617" t="str">
        <f t="shared" ca="1" si="29"/>
        <v>3:22 Текущее видео</v>
      </c>
      <c r="I617" t="str">
        <f t="shared" ca="1" si="28"/>
        <v xml:space="preserve">[786] Guard Security Round Body Padlock Picked (Model 365LS) </v>
      </c>
    </row>
    <row r="618" spans="1:9" x14ac:dyDescent="0.25">
      <c r="A618" t="s">
        <v>2</v>
      </c>
      <c r="G618">
        <f t="shared" si="27"/>
        <v>3704</v>
      </c>
      <c r="H618" t="str">
        <f t="shared" ca="1" si="29"/>
        <v>2:12 Текущее видео</v>
      </c>
      <c r="I618" t="str">
        <f t="shared" ca="1" si="28"/>
        <v xml:space="preserve">[785] Hydraulic Cutter vs. Kryptonite TKO Bicycle U-Lock </v>
      </c>
    </row>
    <row r="619" spans="1:9" x14ac:dyDescent="0.25">
      <c r="A619">
        <v>104</v>
      </c>
      <c r="G619">
        <f t="shared" si="27"/>
        <v>3710</v>
      </c>
      <c r="H619" t="str">
        <f t="shared" ca="1" si="29"/>
        <v>2:44 Текущее видео</v>
      </c>
      <c r="I619" t="str">
        <f t="shared" ca="1" si="28"/>
        <v xml:space="preserve">[790] TERRIBLE Schwinn Bicycle Cable Lock Picked and Cut </v>
      </c>
    </row>
    <row r="620" spans="1:9" x14ac:dyDescent="0.25">
      <c r="A620" t="s">
        <v>47</v>
      </c>
      <c r="G620">
        <f t="shared" si="27"/>
        <v>3716</v>
      </c>
      <c r="H620" t="str">
        <f t="shared" ca="1" si="29"/>
        <v>2:36 Текущее видео</v>
      </c>
      <c r="I620" t="str">
        <f t="shared" ca="1" si="28"/>
        <v xml:space="preserve">[782] Visualock Gun Lock Opened With a TWIG! </v>
      </c>
    </row>
    <row r="621" spans="1:9" x14ac:dyDescent="0.25">
      <c r="G621">
        <f t="shared" ref="G621:G684" si="30">G620+6</f>
        <v>3722</v>
      </c>
      <c r="H621" t="str">
        <f t="shared" ca="1" si="29"/>
        <v>1:49 Текущее видео</v>
      </c>
      <c r="I621" t="str">
        <f t="shared" ref="I621:I684" ca="1" si="31">INDIRECT(CONCATENATE("R",G621+2,"C1"),0)</f>
        <v xml:space="preserve">[783] Ace Hardware 70mm Disc Padlock Picked (Model 5099510) </v>
      </c>
    </row>
    <row r="622" spans="1:9" x14ac:dyDescent="0.25">
      <c r="A622" t="s">
        <v>180</v>
      </c>
      <c r="G622">
        <f t="shared" si="30"/>
        <v>3728</v>
      </c>
      <c r="H622" t="str">
        <f t="shared" ca="1" si="29"/>
        <v>2:10 Текущее видео</v>
      </c>
      <c r="I622" t="str">
        <f t="shared" ca="1" si="31"/>
        <v xml:space="preserve">[781] Hydraulic Cutter vs. Bell’s14mm Shackle “Catalyst 200” Bicycle U-Lock </v>
      </c>
    </row>
    <row r="623" spans="1:9" x14ac:dyDescent="0.25">
      <c r="G623">
        <f t="shared" si="30"/>
        <v>3734</v>
      </c>
      <c r="H623" t="str">
        <f t="shared" ca="1" si="29"/>
        <v>6:35 Текущее видео</v>
      </c>
      <c r="I623" t="str">
        <f t="shared" ca="1" si="31"/>
        <v xml:space="preserve">[772] HUGE Yale “Smart Padlock 16” Picked and Gutted </v>
      </c>
    </row>
    <row r="624" spans="1:9" x14ac:dyDescent="0.25">
      <c r="A624" t="s">
        <v>2</v>
      </c>
      <c r="G624">
        <f t="shared" si="30"/>
        <v>3740</v>
      </c>
      <c r="H624" t="str">
        <f t="shared" ca="1" si="29"/>
        <v>2:44 Текущее видео</v>
      </c>
      <c r="I624" t="str">
        <f t="shared" ca="1" si="31"/>
        <v xml:space="preserve">[779] OnGuard “Bulldog" Bicycle U-Lock Picked (Model 8010LM) </v>
      </c>
    </row>
    <row r="625" spans="1:9" x14ac:dyDescent="0.25">
      <c r="A625">
        <v>105</v>
      </c>
      <c r="G625">
        <f t="shared" si="30"/>
        <v>3746</v>
      </c>
      <c r="H625" t="str">
        <f t="shared" ca="1" si="29"/>
        <v>2:41 Текущее видео</v>
      </c>
      <c r="I625" t="str">
        <f t="shared" ca="1" si="31"/>
        <v xml:space="preserve">[778] Abus 70IB/45 All Weather Padlock Picked </v>
      </c>
    </row>
    <row r="626" spans="1:9" x14ac:dyDescent="0.25">
      <c r="A626" t="s">
        <v>181</v>
      </c>
      <c r="G626">
        <f t="shared" si="30"/>
        <v>3752</v>
      </c>
      <c r="H626" t="str">
        <f t="shared" ca="1" si="29"/>
        <v>2:17 Текущее видео</v>
      </c>
      <c r="I626" t="str">
        <f t="shared" ca="1" si="31"/>
        <v xml:space="preserve">[777] Hydraulic Cutter vs. Ace’s 14mm Shackle Bicycle U-Lock </v>
      </c>
    </row>
    <row r="627" spans="1:9" x14ac:dyDescent="0.25">
      <c r="G627">
        <f t="shared" si="30"/>
        <v>3758</v>
      </c>
      <c r="H627" t="str">
        <f t="shared" ca="1" si="29"/>
        <v>3:02 Текущее видео</v>
      </c>
      <c r="I627" t="str">
        <f t="shared" ca="1" si="31"/>
        <v xml:space="preserve">[776] Vintage Yale “Personal Lock” Picked </v>
      </c>
    </row>
    <row r="628" spans="1:9" x14ac:dyDescent="0.25">
      <c r="A628" t="s">
        <v>182</v>
      </c>
      <c r="G628">
        <f t="shared" si="30"/>
        <v>3764</v>
      </c>
      <c r="H628" t="str">
        <f t="shared" ca="1" si="29"/>
        <v>2:39 Текущее видео</v>
      </c>
      <c r="I628" t="str">
        <f t="shared" ca="1" si="31"/>
        <v xml:space="preserve">[780] Citadel’s “Rome” Bicycle Chain Lock Picked (6 Sliders, 2 Sidebars) </v>
      </c>
    </row>
    <row r="629" spans="1:9" x14ac:dyDescent="0.25">
      <c r="G629">
        <f t="shared" si="30"/>
        <v>3770</v>
      </c>
      <c r="H629" t="str">
        <f t="shared" ca="1" si="29"/>
        <v>5:32 Текущее видео</v>
      </c>
      <c r="I629" t="str">
        <f t="shared" ca="1" si="31"/>
        <v xml:space="preserve">[774] Ace Hardware’s Best Padlock Picked and Gutted (Series A527) </v>
      </c>
    </row>
    <row r="630" spans="1:9" x14ac:dyDescent="0.25">
      <c r="A630" t="s">
        <v>2</v>
      </c>
      <c r="G630">
        <f t="shared" si="30"/>
        <v>3776</v>
      </c>
      <c r="H630" t="str">
        <f t="shared" ca="1" si="29"/>
        <v>2:49 Текущее видео</v>
      </c>
      <c r="I630" t="str">
        <f t="shared" ca="1" si="31"/>
        <v xml:space="preserve">[771] Burg Wächter Alutitan Padlock Picked and Bypassed (Model 770/50) </v>
      </c>
    </row>
    <row r="631" spans="1:9" x14ac:dyDescent="0.25">
      <c r="A631">
        <v>106</v>
      </c>
      <c r="G631">
        <f t="shared" si="30"/>
        <v>3782</v>
      </c>
      <c r="H631" t="str">
        <f t="shared" ca="1" si="29"/>
        <v>2:06 Текущее видео</v>
      </c>
      <c r="I631" t="str">
        <f t="shared" ca="1" si="31"/>
        <v xml:space="preserve">[770] Master Lock Cable Gun Lock Picked FAST (Model 99DSPT) </v>
      </c>
    </row>
    <row r="632" spans="1:9" x14ac:dyDescent="0.25">
      <c r="A632" t="s">
        <v>183</v>
      </c>
      <c r="G632">
        <f t="shared" si="30"/>
        <v>3788</v>
      </c>
      <c r="H632" t="str">
        <f t="shared" ca="1" si="29"/>
        <v>2:05 Текущее видео</v>
      </c>
      <c r="I632" t="str">
        <f t="shared" ca="1" si="31"/>
        <v xml:space="preserve">[769] Hydraulic Cutter vs. Master Lock Bicycle U-Lock (Model 8170D) </v>
      </c>
    </row>
    <row r="633" spans="1:9" x14ac:dyDescent="0.25">
      <c r="G633">
        <f t="shared" si="30"/>
        <v>3794</v>
      </c>
      <c r="H633" t="str">
        <f t="shared" ca="1" si="29"/>
        <v>2:28 Текущее видео</v>
      </c>
      <c r="I633" t="str">
        <f t="shared" ca="1" si="31"/>
        <v xml:space="preserve">[768] Home Depot’s Best Padlock Picked — Master Lock Model M930 </v>
      </c>
    </row>
    <row r="634" spans="1:9" x14ac:dyDescent="0.25">
      <c r="A634" t="s">
        <v>184</v>
      </c>
      <c r="G634">
        <f t="shared" si="30"/>
        <v>3800</v>
      </c>
      <c r="H634" t="str">
        <f t="shared" ca="1" si="29"/>
        <v>2:50 Текущее видео</v>
      </c>
      <c r="I634" t="str">
        <f t="shared" ca="1" si="31"/>
        <v xml:space="preserve">[767] Bunker Hill Security Armored Cable Lock Cut EASILY </v>
      </c>
    </row>
    <row r="635" spans="1:9" x14ac:dyDescent="0.25">
      <c r="G635">
        <f t="shared" si="30"/>
        <v>3806</v>
      </c>
      <c r="H635" t="str">
        <f t="shared" ca="1" si="29"/>
        <v>2:41 Текущее видео</v>
      </c>
      <c r="I635" t="str">
        <f t="shared" ca="1" si="31"/>
        <v xml:space="preserve">[766] Franzen Security’s “Borelock" Picked FAST </v>
      </c>
    </row>
    <row r="636" spans="1:9" x14ac:dyDescent="0.25">
      <c r="A636" t="s">
        <v>2</v>
      </c>
      <c r="G636">
        <f t="shared" si="30"/>
        <v>3812</v>
      </c>
      <c r="H636" t="str">
        <f t="shared" ca="1" si="29"/>
        <v>5:33 Текущее видео</v>
      </c>
      <c r="I636" t="str">
        <f t="shared" ca="1" si="31"/>
        <v xml:space="preserve">[765] How Tough are Master Lock’s Boron Carbide Shackles? </v>
      </c>
    </row>
    <row r="637" spans="1:9" x14ac:dyDescent="0.25">
      <c r="A637">
        <v>107</v>
      </c>
      <c r="G637">
        <f t="shared" si="30"/>
        <v>3818</v>
      </c>
      <c r="H637" t="str">
        <f t="shared" ca="1" si="29"/>
        <v>2:56 Текущее видео</v>
      </c>
      <c r="I637" t="str">
        <f t="shared" ca="1" si="31"/>
        <v xml:space="preserve">[764] Walmart’s Best Padlock Picked FAST - Brinks Model 162-60091 </v>
      </c>
    </row>
    <row r="638" spans="1:9" x14ac:dyDescent="0.25">
      <c r="A638" t="s">
        <v>185</v>
      </c>
      <c r="G638">
        <f t="shared" si="30"/>
        <v>3824</v>
      </c>
      <c r="H638" t="str">
        <f t="shared" ca="1" si="29"/>
        <v>2:15 Текущее видео</v>
      </c>
      <c r="I638" t="str">
        <f t="shared" ca="1" si="31"/>
        <v xml:space="preserve">[763] Union Safe Co. Portable Gun Safe Picked FAST </v>
      </c>
    </row>
    <row r="639" spans="1:9" x14ac:dyDescent="0.25">
      <c r="G639">
        <f t="shared" si="30"/>
        <v>3830</v>
      </c>
      <c r="H639" t="str">
        <f t="shared" ca="1" si="29"/>
        <v>5:49 Текущее видео</v>
      </c>
      <c r="I639" t="str">
        <f t="shared" ca="1" si="31"/>
        <v xml:space="preserve">[762] “Pick Proof” Yale Dimple Padlock Picked, Bypassed, and Gutted (Model HSS50) </v>
      </c>
    </row>
    <row r="640" spans="1:9" x14ac:dyDescent="0.25">
      <c r="A640" t="s">
        <v>186</v>
      </c>
      <c r="G640">
        <f t="shared" si="30"/>
        <v>3836</v>
      </c>
      <c r="H640" t="str">
        <f t="shared" ca="1" si="29"/>
        <v>1:43 Текущее видео</v>
      </c>
      <c r="I640" t="str">
        <f t="shared" ca="1" si="31"/>
        <v xml:space="preserve">[761] Thank You! </v>
      </c>
    </row>
    <row r="641" spans="1:9" x14ac:dyDescent="0.25">
      <c r="G641">
        <f t="shared" si="30"/>
        <v>3842</v>
      </c>
      <c r="H641" t="str">
        <f t="shared" ca="1" si="29"/>
        <v>6:27 Текущее видео</v>
      </c>
      <c r="I641" t="str">
        <f t="shared" ca="1" si="31"/>
        <v xml:space="preserve">[760] The REAL Double Wrench Method Tested </v>
      </c>
    </row>
    <row r="642" spans="1:9" x14ac:dyDescent="0.25">
      <c r="A642" t="s">
        <v>2</v>
      </c>
      <c r="G642">
        <f t="shared" si="30"/>
        <v>3848</v>
      </c>
      <c r="H642" t="str">
        <f t="shared" ref="H642:H705" ca="1" si="32">INDIRECT(CONCATENATE("R",G642,"C1"),0)</f>
        <v>5:36 Текущее видео</v>
      </c>
      <c r="I642" t="str">
        <f t="shared" ca="1" si="31"/>
        <v xml:space="preserve">[759] Kryptonite Model 851134 Padlock Picked and Gutted </v>
      </c>
    </row>
    <row r="643" spans="1:9" x14ac:dyDescent="0.25">
      <c r="A643">
        <v>108</v>
      </c>
      <c r="G643">
        <f t="shared" si="30"/>
        <v>3854</v>
      </c>
      <c r="H643" t="str">
        <f t="shared" ca="1" si="32"/>
        <v>2:51 Текущее видео</v>
      </c>
      <c r="I643" t="str">
        <f t="shared" ca="1" si="31"/>
        <v xml:space="preserve">[758] WARNING: Wire Cutters Defeat Bicycle Cable Locks Quickly </v>
      </c>
    </row>
    <row r="644" spans="1:9" x14ac:dyDescent="0.25">
      <c r="A644" t="s">
        <v>187</v>
      </c>
      <c r="G644">
        <f t="shared" si="30"/>
        <v>3860</v>
      </c>
      <c r="H644" t="str">
        <f t="shared" ca="1" si="32"/>
        <v>4:55 Текущее видео</v>
      </c>
      <c r="I644" t="str">
        <f t="shared" ca="1" si="31"/>
        <v xml:space="preserve">[757] Surprisingly Tricky: Kryptonite KS82 Padlock Picked and Gutted </v>
      </c>
    </row>
    <row r="645" spans="1:9" x14ac:dyDescent="0.25">
      <c r="G645">
        <f t="shared" si="30"/>
        <v>3866</v>
      </c>
      <c r="H645" t="str">
        <f t="shared" ca="1" si="32"/>
        <v>4:55 Текущее видео</v>
      </c>
      <c r="I645" t="str">
        <f t="shared" ca="1" si="31"/>
        <v xml:space="preserve">[756] Sentry Safe Cut in Half FAST! </v>
      </c>
    </row>
    <row r="646" spans="1:9" x14ac:dyDescent="0.25">
      <c r="A646" t="s">
        <v>188</v>
      </c>
      <c r="G646">
        <f t="shared" si="30"/>
        <v>3872</v>
      </c>
      <c r="H646" t="str">
        <f t="shared" ca="1" si="32"/>
        <v>3:36 Текущее видео</v>
      </c>
      <c r="I646" t="str">
        <f t="shared" ca="1" si="31"/>
        <v xml:space="preserve">[755] Bunker Hill Security Armored Cable Lock Picked </v>
      </c>
    </row>
    <row r="647" spans="1:9" x14ac:dyDescent="0.25">
      <c r="G647">
        <f t="shared" si="30"/>
        <v>3878</v>
      </c>
      <c r="H647" t="str">
        <f t="shared" ca="1" si="32"/>
        <v>1:59 Текущее видео</v>
      </c>
      <c r="I647" t="str">
        <f t="shared" ca="1" si="31"/>
        <v xml:space="preserve">[754] CISA 60mm Chromed Marine Padlock Picked (Model 26020/60) </v>
      </c>
    </row>
    <row r="648" spans="1:9" x14ac:dyDescent="0.25">
      <c r="A648" t="s">
        <v>2</v>
      </c>
      <c r="G648">
        <f t="shared" si="30"/>
        <v>3884</v>
      </c>
      <c r="H648" t="str">
        <f t="shared" ca="1" si="32"/>
        <v>2:58 Текущее видео</v>
      </c>
      <c r="I648" t="str">
        <f t="shared" ca="1" si="31"/>
        <v xml:space="preserve">[753] You’re Doing it Wrong... The REAL Double Wrench Method </v>
      </c>
    </row>
    <row r="649" spans="1:9" x14ac:dyDescent="0.25">
      <c r="A649">
        <v>109</v>
      </c>
      <c r="G649">
        <f t="shared" si="30"/>
        <v>3890</v>
      </c>
      <c r="H649" t="str">
        <f t="shared" ca="1" si="32"/>
        <v>6:20 Текущее видео</v>
      </c>
      <c r="I649" t="str">
        <f t="shared" ca="1" si="31"/>
        <v xml:space="preserve">[752] BoxLock: $129 Barcode-Scanning Padlock Opened With Screwdrivers! </v>
      </c>
    </row>
    <row r="650" spans="1:9" x14ac:dyDescent="0.25">
      <c r="A650" t="s">
        <v>189</v>
      </c>
      <c r="G650">
        <f t="shared" si="30"/>
        <v>3896</v>
      </c>
      <c r="H650" t="str">
        <f t="shared" ca="1" si="32"/>
        <v>1:57 Текущее видео</v>
      </c>
      <c r="I650" t="str">
        <f t="shared" ca="1" si="31"/>
        <v xml:space="preserve">[751] Melted Open in 17 Seconds! Kingsley Combination Key Safe </v>
      </c>
    </row>
    <row r="651" spans="1:9" x14ac:dyDescent="0.25">
      <c r="G651">
        <f t="shared" si="30"/>
        <v>3902</v>
      </c>
      <c r="H651" t="str">
        <f t="shared" ca="1" si="32"/>
        <v>5:29 Текущее видео</v>
      </c>
      <c r="I651" t="str">
        <f t="shared" ca="1" si="31"/>
        <v xml:space="preserve">[750] Kryptonite 40mm Closed Shackle Padlock Picked and Gutted (Model 851103) </v>
      </c>
    </row>
    <row r="652" spans="1:9" x14ac:dyDescent="0.25">
      <c r="A652" t="s">
        <v>190</v>
      </c>
      <c r="G652">
        <f t="shared" si="30"/>
        <v>3908</v>
      </c>
      <c r="H652" t="str">
        <f t="shared" ca="1" si="32"/>
        <v>3:18 Текущее видео</v>
      </c>
      <c r="I652" t="str">
        <f t="shared" ca="1" si="31"/>
        <v xml:space="preserve">[749] FSDC Combination Gun Lock Decoded FAST! </v>
      </c>
    </row>
    <row r="653" spans="1:9" x14ac:dyDescent="0.25">
      <c r="G653">
        <f t="shared" si="30"/>
        <v>3914</v>
      </c>
      <c r="H653" t="str">
        <f t="shared" ca="1" si="32"/>
        <v>2:46 Текущее видео</v>
      </c>
      <c r="I653" t="str">
        <f t="shared" ca="1" si="31"/>
        <v xml:space="preserve">[748] Cutting Bicycle Cable Locks is EASY! </v>
      </c>
    </row>
    <row r="654" spans="1:9" x14ac:dyDescent="0.25">
      <c r="A654" t="s">
        <v>2</v>
      </c>
      <c r="G654">
        <f t="shared" si="30"/>
        <v>3920</v>
      </c>
      <c r="H654" t="str">
        <f t="shared" ca="1" si="32"/>
        <v>6:02 Текущее видео</v>
      </c>
      <c r="I654" t="str">
        <f t="shared" ca="1" si="31"/>
        <v xml:space="preserve">[747] LIPS Rim Cylinder Picked and Gutted </v>
      </c>
    </row>
    <row r="655" spans="1:9" x14ac:dyDescent="0.25">
      <c r="A655">
        <v>110</v>
      </c>
      <c r="G655">
        <f t="shared" si="30"/>
        <v>3926</v>
      </c>
      <c r="H655" t="str">
        <f t="shared" ca="1" si="32"/>
        <v>2:27 Текущее видео</v>
      </c>
      <c r="I655" t="str">
        <f t="shared" ca="1" si="31"/>
        <v xml:space="preserve">[746] Kingsley Combination Key Safe Decoded </v>
      </c>
    </row>
    <row r="656" spans="1:9" x14ac:dyDescent="0.25">
      <c r="A656" t="s">
        <v>191</v>
      </c>
      <c r="G656">
        <f t="shared" si="30"/>
        <v>3932</v>
      </c>
      <c r="H656" t="str">
        <f t="shared" ca="1" si="32"/>
        <v>3:58 Текущее видео</v>
      </c>
      <c r="I656" t="str">
        <f t="shared" ca="1" si="31"/>
        <v xml:space="preserve">[745] OnGuard 6’ Bicycle Cable Lock Picked </v>
      </c>
    </row>
    <row r="657" spans="1:9" x14ac:dyDescent="0.25">
      <c r="G657">
        <f t="shared" si="30"/>
        <v>3938</v>
      </c>
      <c r="H657" t="str">
        <f t="shared" ca="1" si="32"/>
        <v>2:35 Текущее видео</v>
      </c>
      <c r="I657" t="str">
        <f t="shared" ca="1" si="31"/>
        <v xml:space="preserve">[744] 12-Lever “Dishonesty” Padlock Picked </v>
      </c>
    </row>
    <row r="658" spans="1:9" x14ac:dyDescent="0.25">
      <c r="A658" t="s">
        <v>192</v>
      </c>
      <c r="G658">
        <f t="shared" si="30"/>
        <v>3944</v>
      </c>
      <c r="H658" t="str">
        <f t="shared" ca="1" si="32"/>
        <v>4:15 Текущее видео</v>
      </c>
      <c r="I658" t="str">
        <f t="shared" ca="1" si="31"/>
        <v xml:space="preserve">[743] Graham Pulford’s “High-Security Mechanical Locks: An Encyclopedic Reference” </v>
      </c>
    </row>
    <row r="659" spans="1:9" x14ac:dyDescent="0.25">
      <c r="G659">
        <f t="shared" si="30"/>
        <v>3950</v>
      </c>
      <c r="H659" t="str">
        <f t="shared" ca="1" si="32"/>
        <v>3:17 Текущее видео</v>
      </c>
      <c r="I659" t="str">
        <f t="shared" ca="1" si="31"/>
        <v xml:space="preserve">[742] Ruger Factory Gun Lock Picked </v>
      </c>
    </row>
    <row r="660" spans="1:9" x14ac:dyDescent="0.25">
      <c r="A660" t="s">
        <v>2</v>
      </c>
      <c r="G660">
        <f t="shared" si="30"/>
        <v>3956</v>
      </c>
      <c r="H660" t="str">
        <f t="shared" ca="1" si="32"/>
        <v>2:02 Текущее видео</v>
      </c>
      <c r="I660" t="str">
        <f t="shared" ca="1" si="31"/>
        <v xml:space="preserve">[740] Unusual Rotating Bolt Glass Door Dimple Lock Picked </v>
      </c>
    </row>
    <row r="661" spans="1:9" x14ac:dyDescent="0.25">
      <c r="A661">
        <v>111</v>
      </c>
      <c r="G661">
        <f t="shared" si="30"/>
        <v>3962</v>
      </c>
      <c r="H661" t="str">
        <f t="shared" ca="1" si="32"/>
        <v>2:06 Текущее видео</v>
      </c>
      <c r="I661" t="str">
        <f t="shared" ca="1" si="31"/>
        <v xml:space="preserve">[739] SunLite Dimple Core U-Lock Picked </v>
      </c>
    </row>
    <row r="662" spans="1:9" x14ac:dyDescent="0.25">
      <c r="A662" t="s">
        <v>47</v>
      </c>
      <c r="G662">
        <f t="shared" si="30"/>
        <v>3968</v>
      </c>
      <c r="H662" t="str">
        <f t="shared" ca="1" si="32"/>
        <v>2:29 Текущее видео</v>
      </c>
      <c r="I662" t="str">
        <f t="shared" ca="1" si="31"/>
        <v xml:space="preserve">[737] Burg Paracentric Cabinet Lock Picked </v>
      </c>
    </row>
    <row r="663" spans="1:9" x14ac:dyDescent="0.25">
      <c r="G663">
        <f t="shared" si="30"/>
        <v>3974</v>
      </c>
      <c r="H663" t="str">
        <f t="shared" ca="1" si="32"/>
        <v>5:10 Текущее видео</v>
      </c>
      <c r="I663" t="str">
        <f t="shared" ca="1" si="31"/>
        <v xml:space="preserve">[738] FINAL EPISODE — The Naughty Bucket Chronicles — The Ones That Got Away! </v>
      </c>
    </row>
    <row r="664" spans="1:9" x14ac:dyDescent="0.25">
      <c r="A664" t="s">
        <v>193</v>
      </c>
      <c r="G664">
        <f t="shared" si="30"/>
        <v>3980</v>
      </c>
      <c r="H664" t="str">
        <f t="shared" ca="1" si="32"/>
        <v>6:55 Текущее видео</v>
      </c>
      <c r="I664" t="str">
        <f t="shared" ca="1" si="31"/>
        <v xml:space="preserve">[736] Sonico LONG Key Euro Cylinder Picked and Gutted </v>
      </c>
    </row>
    <row r="665" spans="1:9" x14ac:dyDescent="0.25">
      <c r="G665">
        <f t="shared" si="30"/>
        <v>3986</v>
      </c>
      <c r="H665" t="str">
        <f t="shared" ca="1" si="32"/>
        <v>2:49 Текущее видео</v>
      </c>
      <c r="I665" t="str">
        <f t="shared" ca="1" si="31"/>
        <v xml:space="preserve">[735] Kryptonite Keeper Bicycle U-Lock Picked </v>
      </c>
    </row>
    <row r="666" spans="1:9" x14ac:dyDescent="0.25">
      <c r="A666" t="s">
        <v>2</v>
      </c>
      <c r="G666">
        <f t="shared" si="30"/>
        <v>3992</v>
      </c>
      <c r="H666" t="str">
        <f t="shared" ca="1" si="32"/>
        <v>7:14 Текущее видео</v>
      </c>
      <c r="I666" t="str">
        <f t="shared" ca="1" si="31"/>
        <v xml:space="preserve">[734] The Naughty Bucket Chronicles — GeGe Euro Profile Cylinder </v>
      </c>
    </row>
    <row r="667" spans="1:9" x14ac:dyDescent="0.25">
      <c r="A667">
        <v>112</v>
      </c>
      <c r="G667">
        <f t="shared" si="30"/>
        <v>3998</v>
      </c>
      <c r="H667" t="str">
        <f t="shared" ca="1" si="32"/>
        <v>2:56 Текущее видео</v>
      </c>
      <c r="I667" t="str">
        <f t="shared" ca="1" si="31"/>
        <v xml:space="preserve">[733] Silverline “Old English” 4-Lever Padlock Picked (Plus Cutaway Demo) </v>
      </c>
    </row>
    <row r="668" spans="1:9" x14ac:dyDescent="0.25">
      <c r="A668" t="s">
        <v>194</v>
      </c>
      <c r="G668">
        <f t="shared" si="30"/>
        <v>4004</v>
      </c>
      <c r="H668" t="str">
        <f t="shared" ca="1" si="32"/>
        <v>2:16 Текущее видео</v>
      </c>
      <c r="I668" t="str">
        <f t="shared" ca="1" si="31"/>
        <v xml:space="preserve">[732] Bulgarian “Metal” Padlock With X6J Dimple Core Picked </v>
      </c>
    </row>
    <row r="669" spans="1:9" x14ac:dyDescent="0.25">
      <c r="G669">
        <f t="shared" si="30"/>
        <v>4010</v>
      </c>
      <c r="H669" t="str">
        <f t="shared" ca="1" si="32"/>
        <v>4:54 Текущее видео</v>
      </c>
      <c r="I669" t="str">
        <f t="shared" ca="1" si="31"/>
        <v xml:space="preserve">[731] Kryptonite Evolution Series 4 Chain Lock Picked </v>
      </c>
    </row>
    <row r="670" spans="1:9" x14ac:dyDescent="0.25">
      <c r="A670" t="s">
        <v>195</v>
      </c>
      <c r="G670">
        <f t="shared" si="30"/>
        <v>4016</v>
      </c>
      <c r="H670" t="str">
        <f t="shared" ca="1" si="32"/>
        <v>4:48 Текущее видео</v>
      </c>
      <c r="I670" t="str">
        <f t="shared" ca="1" si="31"/>
        <v xml:space="preserve">[730] The Naughty Bucket Chronicles — Castle 18-Pin Padlock </v>
      </c>
    </row>
    <row r="671" spans="1:9" x14ac:dyDescent="0.25">
      <c r="G671">
        <f t="shared" si="30"/>
        <v>4022</v>
      </c>
      <c r="H671" t="str">
        <f t="shared" ca="1" si="32"/>
        <v>2:29 Текущее видео</v>
      </c>
      <c r="I671" t="str">
        <f t="shared" ca="1" si="31"/>
        <v xml:space="preserve">[729] Handmade Nafis 6-Lever Padlock Picked </v>
      </c>
    </row>
    <row r="672" spans="1:9" x14ac:dyDescent="0.25">
      <c r="A672" t="s">
        <v>2</v>
      </c>
      <c r="G672">
        <f t="shared" si="30"/>
        <v>4028</v>
      </c>
      <c r="H672" t="str">
        <f t="shared" ca="1" si="32"/>
        <v>4:15 Текущее видео</v>
      </c>
      <c r="I672" t="str">
        <f t="shared" ca="1" si="31"/>
        <v xml:space="preserve">[728] Supra Max Auto Key Safe (“Title” Core) Picked </v>
      </c>
    </row>
    <row r="673" spans="1:9" x14ac:dyDescent="0.25">
      <c r="A673">
        <v>113</v>
      </c>
      <c r="G673">
        <f t="shared" si="30"/>
        <v>4034</v>
      </c>
      <c r="H673" t="str">
        <f t="shared" ca="1" si="32"/>
        <v>3:42 Текущее видео</v>
      </c>
      <c r="I673" t="str">
        <f t="shared" ca="1" si="31"/>
        <v xml:space="preserve">[727] Xena Alarmed Motorcycle Disc Brake Lock Picked </v>
      </c>
    </row>
    <row r="674" spans="1:9" x14ac:dyDescent="0.25">
      <c r="A674" t="s">
        <v>187</v>
      </c>
      <c r="G674">
        <f t="shared" si="30"/>
        <v>4040</v>
      </c>
      <c r="H674" t="str">
        <f t="shared" ca="1" si="32"/>
        <v>9:08 Текущее видео</v>
      </c>
      <c r="I674" t="str">
        <f t="shared" ca="1" si="31"/>
        <v xml:space="preserve">[726] The Naughty Bucket Chronicles — Tokoz “Tech 300” Euro Cylinder Picked and Gutted </v>
      </c>
    </row>
    <row r="675" spans="1:9" x14ac:dyDescent="0.25">
      <c r="G675">
        <f t="shared" si="30"/>
        <v>4046</v>
      </c>
      <c r="H675" t="str">
        <f t="shared" ca="1" si="32"/>
        <v>2:29 Текущее видео</v>
      </c>
      <c r="I675" t="str">
        <f t="shared" ca="1" si="31"/>
        <v xml:space="preserve">[725] Securit 6-Lever Padlock Picked </v>
      </c>
    </row>
    <row r="676" spans="1:9" x14ac:dyDescent="0.25">
      <c r="A676" t="s">
        <v>196</v>
      </c>
      <c r="G676">
        <f t="shared" si="30"/>
        <v>4052</v>
      </c>
      <c r="H676" t="str">
        <f t="shared" ca="1" si="32"/>
        <v>2:55 Текущее видео</v>
      </c>
      <c r="I676" t="str">
        <f t="shared" ca="1" si="31"/>
        <v xml:space="preserve">[724] Union Model 3122 Brass Padlock Picked </v>
      </c>
    </row>
    <row r="677" spans="1:9" x14ac:dyDescent="0.25">
      <c r="G677">
        <f t="shared" si="30"/>
        <v>4058</v>
      </c>
      <c r="H677" t="str">
        <f t="shared" ca="1" si="32"/>
        <v>1:57 Текущее видео</v>
      </c>
      <c r="I677" t="str">
        <f t="shared" ca="1" si="31"/>
        <v xml:space="preserve">[723] Bell “Ballistic 500” Kevlar Reinforced and Armored Cable Bike Lock Picked </v>
      </c>
    </row>
    <row r="678" spans="1:9" x14ac:dyDescent="0.25">
      <c r="A678" t="s">
        <v>2</v>
      </c>
      <c r="G678">
        <f t="shared" si="30"/>
        <v>4064</v>
      </c>
      <c r="H678" t="str">
        <f t="shared" ca="1" si="32"/>
        <v>4:41 Текущее видео</v>
      </c>
      <c r="I678" t="str">
        <f t="shared" ca="1" si="31"/>
        <v xml:space="preserve">[722] The Naughty Bucket Chronicles — Tung Shing Disc Brake Lock Picked </v>
      </c>
    </row>
    <row r="679" spans="1:9" x14ac:dyDescent="0.25">
      <c r="A679">
        <v>114</v>
      </c>
      <c r="G679">
        <f t="shared" si="30"/>
        <v>4070</v>
      </c>
      <c r="H679" t="str">
        <f t="shared" ca="1" si="32"/>
        <v>3:47 Текущее видео</v>
      </c>
      <c r="I679" t="str">
        <f t="shared" ca="1" si="31"/>
        <v xml:space="preserve">[721] ERA “Viscount” 5-Lever Mortice Lock Picked </v>
      </c>
    </row>
    <row r="680" spans="1:9" x14ac:dyDescent="0.25">
      <c r="A680" t="s">
        <v>197</v>
      </c>
      <c r="G680">
        <f t="shared" si="30"/>
        <v>4076</v>
      </c>
      <c r="H680" t="str">
        <f t="shared" ca="1" si="32"/>
        <v>2:16 Текущее видео</v>
      </c>
      <c r="I680" t="str">
        <f t="shared" ca="1" si="31"/>
        <v xml:space="preserve">[720] Cisa’s Massive 94mm Brass Shutter Lock Picked (Model 26510) </v>
      </c>
    </row>
    <row r="681" spans="1:9" x14ac:dyDescent="0.25">
      <c r="G681">
        <f t="shared" si="30"/>
        <v>4082</v>
      </c>
      <c r="H681" t="str">
        <f t="shared" ca="1" si="32"/>
        <v>4:27 Текущее видео</v>
      </c>
      <c r="I681" t="str">
        <f t="shared" ca="1" si="31"/>
        <v xml:space="preserve">[718] The Naughty Bucket Chronicles — “3Yes” Magnetic Pin Padlock Picked </v>
      </c>
    </row>
    <row r="682" spans="1:9" x14ac:dyDescent="0.25">
      <c r="A682" t="s">
        <v>198</v>
      </c>
      <c r="G682">
        <f t="shared" si="30"/>
        <v>4088</v>
      </c>
      <c r="H682" t="str">
        <f t="shared" ca="1" si="32"/>
        <v>3:47 Текущее видео</v>
      </c>
      <c r="I682" t="str">
        <f t="shared" ca="1" si="31"/>
        <v xml:space="preserve">[719] Kryptonite KryptoLok Series 2 Mini-7 Bicycle U-Lock Picked </v>
      </c>
    </row>
    <row r="683" spans="1:9" x14ac:dyDescent="0.25">
      <c r="G683">
        <f t="shared" si="30"/>
        <v>4094</v>
      </c>
      <c r="H683" t="str">
        <f t="shared" ca="1" si="32"/>
        <v>2:22 Текущее видео</v>
      </c>
      <c r="I683" t="str">
        <f t="shared" ca="1" si="31"/>
        <v xml:space="preserve">[717] ERA 5-Lever Padlock Picked (Model 975) </v>
      </c>
    </row>
    <row r="684" spans="1:9" x14ac:dyDescent="0.25">
      <c r="A684" t="s">
        <v>2</v>
      </c>
      <c r="G684">
        <f t="shared" si="30"/>
        <v>4100</v>
      </c>
      <c r="H684" t="str">
        <f t="shared" ca="1" si="32"/>
        <v>6:52 Текущее видео</v>
      </c>
      <c r="I684" t="str">
        <f t="shared" ca="1" si="31"/>
        <v xml:space="preserve">[716] EVVA “Graute Aluminum” Euro Profile Cylinder Picked and Gutted </v>
      </c>
    </row>
    <row r="685" spans="1:9" x14ac:dyDescent="0.25">
      <c r="A685">
        <v>115</v>
      </c>
      <c r="G685">
        <f t="shared" ref="G685:G748" si="33">G684+6</f>
        <v>4106</v>
      </c>
      <c r="H685" t="str">
        <f t="shared" ca="1" si="32"/>
        <v>2:03 Текущее видео</v>
      </c>
      <c r="I685" t="str">
        <f t="shared" ref="I685:I748" ca="1" si="34">INDIRECT(CONCATENATE("R",G685+2,"C1"),0)</f>
        <v xml:space="preserve">[713] Squire “Old English” 4-Lever Padlock Picked (Model 440) </v>
      </c>
    </row>
    <row r="686" spans="1:9" x14ac:dyDescent="0.25">
      <c r="A686" t="s">
        <v>49</v>
      </c>
      <c r="G686">
        <f t="shared" si="33"/>
        <v>4112</v>
      </c>
      <c r="H686" t="str">
        <f t="shared" ca="1" si="32"/>
        <v>2:03 Текущее видео</v>
      </c>
      <c r="I686" t="str">
        <f t="shared" ca="1" si="34"/>
        <v xml:space="preserve">[712] Master Lock Spare Tire Lock Picked FAST (Model 262DAT) </v>
      </c>
    </row>
    <row r="687" spans="1:9" x14ac:dyDescent="0.25">
      <c r="G687">
        <f t="shared" si="33"/>
        <v>4118</v>
      </c>
      <c r="H687" t="str">
        <f t="shared" ca="1" si="32"/>
        <v>6:06 Текущее видео</v>
      </c>
      <c r="I687" t="str">
        <f t="shared" ca="1" si="34"/>
        <v xml:space="preserve">[711] OnGuard Boxer Motorcycle Disc Brake Lock Picked (2 Sidebars, 8 Sliders) </v>
      </c>
    </row>
    <row r="688" spans="1:9" x14ac:dyDescent="0.25">
      <c r="A688" t="s">
        <v>199</v>
      </c>
      <c r="G688">
        <f t="shared" si="33"/>
        <v>4124</v>
      </c>
      <c r="H688" t="str">
        <f t="shared" ca="1" si="32"/>
        <v>9:36 Текущее видео</v>
      </c>
      <c r="I688" t="str">
        <f t="shared" ca="1" si="34"/>
        <v xml:space="preserve">[710] The Naughty Bucket Chronicles — BKS Euro Profile Cylinder Picked and Gutted </v>
      </c>
    </row>
    <row r="689" spans="1:9" x14ac:dyDescent="0.25">
      <c r="G689">
        <f t="shared" si="33"/>
        <v>4130</v>
      </c>
      <c r="H689" t="str">
        <f t="shared" ca="1" si="32"/>
        <v>3:19 Текущее видео</v>
      </c>
      <c r="I689" t="str">
        <f t="shared" ca="1" si="34"/>
        <v xml:space="preserve">[709] Chubb “Battleship” 6-Lever Padlock Picked </v>
      </c>
    </row>
    <row r="690" spans="1:9" x14ac:dyDescent="0.25">
      <c r="A690" t="s">
        <v>2</v>
      </c>
      <c r="G690">
        <f t="shared" si="33"/>
        <v>4136</v>
      </c>
      <c r="H690" t="str">
        <f t="shared" ca="1" si="32"/>
        <v>5:52 Текущее видео</v>
      </c>
      <c r="I690" t="str">
        <f t="shared" ca="1" si="34"/>
        <v xml:space="preserve">[708] Mighty Lock #10 C-Series Padlock Picked and Gutted </v>
      </c>
    </row>
    <row r="691" spans="1:9" x14ac:dyDescent="0.25">
      <c r="A691">
        <v>116</v>
      </c>
      <c r="G691">
        <f t="shared" si="33"/>
        <v>4142</v>
      </c>
      <c r="H691" t="str">
        <f t="shared" ca="1" si="32"/>
        <v>4:37 Текущее видео</v>
      </c>
      <c r="I691" t="str">
        <f t="shared" ca="1" si="34"/>
        <v xml:space="preserve">[707] Kryptonite KryptoLok Series 2 Disc Lock Picked </v>
      </c>
    </row>
    <row r="692" spans="1:9" x14ac:dyDescent="0.25">
      <c r="A692" t="s">
        <v>200</v>
      </c>
      <c r="G692">
        <f t="shared" si="33"/>
        <v>4148</v>
      </c>
      <c r="H692" t="str">
        <f t="shared" ca="1" si="32"/>
        <v>4:22 Текущее видео</v>
      </c>
      <c r="I692" t="str">
        <f t="shared" ca="1" si="34"/>
        <v xml:space="preserve">[705] Chubb “Cruiser” 5-Lever Padlock Picked </v>
      </c>
    </row>
    <row r="693" spans="1:9" x14ac:dyDescent="0.25">
      <c r="G693">
        <f t="shared" si="33"/>
        <v>4154</v>
      </c>
      <c r="H693" t="str">
        <f t="shared" ca="1" si="32"/>
        <v>2:23 Текущее видео</v>
      </c>
      <c r="I693" t="str">
        <f t="shared" ca="1" si="34"/>
        <v xml:space="preserve">[704] Ramset vs. "The Club” Tire Claw XL Wheel Lock </v>
      </c>
    </row>
    <row r="694" spans="1:9" x14ac:dyDescent="0.25">
      <c r="A694" t="s">
        <v>201</v>
      </c>
      <c r="G694">
        <f t="shared" si="33"/>
        <v>4160</v>
      </c>
      <c r="H694" t="str">
        <f t="shared" ca="1" si="32"/>
        <v>11:44 Текущее видео</v>
      </c>
      <c r="I694" t="str">
        <f t="shared" ca="1" si="34"/>
        <v xml:space="preserve">[702] The Naughty Bucket Chronicles — Mauer NW5 Euro Profile Cylinder Picked and Gutted </v>
      </c>
    </row>
    <row r="695" spans="1:9" x14ac:dyDescent="0.25">
      <c r="G695">
        <f t="shared" si="33"/>
        <v>4166</v>
      </c>
      <c r="H695" t="str">
        <f t="shared" ca="1" si="32"/>
        <v>6:01 Текущее видео</v>
      </c>
      <c r="I695" t="str">
        <f t="shared" ca="1" si="34"/>
        <v xml:space="preserve">[701] Sesamee 50mm Closed Shackle Padlock Picked and Gutted (Model 53311) </v>
      </c>
    </row>
    <row r="696" spans="1:9" x14ac:dyDescent="0.25">
      <c r="A696" t="s">
        <v>2</v>
      </c>
      <c r="G696">
        <f t="shared" si="33"/>
        <v>4172</v>
      </c>
      <c r="H696" t="str">
        <f t="shared" ca="1" si="32"/>
        <v>4:30 Текущее видео</v>
      </c>
      <c r="I696" t="str">
        <f t="shared" ca="1" si="34"/>
        <v xml:space="preserve">[700] “The Club” Tire Claw XL Picked and Bypassed </v>
      </c>
    </row>
    <row r="697" spans="1:9" x14ac:dyDescent="0.25">
      <c r="A697">
        <v>117</v>
      </c>
      <c r="G697">
        <f t="shared" si="33"/>
        <v>4178</v>
      </c>
      <c r="H697" t="str">
        <f t="shared" ca="1" si="32"/>
        <v>5:54 Текущее видео</v>
      </c>
      <c r="I697" t="str">
        <f t="shared" ca="1" si="34"/>
        <v xml:space="preserve">[699] Uervoton Fingerprint Padlock Opened With a Screwdriver!!! </v>
      </c>
    </row>
    <row r="698" spans="1:9" x14ac:dyDescent="0.25">
      <c r="A698" t="s">
        <v>5</v>
      </c>
      <c r="G698">
        <f t="shared" si="33"/>
        <v>4184</v>
      </c>
      <c r="H698" t="str">
        <f t="shared" ca="1" si="32"/>
        <v>4:25 Текущее видео</v>
      </c>
      <c r="I698" t="str">
        <f t="shared" ca="1" si="34"/>
        <v xml:space="preserve">[698] Kryptonite TKO Bicycle Chain Lock Picked </v>
      </c>
    </row>
    <row r="699" spans="1:9" x14ac:dyDescent="0.25">
      <c r="G699">
        <f t="shared" si="33"/>
        <v>4190</v>
      </c>
      <c r="H699" t="str">
        <f t="shared" ca="1" si="32"/>
        <v>3:18 Текущее видео</v>
      </c>
      <c r="I699" t="str">
        <f t="shared" ca="1" si="34"/>
        <v xml:space="preserve">[697] Master Lock Truck Bed U-Lock Picked (Model 8287 DAT) </v>
      </c>
    </row>
    <row r="700" spans="1:9" x14ac:dyDescent="0.25">
      <c r="A700" t="s">
        <v>202</v>
      </c>
      <c r="G700">
        <f t="shared" si="33"/>
        <v>4196</v>
      </c>
      <c r="H700" t="str">
        <f t="shared" ca="1" si="32"/>
        <v>8:11 Текущее видео</v>
      </c>
      <c r="I700" t="str">
        <f t="shared" ca="1" si="34"/>
        <v xml:space="preserve">[696] Viro Totem Motorcycle Lock Picked and Gutted (Model 4150) </v>
      </c>
    </row>
    <row r="701" spans="1:9" x14ac:dyDescent="0.25">
      <c r="G701">
        <f t="shared" si="33"/>
        <v>4202</v>
      </c>
      <c r="H701" t="str">
        <f t="shared" ca="1" si="32"/>
        <v>4:47 Текущее видео</v>
      </c>
      <c r="I701" t="str">
        <f t="shared" ca="1" si="34"/>
        <v xml:space="preserve">[695] Knog Strongman Bike U-Lock Picked </v>
      </c>
    </row>
    <row r="702" spans="1:9" x14ac:dyDescent="0.25">
      <c r="A702" t="s">
        <v>2</v>
      </c>
      <c r="G702">
        <f t="shared" si="33"/>
        <v>4208</v>
      </c>
      <c r="H702" t="str">
        <f t="shared" ca="1" si="32"/>
        <v>6:35 Текущее видео</v>
      </c>
      <c r="I702" t="str">
        <f t="shared" ca="1" si="34"/>
        <v xml:space="preserve">[694] Vintage Craftsman “Granit” Padlock Picked </v>
      </c>
    </row>
    <row r="703" spans="1:9" x14ac:dyDescent="0.25">
      <c r="A703">
        <v>118</v>
      </c>
      <c r="G703">
        <f t="shared" si="33"/>
        <v>4214</v>
      </c>
      <c r="H703" t="str">
        <f t="shared" ca="1" si="32"/>
        <v>7:06 Текущее видео</v>
      </c>
      <c r="I703" t="str">
        <f t="shared" ca="1" si="34"/>
        <v xml:space="preserve">[693] Plumbing Torch vs. Master Lock Magnum No. M15 </v>
      </c>
    </row>
    <row r="704" spans="1:9" x14ac:dyDescent="0.25">
      <c r="A704" t="s">
        <v>203</v>
      </c>
      <c r="G704">
        <f t="shared" si="33"/>
        <v>4220</v>
      </c>
      <c r="H704" t="str">
        <f t="shared" ca="1" si="32"/>
        <v>2:49 Текущее видео</v>
      </c>
      <c r="I704" t="str">
        <f t="shared" ca="1" si="34"/>
        <v xml:space="preserve">[692] “Tamper-Resistant” WordLock Combination Padlock Bypassed (Model PL-106-SS) </v>
      </c>
    </row>
    <row r="705" spans="1:9" x14ac:dyDescent="0.25">
      <c r="G705">
        <f t="shared" si="33"/>
        <v>4226</v>
      </c>
      <c r="H705" t="str">
        <f t="shared" ca="1" si="32"/>
        <v>3:19 Текущее видео</v>
      </c>
      <c r="I705" t="str">
        <f t="shared" ca="1" si="34"/>
        <v xml:space="preserve">[691] Rifkin 7-Pin Locking Bank Deposit Bag Picked (ArcoLock 7 Mechanism) </v>
      </c>
    </row>
    <row r="706" spans="1:9" x14ac:dyDescent="0.25">
      <c r="A706" t="s">
        <v>204</v>
      </c>
      <c r="G706">
        <f t="shared" si="33"/>
        <v>4232</v>
      </c>
      <c r="H706" t="str">
        <f t="shared" ref="H706:H769" ca="1" si="35">INDIRECT(CONCATENATE("R",G706,"C1"),0)</f>
        <v>4:08 Текущее видео</v>
      </c>
      <c r="I706" t="str">
        <f t="shared" ca="1" si="34"/>
        <v xml:space="preserve">[690] Wild Key 8-Pin TriMax Wheel Lock Picked (Model TCL75) </v>
      </c>
    </row>
    <row r="707" spans="1:9" x14ac:dyDescent="0.25">
      <c r="G707">
        <f t="shared" si="33"/>
        <v>4238</v>
      </c>
      <c r="H707" t="str">
        <f t="shared" ca="1" si="35"/>
        <v>3:44 Текущее видео</v>
      </c>
      <c r="I707" t="str">
        <f t="shared" ca="1" si="34"/>
        <v xml:space="preserve">[689] Abus Granit 37/55 (Abus Plus Core) Picked </v>
      </c>
    </row>
    <row r="708" spans="1:9" x14ac:dyDescent="0.25">
      <c r="A708" t="s">
        <v>2</v>
      </c>
      <c r="G708">
        <f t="shared" si="33"/>
        <v>4244</v>
      </c>
      <c r="H708" t="str">
        <f t="shared" ca="1" si="35"/>
        <v>3:32 Текущее видео</v>
      </c>
      <c r="I708" t="str">
        <f t="shared" ca="1" si="34"/>
        <v xml:space="preserve">[688] Vintage Segal “Scandinavian” Padlock Picked </v>
      </c>
    </row>
    <row r="709" spans="1:9" x14ac:dyDescent="0.25">
      <c r="A709">
        <v>119</v>
      </c>
      <c r="G709">
        <f t="shared" si="33"/>
        <v>4250</v>
      </c>
      <c r="H709" t="str">
        <f t="shared" ca="1" si="35"/>
        <v>9:11 Текущее видео</v>
      </c>
      <c r="I709" t="str">
        <f t="shared" ca="1" si="34"/>
        <v xml:space="preserve">[687] U.S. Military “Miracle Lock” with Ingersoll 10-Lever Core Picked and Gutted </v>
      </c>
    </row>
    <row r="710" spans="1:9" x14ac:dyDescent="0.25">
      <c r="A710" t="s">
        <v>5</v>
      </c>
      <c r="G710">
        <f t="shared" si="33"/>
        <v>4256</v>
      </c>
      <c r="H710" t="str">
        <f t="shared" ca="1" si="35"/>
        <v>6:56 Текущее видео</v>
      </c>
      <c r="I710" t="str">
        <f t="shared" ca="1" si="34"/>
        <v xml:space="preserve">[686] Kryptonite’s Best: The New York Legend Chain/Padlock Combo Picked (Model 1515) </v>
      </c>
    </row>
    <row r="711" spans="1:9" x14ac:dyDescent="0.25">
      <c r="G711">
        <f t="shared" si="33"/>
        <v>4262</v>
      </c>
      <c r="H711" t="str">
        <f t="shared" ca="1" si="35"/>
        <v>3:47 Текущее видео</v>
      </c>
      <c r="I711" t="str">
        <f t="shared" ca="1" si="34"/>
        <v xml:space="preserve">[685] Ramset vs. Twin Hook “Club” Steering Wheel Lock </v>
      </c>
    </row>
    <row r="712" spans="1:9" x14ac:dyDescent="0.25">
      <c r="A712" t="s">
        <v>205</v>
      </c>
      <c r="G712">
        <f t="shared" si="33"/>
        <v>4268</v>
      </c>
      <c r="H712" t="str">
        <f t="shared" ca="1" si="35"/>
        <v>4:23 Текущее видео</v>
      </c>
      <c r="I712" t="str">
        <f t="shared" ca="1" si="34"/>
        <v xml:space="preserve">[684] WordLock’s Dual Sidebar WLX Series Bike U-Lock Picked </v>
      </c>
    </row>
    <row r="713" spans="1:9" x14ac:dyDescent="0.25">
      <c r="G713">
        <f t="shared" si="33"/>
        <v>4274</v>
      </c>
      <c r="H713" t="str">
        <f t="shared" ca="1" si="35"/>
        <v>4:41 Текущее видео</v>
      </c>
      <c r="I713" t="str">
        <f t="shared" ca="1" si="34"/>
        <v xml:space="preserve">[683] Unusual Flaw in the Twin Hook “Club” Steering Wheel Lock </v>
      </c>
    </row>
    <row r="714" spans="1:9" x14ac:dyDescent="0.25">
      <c r="A714" t="s">
        <v>2</v>
      </c>
      <c r="G714">
        <f t="shared" si="33"/>
        <v>4280</v>
      </c>
      <c r="H714" t="str">
        <f t="shared" ca="1" si="35"/>
        <v>2:13 Текущее видео</v>
      </c>
      <c r="I714" t="str">
        <f t="shared" ca="1" si="34"/>
        <v xml:space="preserve">[682] Opening a Master Lock with a Master Lock (Model 500BRK) </v>
      </c>
    </row>
    <row r="715" spans="1:9" x14ac:dyDescent="0.25">
      <c r="A715">
        <v>120</v>
      </c>
      <c r="G715">
        <f t="shared" si="33"/>
        <v>4286</v>
      </c>
      <c r="H715" t="str">
        <f t="shared" ca="1" si="35"/>
        <v>5:09 Текущее видео</v>
      </c>
      <c r="I715" t="str">
        <f t="shared" ca="1" si="34"/>
        <v xml:space="preserve">[681] Slide Hammer vs. OnGuard Mastiff Bicycle Chain Lock </v>
      </c>
    </row>
    <row r="716" spans="1:9" x14ac:dyDescent="0.25">
      <c r="A716" t="s">
        <v>181</v>
      </c>
      <c r="G716">
        <f t="shared" si="33"/>
        <v>4292</v>
      </c>
      <c r="H716" t="str">
        <f t="shared" ca="1" si="35"/>
        <v>3:45 Текущее видео</v>
      </c>
      <c r="I716" t="str">
        <f t="shared" ca="1" si="34"/>
        <v xml:space="preserve">[680] OnGuard Mastiff Bicycle Chain Lock Picked </v>
      </c>
    </row>
    <row r="717" spans="1:9" x14ac:dyDescent="0.25">
      <c r="G717">
        <f t="shared" si="33"/>
        <v>4298</v>
      </c>
      <c r="H717" t="str">
        <f t="shared" ca="1" si="35"/>
        <v>3:37 Текущее видео</v>
      </c>
      <c r="I717" t="str">
        <f t="shared" ca="1" si="34"/>
        <v xml:space="preserve">[679] Using Pliers to Open a Brinks Combination Disc Padlock (Model 663-80051) </v>
      </c>
    </row>
    <row r="718" spans="1:9" x14ac:dyDescent="0.25">
      <c r="A718" t="s">
        <v>206</v>
      </c>
      <c r="G718">
        <f t="shared" si="33"/>
        <v>4304</v>
      </c>
      <c r="H718" t="str">
        <f t="shared" ca="1" si="35"/>
        <v>3:37 Текущее видео</v>
      </c>
      <c r="I718" t="str">
        <f t="shared" ca="1" si="34"/>
        <v xml:space="preserve">[679] Using Pliers to Open a Brinks Combination Disc Padlock (Model 663-80051) </v>
      </c>
    </row>
    <row r="719" spans="1:9" x14ac:dyDescent="0.25">
      <c r="G719">
        <f t="shared" si="33"/>
        <v>4310</v>
      </c>
      <c r="H719" t="str">
        <f t="shared" ca="1" si="35"/>
        <v>3:54 Текущее видео</v>
      </c>
      <c r="I719" t="str">
        <f t="shared" ca="1" si="34"/>
        <v xml:space="preserve">[678] Abus EC75/60 Dimple Padlock Picked </v>
      </c>
    </row>
    <row r="720" spans="1:9" x14ac:dyDescent="0.25">
      <c r="A720" t="s">
        <v>2</v>
      </c>
      <c r="G720">
        <f t="shared" si="33"/>
        <v>4316</v>
      </c>
      <c r="H720" t="str">
        <f t="shared" ca="1" si="35"/>
        <v>4:25 Текущее видео</v>
      </c>
      <c r="I720" t="str">
        <f t="shared" ca="1" si="34"/>
        <v xml:space="preserve">[677] Plumber’s Torch Opens Master Lock M530 </v>
      </c>
    </row>
    <row r="721" spans="1:9" x14ac:dyDescent="0.25">
      <c r="A721">
        <v>21</v>
      </c>
      <c r="G721">
        <f t="shared" si="33"/>
        <v>4322</v>
      </c>
      <c r="H721" t="str">
        <f t="shared" ca="1" si="35"/>
        <v>4:57 Текущее видео</v>
      </c>
      <c r="I721" t="str">
        <f t="shared" ca="1" si="34"/>
        <v xml:space="preserve">[676] OnGuard’s Beefiest U-Lock Picked (Model 8001 Brute) </v>
      </c>
    </row>
    <row r="722" spans="1:9" x14ac:dyDescent="0.25">
      <c r="A722" t="s">
        <v>181</v>
      </c>
      <c r="G722">
        <f t="shared" si="33"/>
        <v>4328</v>
      </c>
      <c r="H722" t="str">
        <f t="shared" ca="1" si="35"/>
        <v>3:16 Текущее видео</v>
      </c>
      <c r="I722" t="str">
        <f t="shared" ca="1" si="34"/>
        <v xml:space="preserve">[675] A 7-Pin Master Lock! (Model 7120D) </v>
      </c>
    </row>
    <row r="723" spans="1:9" x14ac:dyDescent="0.25">
      <c r="G723">
        <f t="shared" si="33"/>
        <v>4334</v>
      </c>
      <c r="H723" t="str">
        <f t="shared" ca="1" si="35"/>
        <v>7:51 Текущее видео</v>
      </c>
      <c r="I723" t="str">
        <f t="shared" ca="1" si="34"/>
        <v xml:space="preserve">[674] Toledo TBK90R Round Body Padlock Picked and Gutted </v>
      </c>
    </row>
    <row r="724" spans="1:9" x14ac:dyDescent="0.25">
      <c r="A724" t="s">
        <v>207</v>
      </c>
      <c r="G724">
        <f t="shared" si="33"/>
        <v>4340</v>
      </c>
      <c r="H724" t="str">
        <f t="shared" ca="1" si="35"/>
        <v>6:07 Текущее видео</v>
      </c>
      <c r="I724" t="str">
        <f t="shared" ca="1" si="34"/>
        <v xml:space="preserve">[673] Kryptonite’s Trickiest Core in its Worst Lock (TKO Mini U-Lock) </v>
      </c>
    </row>
    <row r="725" spans="1:9" x14ac:dyDescent="0.25">
      <c r="G725">
        <f t="shared" si="33"/>
        <v>4346</v>
      </c>
      <c r="H725" t="str">
        <f t="shared" ca="1" si="35"/>
        <v>3:35 Текущее видео</v>
      </c>
      <c r="I725" t="str">
        <f t="shared" ca="1" si="34"/>
        <v xml:space="preserve">[672] Pipe Wrench vs. Master Lock No. 5 </v>
      </c>
    </row>
    <row r="726" spans="1:9" x14ac:dyDescent="0.25">
      <c r="A726" t="s">
        <v>2</v>
      </c>
      <c r="G726">
        <f t="shared" si="33"/>
        <v>4352</v>
      </c>
      <c r="H726" t="str">
        <f t="shared" ca="1" si="35"/>
        <v>6:26 Текущее видео</v>
      </c>
      <c r="I726" t="str">
        <f t="shared" ca="1" si="34"/>
        <v xml:space="preserve">[671] Bell Catalyst 750 Bike Lock Picked </v>
      </c>
    </row>
    <row r="727" spans="1:9" x14ac:dyDescent="0.25">
      <c r="A727">
        <v>122</v>
      </c>
      <c r="G727">
        <f t="shared" si="33"/>
        <v>4358</v>
      </c>
      <c r="H727" t="str">
        <f t="shared" ca="1" si="35"/>
        <v>5:44 Текущее видео</v>
      </c>
      <c r="I727" t="str">
        <f t="shared" ca="1" si="34"/>
        <v xml:space="preserve">[670] The Lock That Made Kryptonite Famous (K2) </v>
      </c>
    </row>
    <row r="728" spans="1:9" x14ac:dyDescent="0.25">
      <c r="A728" t="s">
        <v>208</v>
      </c>
      <c r="G728">
        <f t="shared" si="33"/>
        <v>4364</v>
      </c>
      <c r="H728" t="str">
        <f t="shared" ca="1" si="35"/>
        <v>5:31 Текущее видео</v>
      </c>
      <c r="I728" t="str">
        <f t="shared" ca="1" si="34"/>
        <v xml:space="preserve">[669] TERRIBLE Police Car Rifle Lock Opened 4 Ways (Santa Cruz Gunlocks SC-5) </v>
      </c>
    </row>
    <row r="729" spans="1:9" x14ac:dyDescent="0.25">
      <c r="G729">
        <f t="shared" si="33"/>
        <v>4370</v>
      </c>
      <c r="H729" t="str">
        <f t="shared" ca="1" si="35"/>
        <v>7:41 Текущее видео</v>
      </c>
      <c r="I729" t="str">
        <f t="shared" ca="1" si="34"/>
        <v xml:space="preserve">[668] Ratyoke’s Phenomenal Luxury Lock Picks </v>
      </c>
    </row>
    <row r="730" spans="1:9" x14ac:dyDescent="0.25">
      <c r="A730" t="s">
        <v>209</v>
      </c>
      <c r="G730">
        <f t="shared" si="33"/>
        <v>4376</v>
      </c>
      <c r="H730" t="str">
        <f t="shared" ca="1" si="35"/>
        <v>5:03 Текущее видео</v>
      </c>
      <c r="I730" t="str">
        <f t="shared" ca="1" si="34"/>
        <v xml:space="preserve">[667] Ace 50mm Shrouded Disc Detainer Padlock Picked (Model 5499371) </v>
      </c>
    </row>
    <row r="731" spans="1:9" x14ac:dyDescent="0.25">
      <c r="G731">
        <f t="shared" si="33"/>
        <v>4382</v>
      </c>
      <c r="H731" t="str">
        <f t="shared" ca="1" si="35"/>
        <v>6:00 Текущее видео</v>
      </c>
      <c r="I731" t="str">
        <f t="shared" ca="1" si="34"/>
        <v xml:space="preserve">[666] Kryptonite 63mm Closed Shackle Padlock Picked and Gutted (Model 851127) </v>
      </c>
    </row>
    <row r="732" spans="1:9" x14ac:dyDescent="0.25">
      <c r="A732" t="s">
        <v>2</v>
      </c>
      <c r="G732">
        <f t="shared" si="33"/>
        <v>4388</v>
      </c>
      <c r="H732" t="str">
        <f t="shared" ca="1" si="35"/>
        <v>2:26 Текущее видео</v>
      </c>
      <c r="I732" t="str">
        <f t="shared" ca="1" si="34"/>
        <v xml:space="preserve">[665] Master Lock Trailer Coupler Lock Picked FAST (Model 379ATPY) </v>
      </c>
    </row>
    <row r="733" spans="1:9" x14ac:dyDescent="0.25">
      <c r="A733">
        <v>123</v>
      </c>
      <c r="G733">
        <f t="shared" si="33"/>
        <v>4394</v>
      </c>
      <c r="H733" t="str">
        <f t="shared" ca="1" si="35"/>
        <v>4:15 Текущее видео</v>
      </c>
      <c r="I733" t="str">
        <f t="shared" ca="1" si="34"/>
        <v xml:space="preserve">[664] Vintage Citadel “Ultra-High Security” Bike Lock Picked </v>
      </c>
    </row>
    <row r="734" spans="1:9" x14ac:dyDescent="0.25">
      <c r="A734" t="s">
        <v>31</v>
      </c>
      <c r="G734">
        <f t="shared" si="33"/>
        <v>4400</v>
      </c>
      <c r="H734" t="str">
        <f t="shared" ca="1" si="35"/>
        <v>6:52 Текущее видео</v>
      </c>
      <c r="I734" t="str">
        <f t="shared" ca="1" si="34"/>
        <v xml:space="preserve">[663] The ORIGINAL Bike U-Lock Picked (Kryptonite K3) </v>
      </c>
    </row>
    <row r="735" spans="1:9" x14ac:dyDescent="0.25">
      <c r="G735">
        <f t="shared" si="33"/>
        <v>4406</v>
      </c>
      <c r="H735" t="str">
        <f t="shared" ca="1" si="35"/>
        <v>15:21 Текущее видео</v>
      </c>
      <c r="I735" t="str">
        <f t="shared" ca="1" si="34"/>
        <v xml:space="preserve">[662] Destructive Testing of the Viro “Blocca Catena” Bike Lock </v>
      </c>
    </row>
    <row r="736" spans="1:9" x14ac:dyDescent="0.25">
      <c r="A736" t="s">
        <v>210</v>
      </c>
      <c r="G736">
        <f t="shared" si="33"/>
        <v>4412</v>
      </c>
      <c r="H736" t="str">
        <f t="shared" ca="1" si="35"/>
        <v>3:53 Текущее видео</v>
      </c>
      <c r="I736" t="str">
        <f t="shared" ca="1" si="34"/>
        <v xml:space="preserve">[661] Brian’s Dastardly Brinks Marine Padlock Picked </v>
      </c>
    </row>
    <row r="737" spans="1:9" x14ac:dyDescent="0.25">
      <c r="G737">
        <f t="shared" si="33"/>
        <v>4418</v>
      </c>
      <c r="H737" t="str">
        <f t="shared" ca="1" si="35"/>
        <v>4:26 Текущее видео</v>
      </c>
      <c r="I737" t="str">
        <f t="shared" ca="1" si="34"/>
        <v xml:space="preserve">[660] Ramset vs. Reese Trailer Coupler Lock </v>
      </c>
    </row>
    <row r="738" spans="1:9" x14ac:dyDescent="0.25">
      <c r="A738" t="s">
        <v>2</v>
      </c>
      <c r="G738">
        <f t="shared" si="33"/>
        <v>4424</v>
      </c>
      <c r="H738" t="str">
        <f t="shared" ca="1" si="35"/>
        <v>5:39 Текущее видео</v>
      </c>
      <c r="I738" t="str">
        <f t="shared" ca="1" si="34"/>
        <v xml:space="preserve">[659] Viro Double Shackle “Blocca Catena” Bike Lock Picked </v>
      </c>
    </row>
    <row r="739" spans="1:9" x14ac:dyDescent="0.25">
      <c r="A739">
        <v>124</v>
      </c>
      <c r="G739">
        <f t="shared" si="33"/>
        <v>4430</v>
      </c>
      <c r="H739" t="str">
        <f t="shared" ca="1" si="35"/>
        <v>5:54 Текущее видео</v>
      </c>
      <c r="I739" t="str">
        <f t="shared" ca="1" si="34"/>
        <v xml:space="preserve">[658] Tag5 Industries’ “Scorpion” Lock Pick Set </v>
      </c>
    </row>
    <row r="740" spans="1:9" x14ac:dyDescent="0.25">
      <c r="A740" t="s">
        <v>164</v>
      </c>
      <c r="G740">
        <f t="shared" si="33"/>
        <v>4436</v>
      </c>
      <c r="H740" t="str">
        <f t="shared" ca="1" si="35"/>
        <v>4:04 Текущее видео</v>
      </c>
      <c r="I740" t="str">
        <f t="shared" ca="1" si="34"/>
        <v xml:space="preserve">[657] Vintage Neiman Micrometer Padlock Picked </v>
      </c>
    </row>
    <row r="741" spans="1:9" x14ac:dyDescent="0.25">
      <c r="G741">
        <f t="shared" si="33"/>
        <v>4442</v>
      </c>
      <c r="H741" t="str">
        <f t="shared" ca="1" si="35"/>
        <v>7:22 Текущее видео</v>
      </c>
      <c r="I741" t="str">
        <f t="shared" ca="1" si="34"/>
        <v xml:space="preserve">[656] Master Lock’s Unusual “Universal Pin” Mechanism </v>
      </c>
    </row>
    <row r="742" spans="1:9" x14ac:dyDescent="0.25">
      <c r="A742" t="s">
        <v>211</v>
      </c>
      <c r="G742">
        <f t="shared" si="33"/>
        <v>4448</v>
      </c>
      <c r="H742" t="str">
        <f t="shared" ca="1" si="35"/>
        <v>2:28 Текущее видео</v>
      </c>
      <c r="I742" t="str">
        <f t="shared" ca="1" si="34"/>
        <v xml:space="preserve">[654] Bell “Catalyst 300” Bike Lock Picked </v>
      </c>
    </row>
    <row r="743" spans="1:9" x14ac:dyDescent="0.25">
      <c r="G743">
        <f t="shared" si="33"/>
        <v>4454</v>
      </c>
      <c r="H743" t="str">
        <f t="shared" ca="1" si="35"/>
        <v>12:07 Текущее видео</v>
      </c>
      <c r="I743" t="str">
        <f t="shared" ca="1" si="34"/>
        <v xml:space="preserve">[653] Prototype Dual Fork Bowley Padlock (Model 543) </v>
      </c>
    </row>
    <row r="744" spans="1:9" x14ac:dyDescent="0.25">
      <c r="A744" t="s">
        <v>2</v>
      </c>
      <c r="G744">
        <f t="shared" si="33"/>
        <v>4460</v>
      </c>
      <c r="H744" t="str">
        <f t="shared" ca="1" si="35"/>
        <v>3:58 Текущее видео</v>
      </c>
      <c r="I744" t="str">
        <f t="shared" ca="1" si="34"/>
        <v xml:space="preserve">[652] Magnet Opens Police Car Shotgun Lock (Santa Cruz Gunlocks SC1) </v>
      </c>
    </row>
    <row r="745" spans="1:9" x14ac:dyDescent="0.25">
      <c r="A745">
        <v>125</v>
      </c>
      <c r="G745">
        <f t="shared" si="33"/>
        <v>4466</v>
      </c>
      <c r="H745" t="str">
        <f t="shared" ca="1" si="35"/>
        <v>3:10 Текущее видео</v>
      </c>
      <c r="I745" t="str">
        <f t="shared" ca="1" si="34"/>
        <v xml:space="preserve">[651] Manipulating My Tiny Coq (April Fools Video) </v>
      </c>
    </row>
    <row r="746" spans="1:9" x14ac:dyDescent="0.25">
      <c r="A746" t="s">
        <v>128</v>
      </c>
      <c r="G746">
        <f t="shared" si="33"/>
        <v>4472</v>
      </c>
      <c r="H746" t="str">
        <f t="shared" ca="1" si="35"/>
        <v>5:07 Текущее видео</v>
      </c>
      <c r="I746" t="str">
        <f t="shared" ca="1" si="34"/>
        <v xml:space="preserve">[650] TiGr Titanium Bike Lock Picked </v>
      </c>
    </row>
    <row r="747" spans="1:9" x14ac:dyDescent="0.25">
      <c r="G747">
        <f t="shared" si="33"/>
        <v>4478</v>
      </c>
      <c r="H747" t="str">
        <f t="shared" ca="1" si="35"/>
        <v>3:46 Текущее видео</v>
      </c>
      <c r="I747" t="str">
        <f t="shared" ca="1" si="34"/>
        <v xml:space="preserve">[649] Kryptonite Keeper 755/785 Bike Lock Picked </v>
      </c>
    </row>
    <row r="748" spans="1:9" x14ac:dyDescent="0.25">
      <c r="A748" t="s">
        <v>212</v>
      </c>
      <c r="G748">
        <f t="shared" si="33"/>
        <v>4484</v>
      </c>
      <c r="H748" t="str">
        <f t="shared" ca="1" si="35"/>
        <v>4:21 Текущее видео</v>
      </c>
      <c r="I748" t="str">
        <f t="shared" ca="1" si="34"/>
        <v xml:space="preserve">[648] Wire Survival Saw vs. Motorcycle Disc Brake Lock (Master Lock 8304DPS) </v>
      </c>
    </row>
    <row r="749" spans="1:9" x14ac:dyDescent="0.25">
      <c r="G749">
        <f t="shared" ref="G749:G812" si="36">G748+6</f>
        <v>4490</v>
      </c>
      <c r="H749" t="str">
        <f t="shared" ca="1" si="35"/>
        <v>3:22 Текущее видео</v>
      </c>
      <c r="I749" t="str">
        <f t="shared" ref="I749:I812" ca="1" si="37">INDIRECT(CONCATENATE("R",G749+2,"C1"),0)</f>
        <v xml:space="preserve">[645] Impact Driving the Bolt Extractor Exploit </v>
      </c>
    </row>
    <row r="750" spans="1:9" x14ac:dyDescent="0.25">
      <c r="A750" t="s">
        <v>2</v>
      </c>
      <c r="G750">
        <f t="shared" si="36"/>
        <v>4496</v>
      </c>
      <c r="H750" t="str">
        <f t="shared" ca="1" si="35"/>
        <v>2:26 Текущее видео</v>
      </c>
      <c r="I750" t="str">
        <f t="shared" ca="1" si="37"/>
        <v xml:space="preserve">[647] USA Lock... Made in Swaziland? </v>
      </c>
    </row>
    <row r="751" spans="1:9" x14ac:dyDescent="0.25">
      <c r="A751">
        <v>126</v>
      </c>
      <c r="G751">
        <f t="shared" si="36"/>
        <v>4502</v>
      </c>
      <c r="H751" t="str">
        <f t="shared" ca="1" si="35"/>
        <v>3:20 Текущее видео</v>
      </c>
      <c r="I751" t="str">
        <f t="shared" ca="1" si="37"/>
        <v xml:space="preserve">[646] Guard Security 1500 Combination Padlock Decoded FAST </v>
      </c>
    </row>
    <row r="752" spans="1:9" x14ac:dyDescent="0.25">
      <c r="A752" t="s">
        <v>189</v>
      </c>
      <c r="G752">
        <f t="shared" si="36"/>
        <v>4508</v>
      </c>
      <c r="H752" t="str">
        <f t="shared" ca="1" si="35"/>
        <v>19:01 Текущее видео</v>
      </c>
      <c r="I752" t="str">
        <f t="shared" ca="1" si="37"/>
        <v xml:space="preserve">[644] TAG5 Industries Key Impressioning Light Box </v>
      </c>
    </row>
    <row r="753" spans="1:9" x14ac:dyDescent="0.25">
      <c r="G753">
        <f t="shared" si="36"/>
        <v>4514</v>
      </c>
      <c r="H753" t="str">
        <f t="shared" ca="1" si="35"/>
        <v>10:37 Текущее видео</v>
      </c>
      <c r="I753" t="str">
        <f t="shared" ca="1" si="37"/>
        <v xml:space="preserve">[643] Vintage French “Central” Lock Picked and Gutted </v>
      </c>
    </row>
    <row r="754" spans="1:9" x14ac:dyDescent="0.25">
      <c r="A754" t="s">
        <v>213</v>
      </c>
      <c r="G754">
        <f t="shared" si="36"/>
        <v>4520</v>
      </c>
      <c r="H754" t="str">
        <f t="shared" ca="1" si="35"/>
        <v>3:48 Текущее видео</v>
      </c>
      <c r="I754" t="str">
        <f t="shared" ca="1" si="37"/>
        <v xml:space="preserve">[642] American Brass Barrel Padlock Picked </v>
      </c>
    </row>
    <row r="755" spans="1:9" x14ac:dyDescent="0.25">
      <c r="G755">
        <f t="shared" si="36"/>
        <v>4526</v>
      </c>
      <c r="H755" t="str">
        <f t="shared" ca="1" si="35"/>
        <v>5:06 Текущее видео</v>
      </c>
      <c r="I755" t="str">
        <f t="shared" ca="1" si="37"/>
        <v xml:space="preserve">[641] RARE 10-Pin, Pin-in-Pin Tubular Lock Picked (Chicago Lock Co.) </v>
      </c>
    </row>
    <row r="756" spans="1:9" x14ac:dyDescent="0.25">
      <c r="A756" t="s">
        <v>2</v>
      </c>
      <c r="G756">
        <f t="shared" si="36"/>
        <v>4532</v>
      </c>
      <c r="H756" t="str">
        <f t="shared" ca="1" si="35"/>
        <v>12:30 Текущее видео</v>
      </c>
      <c r="I756" t="str">
        <f t="shared" ca="1" si="37"/>
        <v xml:space="preserve">[640] Get the Most From Your Disc Detainer Pick </v>
      </c>
    </row>
    <row r="757" spans="1:9" x14ac:dyDescent="0.25">
      <c r="A757">
        <v>127</v>
      </c>
      <c r="G757">
        <f t="shared" si="36"/>
        <v>4538</v>
      </c>
      <c r="H757" t="str">
        <f t="shared" ca="1" si="35"/>
        <v>5:29 Текущее видео</v>
      </c>
      <c r="I757" t="str">
        <f t="shared" ca="1" si="37"/>
        <v xml:space="preserve">[639] Master Lock 875 MELTED Open! </v>
      </c>
    </row>
    <row r="758" spans="1:9" x14ac:dyDescent="0.25">
      <c r="A758" t="s">
        <v>178</v>
      </c>
      <c r="G758">
        <f t="shared" si="36"/>
        <v>4544</v>
      </c>
      <c r="H758" t="str">
        <f t="shared" ca="1" si="35"/>
        <v>7:21 Текущее видео</v>
      </c>
      <c r="I758" t="str">
        <f t="shared" ca="1" si="37"/>
        <v xml:space="preserve">[638] Blackburn “San Quentin” Bike Lock Picked (18mm Shackle!) </v>
      </c>
    </row>
    <row r="759" spans="1:9" x14ac:dyDescent="0.25">
      <c r="G759">
        <f t="shared" si="36"/>
        <v>4550</v>
      </c>
      <c r="H759" t="str">
        <f t="shared" ca="1" si="35"/>
        <v>4:06 Текущее видео</v>
      </c>
      <c r="I759" t="str">
        <f t="shared" ca="1" si="37"/>
        <v xml:space="preserve">[637] Bolt Extractor vs. SOLID STEEL Motorcycle Disc Brake Lock (Zone Model 45/SS/V) </v>
      </c>
    </row>
    <row r="760" spans="1:9" x14ac:dyDescent="0.25">
      <c r="A760" t="s">
        <v>214</v>
      </c>
      <c r="G760">
        <f t="shared" si="36"/>
        <v>4556</v>
      </c>
      <c r="H760" t="str">
        <f t="shared" ca="1" si="35"/>
        <v>17:17 Текущее видео</v>
      </c>
      <c r="I760" t="str">
        <f t="shared" ca="1" si="37"/>
        <v xml:space="preserve">[636] Bowley Lock Analysis and Update </v>
      </c>
    </row>
    <row r="761" spans="1:9" x14ac:dyDescent="0.25">
      <c r="G761">
        <f t="shared" si="36"/>
        <v>4562</v>
      </c>
      <c r="H761" t="str">
        <f t="shared" ca="1" si="35"/>
        <v>5:41 Текущее видео</v>
      </c>
      <c r="I761" t="str">
        <f t="shared" ca="1" si="37"/>
        <v xml:space="preserve">[635] Fortress Combination Padlock Decoded FAST and Bypassed (Model 1850D) </v>
      </c>
    </row>
    <row r="762" spans="1:9" x14ac:dyDescent="0.25">
      <c r="A762" t="s">
        <v>2</v>
      </c>
      <c r="G762">
        <f t="shared" si="36"/>
        <v>4568</v>
      </c>
      <c r="H762" t="str">
        <f t="shared" ca="1" si="35"/>
        <v>3:05 Текущее видео</v>
      </c>
      <c r="I762" t="str">
        <f t="shared" ca="1" si="37"/>
        <v xml:space="preserve">[634] Zone Stainless Steel Motorcycle Disc Brake Lock Picked (Model 45/SS/V) </v>
      </c>
    </row>
    <row r="763" spans="1:9" x14ac:dyDescent="0.25">
      <c r="A763">
        <v>128</v>
      </c>
      <c r="G763">
        <f t="shared" si="36"/>
        <v>4574</v>
      </c>
      <c r="H763" t="str">
        <f t="shared" ca="1" si="35"/>
        <v>9:03 Текущее видео</v>
      </c>
      <c r="I763" t="str">
        <f t="shared" ca="1" si="37"/>
        <v xml:space="preserve">[633] Master Lock, Protect Your Sidebars! (M532 Picked and Gutted) </v>
      </c>
    </row>
    <row r="764" spans="1:9" x14ac:dyDescent="0.25">
      <c r="A764" t="s">
        <v>411</v>
      </c>
      <c r="G764">
        <f t="shared" si="36"/>
        <v>4580</v>
      </c>
      <c r="H764" t="str">
        <f t="shared" ca="1" si="35"/>
        <v>4:51 Текущее видео</v>
      </c>
      <c r="I764" t="str">
        <f t="shared" ca="1" si="37"/>
        <v xml:space="preserve">[632] Upgraded Screw Spreader vs. Lumintrail 16mm Combination Bike Lock </v>
      </c>
    </row>
    <row r="765" spans="1:9" x14ac:dyDescent="0.25">
      <c r="G765">
        <f t="shared" si="36"/>
        <v>4586</v>
      </c>
      <c r="H765" t="str">
        <f t="shared" ca="1" si="35"/>
        <v>10:03 Текущее видео</v>
      </c>
      <c r="I765" t="str">
        <f t="shared" ca="1" si="37"/>
        <v xml:space="preserve">[631] Master Lock 875/975 Decoded WITHOUT ANY TOOLS ! </v>
      </c>
    </row>
    <row r="766" spans="1:9" x14ac:dyDescent="0.25">
      <c r="A766" t="s">
        <v>215</v>
      </c>
      <c r="G766">
        <f t="shared" si="36"/>
        <v>4592</v>
      </c>
      <c r="H766" t="str">
        <f t="shared" ca="1" si="35"/>
        <v>4:15 Текущее видео</v>
      </c>
      <c r="I766" t="str">
        <f t="shared" ca="1" si="37"/>
        <v xml:space="preserve">[630] Bolt Extractor vs. Oxford Titan Motorcycle Disc Brake Lock </v>
      </c>
    </row>
    <row r="767" spans="1:9" x14ac:dyDescent="0.25">
      <c r="G767">
        <f t="shared" si="36"/>
        <v>4598</v>
      </c>
      <c r="H767" t="str">
        <f t="shared" ca="1" si="35"/>
        <v>10:18 Текущее видео</v>
      </c>
      <c r="I767" t="str">
        <f t="shared" ca="1" si="37"/>
        <v xml:space="preserve">[629] Lumintrail 16mm Combination Bike Lock Decoded </v>
      </c>
    </row>
    <row r="768" spans="1:9" x14ac:dyDescent="0.25">
      <c r="A768" t="s">
        <v>2</v>
      </c>
      <c r="G768">
        <f t="shared" si="36"/>
        <v>4604</v>
      </c>
      <c r="H768" t="str">
        <f t="shared" ca="1" si="35"/>
        <v>11:55 Текущее видео</v>
      </c>
      <c r="I768" t="str">
        <f t="shared" ca="1" si="37"/>
        <v xml:space="preserve">[628] Ultion Euro Profile Cylinder Picked and Gutted </v>
      </c>
    </row>
    <row r="769" spans="1:9" x14ac:dyDescent="0.25">
      <c r="A769">
        <v>129</v>
      </c>
      <c r="G769">
        <f t="shared" si="36"/>
        <v>4610</v>
      </c>
      <c r="H769" t="str">
        <f t="shared" ca="1" si="35"/>
        <v>4:37 Текущее видео</v>
      </c>
      <c r="I769" t="str">
        <f t="shared" ca="1" si="37"/>
        <v xml:space="preserve">[627] Oxford Titan Motorcycle Disc Brake Lock Picked </v>
      </c>
    </row>
    <row r="770" spans="1:9" x14ac:dyDescent="0.25">
      <c r="A770" t="s">
        <v>94</v>
      </c>
      <c r="G770">
        <f t="shared" si="36"/>
        <v>4616</v>
      </c>
      <c r="H770" t="str">
        <f t="shared" ref="H770:H833" ca="1" si="38">INDIRECT(CONCATENATE("R",G770,"C1"),0)</f>
        <v>11:17 Текущее видео</v>
      </c>
      <c r="I770" t="str">
        <f t="shared" ca="1" si="37"/>
        <v xml:space="preserve">[626] A Pick Proof Master Lock? ALMOST! </v>
      </c>
    </row>
    <row r="771" spans="1:9" x14ac:dyDescent="0.25">
      <c r="G771">
        <f t="shared" si="36"/>
        <v>4622</v>
      </c>
      <c r="H771" t="str">
        <f t="shared" ca="1" si="38"/>
        <v>10:52 Текущее видео</v>
      </c>
      <c r="I771" t="str">
        <f t="shared" ca="1" si="37"/>
        <v xml:space="preserve">[624] TriMax Round Body Padlock Picked and Gutted (Model TPL2251L) </v>
      </c>
    </row>
    <row r="772" spans="1:9" x14ac:dyDescent="0.25">
      <c r="A772" t="s">
        <v>216</v>
      </c>
      <c r="G772">
        <f t="shared" si="36"/>
        <v>4628</v>
      </c>
      <c r="H772" t="str">
        <f t="shared" ca="1" si="38"/>
        <v>3:24 Текущее видео</v>
      </c>
      <c r="I772" t="str">
        <f t="shared" ca="1" si="37"/>
        <v xml:space="preserve">[625] Bolt Extractor vs. Abus Buffo/Provogue 305 Motorcycle Disc Brake Lock </v>
      </c>
    </row>
    <row r="773" spans="1:9" x14ac:dyDescent="0.25">
      <c r="G773">
        <f t="shared" si="36"/>
        <v>4634</v>
      </c>
      <c r="H773" t="str">
        <f t="shared" ca="1" si="38"/>
        <v>3:12 Текущее видео</v>
      </c>
      <c r="I773" t="str">
        <f t="shared" ca="1" si="37"/>
        <v xml:space="preserve">[623] Bolt Extractor vs. TriMax Motorcycle Disc Brake Lock (Model T665) </v>
      </c>
    </row>
    <row r="774" spans="1:9" x14ac:dyDescent="0.25">
      <c r="A774" t="s">
        <v>2</v>
      </c>
      <c r="G774">
        <f t="shared" si="36"/>
        <v>4640</v>
      </c>
      <c r="H774" t="str">
        <f t="shared" ca="1" si="38"/>
        <v>5:17 Текущее видео</v>
      </c>
      <c r="I774" t="str">
        <f t="shared" ca="1" si="37"/>
        <v xml:space="preserve">[622] TriMax Motorcycle Disc Brake Lock Picked (Model T665) </v>
      </c>
    </row>
    <row r="775" spans="1:9" x14ac:dyDescent="0.25">
      <c r="A775">
        <v>130</v>
      </c>
      <c r="G775">
        <f t="shared" si="36"/>
        <v>4646</v>
      </c>
      <c r="H775" t="str">
        <f t="shared" ca="1" si="38"/>
        <v>5:17 Текущее видео</v>
      </c>
      <c r="I775" t="str">
        <f t="shared" ca="1" si="37"/>
        <v xml:space="preserve">[622] TriMax Motorcycle Disc Brake Lock Picked (Model T665) </v>
      </c>
    </row>
    <row r="776" spans="1:9" x14ac:dyDescent="0.25">
      <c r="A776" t="s">
        <v>171</v>
      </c>
      <c r="G776">
        <f t="shared" si="36"/>
        <v>4652</v>
      </c>
      <c r="H776" t="str">
        <f t="shared" ca="1" si="38"/>
        <v>13:54 Текущее видео</v>
      </c>
      <c r="I776" t="str">
        <f t="shared" ca="1" si="37"/>
        <v xml:space="preserve">[621] Practice Session with Round Body Padlocks </v>
      </c>
    </row>
    <row r="777" spans="1:9" x14ac:dyDescent="0.25">
      <c r="G777">
        <f t="shared" si="36"/>
        <v>4658</v>
      </c>
      <c r="H777" t="str">
        <f t="shared" ca="1" si="38"/>
        <v>13:54 Текущее видео</v>
      </c>
      <c r="I777" t="str">
        <f t="shared" ca="1" si="37"/>
        <v xml:space="preserve">[621] Practice Session with Round Body Padlocks </v>
      </c>
    </row>
    <row r="778" spans="1:9" x14ac:dyDescent="0.25">
      <c r="A778" t="s">
        <v>217</v>
      </c>
      <c r="G778">
        <f t="shared" si="36"/>
        <v>4664</v>
      </c>
      <c r="H778" t="str">
        <f t="shared" ca="1" si="38"/>
        <v>2:55 Текущее видео</v>
      </c>
      <c r="I778" t="str">
        <f t="shared" ca="1" si="37"/>
        <v xml:space="preserve">[620] Ramset vs. 1/2” Hardened Steel Shackle (TriMax Max 40 Motorcycle Lock) </v>
      </c>
    </row>
    <row r="779" spans="1:9" x14ac:dyDescent="0.25">
      <c r="G779">
        <f t="shared" si="36"/>
        <v>4670</v>
      </c>
      <c r="H779" t="str">
        <f t="shared" ca="1" si="38"/>
        <v>2:55 Текущее видео</v>
      </c>
      <c r="I779" t="str">
        <f t="shared" ca="1" si="37"/>
        <v xml:space="preserve">[620] Ramset vs. 1/2” Hardened Steel Shackle (TriMax Max 40 Motorcycle Lock) </v>
      </c>
    </row>
    <row r="780" spans="1:9" x14ac:dyDescent="0.25">
      <c r="A780" t="s">
        <v>2</v>
      </c>
      <c r="G780">
        <f t="shared" si="36"/>
        <v>4676</v>
      </c>
      <c r="H780" t="str">
        <f t="shared" ca="1" si="38"/>
        <v>5:51 Текущее видео</v>
      </c>
      <c r="I780" t="str">
        <f t="shared" ca="1" si="37"/>
        <v xml:space="preserve">[619] First Watch 40mm Brass Padlock Picked and Gutted (Model 3803) </v>
      </c>
    </row>
    <row r="781" spans="1:9" x14ac:dyDescent="0.25">
      <c r="A781">
        <v>131</v>
      </c>
      <c r="G781">
        <f t="shared" si="36"/>
        <v>4682</v>
      </c>
      <c r="H781" t="str">
        <f t="shared" ca="1" si="38"/>
        <v>5:01 Текущее видео</v>
      </c>
      <c r="I781" t="str">
        <f t="shared" ca="1" si="37"/>
        <v xml:space="preserve">[618] Bolt Extractor vs. Master Lock Motorcycle Disc Brake Lock (Model 8304DPS) </v>
      </c>
    </row>
    <row r="782" spans="1:9" x14ac:dyDescent="0.25">
      <c r="A782" t="s">
        <v>173</v>
      </c>
      <c r="G782">
        <f t="shared" si="36"/>
        <v>4688</v>
      </c>
      <c r="H782" t="str">
        <f t="shared" ca="1" si="38"/>
        <v>12:16 Текущее видео</v>
      </c>
      <c r="I782" t="str">
        <f t="shared" ca="1" si="37"/>
        <v xml:space="preserve">[617] Master School Locker Combination Lock Picked and Decoded (Model 1670) </v>
      </c>
    </row>
    <row r="783" spans="1:9" x14ac:dyDescent="0.25">
      <c r="G783">
        <f t="shared" si="36"/>
        <v>4694</v>
      </c>
      <c r="H783" t="str">
        <f t="shared" ca="1" si="38"/>
        <v>6:32 Текущее видео</v>
      </c>
      <c r="I783" t="str">
        <f t="shared" ca="1" si="37"/>
        <v xml:space="preserve">[616] Nut Splitter vs. Abus Bordo X-Plus 6500 </v>
      </c>
    </row>
    <row r="784" spans="1:9" x14ac:dyDescent="0.25">
      <c r="A784" t="s">
        <v>218</v>
      </c>
      <c r="G784">
        <f t="shared" si="36"/>
        <v>4700</v>
      </c>
      <c r="H784" t="str">
        <f t="shared" ca="1" si="38"/>
        <v>8:30 Текущее видео</v>
      </c>
      <c r="I784" t="str">
        <f t="shared" ca="1" si="37"/>
        <v xml:space="preserve">[615] Japanese Format Mul-T-Lock Interactive Picked and Gutted </v>
      </c>
    </row>
    <row r="785" spans="1:9" x14ac:dyDescent="0.25">
      <c r="G785">
        <f t="shared" si="36"/>
        <v>4706</v>
      </c>
      <c r="H785" t="str">
        <f t="shared" ca="1" si="38"/>
        <v>7:20 Текущее видео</v>
      </c>
      <c r="I785" t="str">
        <f t="shared" ca="1" si="37"/>
        <v xml:space="preserve">[614] Gerda HSS Disc Detainer Padlock Picked and Gutted (Model 531Z) </v>
      </c>
    </row>
    <row r="786" spans="1:9" x14ac:dyDescent="0.25">
      <c r="A786" t="s">
        <v>2</v>
      </c>
      <c r="G786">
        <f t="shared" si="36"/>
        <v>4712</v>
      </c>
      <c r="H786" t="str">
        <f t="shared" ca="1" si="38"/>
        <v>5:07 Текущее видео</v>
      </c>
      <c r="I786" t="str">
        <f t="shared" ca="1" si="37"/>
        <v xml:space="preserve">[613] Screw Spreader vs. SunLite Alcatraz Mini U-Lock </v>
      </c>
    </row>
    <row r="787" spans="1:9" x14ac:dyDescent="0.25">
      <c r="A787">
        <v>132</v>
      </c>
      <c r="G787">
        <f t="shared" si="36"/>
        <v>4718</v>
      </c>
      <c r="H787" t="str">
        <f t="shared" ca="1" si="38"/>
        <v>10:01 Текущее видео</v>
      </c>
      <c r="I787" t="str">
        <f t="shared" ca="1" si="37"/>
        <v xml:space="preserve">[612] Prototype Of UrbanHawk’s Pin Blocker Cylinder Picked and Gutted </v>
      </c>
    </row>
    <row r="788" spans="1:9" x14ac:dyDescent="0.25">
      <c r="A788" t="s">
        <v>53</v>
      </c>
      <c r="G788">
        <f t="shared" si="36"/>
        <v>4724</v>
      </c>
      <c r="H788" t="str">
        <f t="shared" ca="1" si="38"/>
        <v>4:08 Текущее видео</v>
      </c>
      <c r="I788" t="str">
        <f t="shared" ca="1" si="37"/>
        <v xml:space="preserve">[611] Ramset vs. Centurion 60mm Iron Padlock </v>
      </c>
    </row>
    <row r="789" spans="1:9" x14ac:dyDescent="0.25">
      <c r="G789">
        <f t="shared" si="36"/>
        <v>4730</v>
      </c>
      <c r="H789" t="str">
        <f t="shared" ca="1" si="38"/>
        <v>6:59 Текущее видео</v>
      </c>
      <c r="I789" t="str">
        <f t="shared" ca="1" si="37"/>
        <v xml:space="preserve">[610] First Watch 40mm Aluminium Padlock Picked and Gutted (Model 3723) </v>
      </c>
    </row>
    <row r="790" spans="1:9" x14ac:dyDescent="0.25">
      <c r="A790" t="s">
        <v>219</v>
      </c>
      <c r="G790">
        <f t="shared" si="36"/>
        <v>4736</v>
      </c>
      <c r="H790" t="str">
        <f t="shared" ca="1" si="38"/>
        <v>6:07 Текущее видео</v>
      </c>
      <c r="I790" t="str">
        <f t="shared" ca="1" si="37"/>
        <v xml:space="preserve">[609] Nut Splitter vs. Master Lock Street Cuff Motorcycle Lock </v>
      </c>
    </row>
    <row r="791" spans="1:9" x14ac:dyDescent="0.25">
      <c r="G791">
        <f t="shared" si="36"/>
        <v>4742</v>
      </c>
      <c r="H791" t="str">
        <f t="shared" ca="1" si="38"/>
        <v>11:08 Текущее видео</v>
      </c>
      <c r="I791" t="str">
        <f t="shared" ca="1" si="37"/>
        <v xml:space="preserve">[608] Kryptonite KS72 Padlock Picked, Improved, and Repicked </v>
      </c>
    </row>
    <row r="792" spans="1:9" x14ac:dyDescent="0.25">
      <c r="A792" t="s">
        <v>2</v>
      </c>
      <c r="G792">
        <f t="shared" si="36"/>
        <v>4748</v>
      </c>
      <c r="H792" t="str">
        <f t="shared" ca="1" si="38"/>
        <v>6:30 Текущее видео</v>
      </c>
      <c r="I792" t="str">
        <f t="shared" ca="1" si="37"/>
        <v xml:space="preserve">[607] Core Puller vs. American Series 700 Padlock </v>
      </c>
    </row>
    <row r="793" spans="1:9" x14ac:dyDescent="0.25">
      <c r="A793">
        <v>133</v>
      </c>
      <c r="G793">
        <f t="shared" si="36"/>
        <v>4754</v>
      </c>
      <c r="H793" t="str">
        <f t="shared" ca="1" si="38"/>
        <v>4:20 Текущее видео</v>
      </c>
      <c r="I793" t="str">
        <f t="shared" ca="1" si="37"/>
        <v xml:space="preserve">[606] Federal 200DT Padlock Picked and Gutted </v>
      </c>
    </row>
    <row r="794" spans="1:9" x14ac:dyDescent="0.25">
      <c r="A794" t="s">
        <v>37</v>
      </c>
      <c r="G794">
        <f t="shared" si="36"/>
        <v>4760</v>
      </c>
      <c r="H794" t="str">
        <f t="shared" ca="1" si="38"/>
        <v>4:20 Текущее видео</v>
      </c>
      <c r="I794" t="str">
        <f t="shared" ca="1" si="37"/>
        <v xml:space="preserve">[606] Federal 200DT Padlock Picked and Gutted </v>
      </c>
    </row>
    <row r="795" spans="1:9" x14ac:dyDescent="0.25">
      <c r="G795">
        <f t="shared" si="36"/>
        <v>4766</v>
      </c>
      <c r="H795" t="str">
        <f t="shared" ca="1" si="38"/>
        <v>3:13 Текущее видео</v>
      </c>
      <c r="I795" t="str">
        <f t="shared" ca="1" si="37"/>
        <v xml:space="preserve">[605] Nut Splitter vs. RockBros Hamburger Bike Lock </v>
      </c>
    </row>
    <row r="796" spans="1:9" x14ac:dyDescent="0.25">
      <c r="A796" t="s">
        <v>220</v>
      </c>
      <c r="G796">
        <f t="shared" si="36"/>
        <v>4772</v>
      </c>
      <c r="H796" t="str">
        <f t="shared" ca="1" si="38"/>
        <v>3:13 Текущее видео</v>
      </c>
      <c r="I796" t="str">
        <f t="shared" ca="1" si="37"/>
        <v xml:space="preserve">[605] Nut Splitter vs. RockBros Hamburger Bike Lock </v>
      </c>
    </row>
    <row r="797" spans="1:9" x14ac:dyDescent="0.25">
      <c r="G797">
        <f t="shared" si="36"/>
        <v>4778</v>
      </c>
      <c r="H797" t="str">
        <f t="shared" ca="1" si="38"/>
        <v>2:44 Текущее видео</v>
      </c>
      <c r="I797" t="str">
        <f t="shared" ca="1" si="37"/>
        <v xml:space="preserve">[604] Godrej Imara Padlock Picked </v>
      </c>
    </row>
    <row r="798" spans="1:9" x14ac:dyDescent="0.25">
      <c r="A798" t="s">
        <v>2</v>
      </c>
      <c r="G798">
        <f t="shared" si="36"/>
        <v>4784</v>
      </c>
      <c r="H798" t="str">
        <f t="shared" ca="1" si="38"/>
        <v>2:44 Текущее видео</v>
      </c>
      <c r="I798" t="str">
        <f t="shared" ca="1" si="37"/>
        <v xml:space="preserve">[604] Godrej Imara Padlock Picked </v>
      </c>
    </row>
    <row r="799" spans="1:9" x14ac:dyDescent="0.25">
      <c r="A799">
        <v>134</v>
      </c>
      <c r="G799">
        <f t="shared" si="36"/>
        <v>4790</v>
      </c>
      <c r="H799" t="str">
        <f t="shared" ca="1" si="38"/>
        <v>1:27 Текущее видео</v>
      </c>
      <c r="I799" t="str">
        <f t="shared" ca="1" si="37"/>
        <v xml:space="preserve">[603] Saflok Hotel Safe Override </v>
      </c>
    </row>
    <row r="800" spans="1:9" x14ac:dyDescent="0.25">
      <c r="A800" t="s">
        <v>1562</v>
      </c>
      <c r="G800">
        <f t="shared" si="36"/>
        <v>4796</v>
      </c>
      <c r="H800" t="str">
        <f t="shared" ca="1" si="38"/>
        <v>5:02 Текущее видео</v>
      </c>
      <c r="I800" t="str">
        <f t="shared" ca="1" si="37"/>
        <v xml:space="preserve">[601] TriMax “Max60” Disc Brake Lock Picked </v>
      </c>
    </row>
    <row r="801" spans="1:9" x14ac:dyDescent="0.25">
      <c r="G801">
        <f t="shared" si="36"/>
        <v>4802</v>
      </c>
      <c r="H801" t="str">
        <f t="shared" ca="1" si="38"/>
        <v>2:14 Текущее видео</v>
      </c>
      <c r="I801" t="str">
        <f t="shared" ca="1" si="37"/>
        <v xml:space="preserve">[600] Ramset vs. Master Steering Wheel Lock (Model 252DAT) </v>
      </c>
    </row>
    <row r="802" spans="1:9" x14ac:dyDescent="0.25">
      <c r="A802" t="s">
        <v>221</v>
      </c>
      <c r="G802">
        <f t="shared" si="36"/>
        <v>4808</v>
      </c>
      <c r="H802" t="str">
        <f t="shared" ca="1" si="38"/>
        <v>6:52 Текущее видео</v>
      </c>
      <c r="I802" t="str">
        <f t="shared" ca="1" si="37"/>
        <v xml:space="preserve">[599] Oxford HD Chain &amp; Bike Lock Combo Picked (Model OF157) </v>
      </c>
    </row>
    <row r="803" spans="1:9" x14ac:dyDescent="0.25">
      <c r="G803">
        <f t="shared" si="36"/>
        <v>4814</v>
      </c>
      <c r="H803" t="str">
        <f t="shared" ca="1" si="38"/>
        <v>3:33 Текущее видео</v>
      </c>
      <c r="I803" t="str">
        <f t="shared" ca="1" si="37"/>
        <v xml:space="preserve">[598] Nut Splitter vs. OnGuard “K9” Bike Lock (Model 8116) </v>
      </c>
    </row>
    <row r="804" spans="1:9" x14ac:dyDescent="0.25">
      <c r="A804" t="s">
        <v>2</v>
      </c>
      <c r="G804">
        <f t="shared" si="36"/>
        <v>4820</v>
      </c>
      <c r="H804" t="str">
        <f t="shared" ca="1" si="38"/>
        <v>3:27 Текущее видео</v>
      </c>
      <c r="I804" t="str">
        <f t="shared" ca="1" si="37"/>
        <v xml:space="preserve">[596] OnGuard “K9” Foldable Bike Lock Picked (Model 8116) </v>
      </c>
    </row>
    <row r="805" spans="1:9" x14ac:dyDescent="0.25">
      <c r="A805">
        <v>135</v>
      </c>
      <c r="G805">
        <f t="shared" si="36"/>
        <v>4826</v>
      </c>
      <c r="H805" t="str">
        <f t="shared" ca="1" si="38"/>
        <v>5:31 Текущее видео</v>
      </c>
      <c r="I805" t="str">
        <f t="shared" ca="1" si="37"/>
        <v xml:space="preserve">[597] Centurion Round Body Padlock Picked and Bypassed </v>
      </c>
    </row>
    <row r="806" spans="1:9" x14ac:dyDescent="0.25">
      <c r="A806" t="s">
        <v>185</v>
      </c>
      <c r="G806">
        <f t="shared" si="36"/>
        <v>4832</v>
      </c>
      <c r="H806" t="str">
        <f t="shared" ca="1" si="38"/>
        <v>3:41 Текущее видео</v>
      </c>
      <c r="I806" t="str">
        <f t="shared" ca="1" si="37"/>
        <v xml:space="preserve">[595] Kryptonite Modulus Dual Cable Bike Lock Picked (Model 1010S) </v>
      </c>
    </row>
    <row r="807" spans="1:9" x14ac:dyDescent="0.25">
      <c r="G807">
        <f t="shared" si="36"/>
        <v>4838</v>
      </c>
      <c r="H807" t="str">
        <f t="shared" ca="1" si="38"/>
        <v>6:53 Текущее видео</v>
      </c>
      <c r="I807" t="str">
        <f t="shared" ca="1" si="37"/>
        <v xml:space="preserve">[594] Centurion 60mm Iron Padlock Picked and Combed Open </v>
      </c>
    </row>
    <row r="808" spans="1:9" x14ac:dyDescent="0.25">
      <c r="A808" t="s">
        <v>222</v>
      </c>
      <c r="G808">
        <f t="shared" si="36"/>
        <v>4844</v>
      </c>
      <c r="H808" t="str">
        <f t="shared" ca="1" si="38"/>
        <v>13:42 Текущее видео</v>
      </c>
      <c r="I808" t="str">
        <f t="shared" ca="1" si="37"/>
        <v xml:space="preserve">[593] Gallium vs. Titalium - Abus Padlock Meets a Gruesome End </v>
      </c>
    </row>
    <row r="809" spans="1:9" x14ac:dyDescent="0.25">
      <c r="G809">
        <f t="shared" si="36"/>
        <v>4850</v>
      </c>
      <c r="H809" t="str">
        <f t="shared" ca="1" si="38"/>
        <v>10:54 Текущее видео</v>
      </c>
      <c r="I809" t="str">
        <f t="shared" ca="1" si="37"/>
        <v xml:space="preserve">[592] Mako 427 Brass Padlock Picked and Gutted </v>
      </c>
    </row>
    <row r="810" spans="1:9" x14ac:dyDescent="0.25">
      <c r="A810" t="s">
        <v>2</v>
      </c>
      <c r="G810">
        <f t="shared" si="36"/>
        <v>4856</v>
      </c>
      <c r="H810" t="str">
        <f t="shared" ca="1" si="38"/>
        <v>6:42 Текущее видео</v>
      </c>
      <c r="I810" t="str">
        <f t="shared" ca="1" si="37"/>
        <v xml:space="preserve">[591] OnGuard Boxer Disc Brake Lock Picked (Model 8046) </v>
      </c>
    </row>
    <row r="811" spans="1:9" x14ac:dyDescent="0.25">
      <c r="A811">
        <v>136</v>
      </c>
      <c r="G811">
        <f t="shared" si="36"/>
        <v>4862</v>
      </c>
      <c r="H811" t="str">
        <f t="shared" ca="1" si="38"/>
        <v>4:46 Текущее видео</v>
      </c>
      <c r="I811" t="str">
        <f t="shared" ca="1" si="37"/>
        <v xml:space="preserve">[590] LoboJack HS-21 Padlock Opened With Slide Hammer </v>
      </c>
    </row>
    <row r="812" spans="1:9" x14ac:dyDescent="0.25">
      <c r="A812" t="s">
        <v>610</v>
      </c>
      <c r="G812">
        <f t="shared" si="36"/>
        <v>4868</v>
      </c>
      <c r="H812" t="str">
        <f t="shared" ca="1" si="38"/>
        <v>5:14 Текущее видео</v>
      </c>
      <c r="I812" t="str">
        <f t="shared" ca="1" si="37"/>
        <v xml:space="preserve">[589] Abus Titalium 90RK/50 Padlock Picked and Gutted </v>
      </c>
    </row>
    <row r="813" spans="1:9" x14ac:dyDescent="0.25">
      <c r="G813">
        <f t="shared" ref="G813:G876" si="39">G812+6</f>
        <v>4874</v>
      </c>
      <c r="H813" t="str">
        <f t="shared" ca="1" si="38"/>
        <v>7:05 Текущее видео</v>
      </c>
      <c r="I813" t="str">
        <f t="shared" ref="I813:I876" ca="1" si="40">INDIRECT(CONCATENATE("R",G813+2,"C1"),0)</f>
        <v xml:space="preserve">[588] PacLock 200A Picked and Gutted </v>
      </c>
    </row>
    <row r="814" spans="1:9" x14ac:dyDescent="0.25">
      <c r="A814" t="s">
        <v>223</v>
      </c>
      <c r="G814">
        <f t="shared" si="39"/>
        <v>4880</v>
      </c>
      <c r="H814" t="str">
        <f t="shared" ca="1" si="38"/>
        <v>2:14 Текущее видео</v>
      </c>
      <c r="I814" t="str">
        <f t="shared" ca="1" si="40"/>
        <v xml:space="preserve">[587] Master Lock 252DAT Steering Wheel Lock Picked FAST </v>
      </c>
    </row>
    <row r="815" spans="1:9" x14ac:dyDescent="0.25">
      <c r="G815">
        <f t="shared" si="39"/>
        <v>4886</v>
      </c>
      <c r="H815" t="str">
        <f t="shared" ca="1" si="38"/>
        <v>10:59 Текущее видео</v>
      </c>
      <c r="I815" t="str">
        <f t="shared" ca="1" si="40"/>
        <v xml:space="preserve">[586] OnGuard "Beast" Padlock Picked and Gutted (Model 8101) </v>
      </c>
    </row>
    <row r="816" spans="1:9" x14ac:dyDescent="0.25">
      <c r="A816" t="s">
        <v>2</v>
      </c>
      <c r="G816">
        <f t="shared" si="39"/>
        <v>4892</v>
      </c>
      <c r="H816" t="str">
        <f t="shared" ca="1" si="38"/>
        <v>5:33 Текущее видео</v>
      </c>
      <c r="I816" t="str">
        <f t="shared" ca="1" si="40"/>
        <v xml:space="preserve">[585] STUNNING - OnGuard "Beast" Padlock Disassembled While Locked! </v>
      </c>
    </row>
    <row r="817" spans="1:9" x14ac:dyDescent="0.25">
      <c r="A817">
        <v>137</v>
      </c>
      <c r="G817">
        <f t="shared" si="39"/>
        <v>4898</v>
      </c>
      <c r="H817" t="str">
        <f t="shared" ca="1" si="38"/>
        <v>4:43 Текущее видео</v>
      </c>
      <c r="I817" t="str">
        <f t="shared" ca="1" si="40"/>
        <v xml:space="preserve">[584] Unity Heavy Duty U-Lock Picked and Disassembled </v>
      </c>
    </row>
    <row r="818" spans="1:9" x14ac:dyDescent="0.25">
      <c r="A818" t="s">
        <v>5</v>
      </c>
      <c r="G818">
        <f t="shared" si="39"/>
        <v>4904</v>
      </c>
      <c r="H818" t="str">
        <f t="shared" ca="1" si="38"/>
        <v>5:26 Текущее видео</v>
      </c>
      <c r="I818" t="str">
        <f t="shared" ca="1" si="40"/>
        <v xml:space="preserve">[583] Ace 50mm Shrouded Shackle Stainless Padlock Picked and Gutted (Model 5485149) </v>
      </c>
    </row>
    <row r="819" spans="1:9" x14ac:dyDescent="0.25">
      <c r="G819">
        <f t="shared" si="39"/>
        <v>4910</v>
      </c>
      <c r="H819" t="str">
        <f t="shared" ca="1" si="38"/>
        <v>5:26 Текущее видео</v>
      </c>
      <c r="I819" t="str">
        <f t="shared" ca="1" si="40"/>
        <v xml:space="preserve">[583] Ace 50mm Shrouded Shackle Stainless Padlock Picked and Gutted (Model 5485149) </v>
      </c>
    </row>
    <row r="820" spans="1:9" x14ac:dyDescent="0.25">
      <c r="A820" t="s">
        <v>224</v>
      </c>
      <c r="G820">
        <f t="shared" si="39"/>
        <v>4916</v>
      </c>
      <c r="H820" t="str">
        <f t="shared" ca="1" si="38"/>
        <v>5:39 Текущее видео</v>
      </c>
      <c r="I820" t="str">
        <f t="shared" ca="1" si="40"/>
        <v xml:space="preserve">[582] Pro-Lok "Gunlok" Reviewed and Picked </v>
      </c>
    </row>
    <row r="821" spans="1:9" x14ac:dyDescent="0.25">
      <c r="G821">
        <f t="shared" si="39"/>
        <v>4922</v>
      </c>
      <c r="H821" t="str">
        <f t="shared" ca="1" si="38"/>
        <v>4:52 Текущее видео</v>
      </c>
      <c r="I821" t="str">
        <f t="shared" ca="1" si="40"/>
        <v xml:space="preserve">[581] Commando Lock Marine Environment Padlock Picked </v>
      </c>
    </row>
    <row r="822" spans="1:9" x14ac:dyDescent="0.25">
      <c r="A822" t="s">
        <v>2</v>
      </c>
      <c r="G822">
        <f t="shared" si="39"/>
        <v>4928</v>
      </c>
      <c r="H822" t="str">
        <f t="shared" ca="1" si="38"/>
        <v>26:58 Текущее видео</v>
      </c>
      <c r="I822" t="str">
        <f t="shared" ca="1" si="40"/>
        <v xml:space="preserve">[580] PacLock Block-Lock Prototype - Review, Pick, and Melt </v>
      </c>
    </row>
    <row r="823" spans="1:9" x14ac:dyDescent="0.25">
      <c r="A823">
        <v>138</v>
      </c>
      <c r="G823">
        <f t="shared" si="39"/>
        <v>4934</v>
      </c>
      <c r="H823" t="str">
        <f t="shared" ca="1" si="38"/>
        <v>6:06 Текущее видео</v>
      </c>
      <c r="I823" t="str">
        <f t="shared" ca="1" si="40"/>
        <v xml:space="preserve">[579] American Lock Series 2000 Puck Lock MELTED Open! </v>
      </c>
    </row>
    <row r="824" spans="1:9" x14ac:dyDescent="0.25">
      <c r="A824" t="s">
        <v>53</v>
      </c>
      <c r="G824">
        <f t="shared" si="39"/>
        <v>4940</v>
      </c>
      <c r="H824" t="str">
        <f t="shared" ca="1" si="38"/>
        <v>5:21 Текущее видео</v>
      </c>
      <c r="I824" t="str">
        <f t="shared" ca="1" si="40"/>
        <v xml:space="preserve">[578] Ford "Tibbe" Key Ignition Lock Picked and Decoded </v>
      </c>
    </row>
    <row r="825" spans="1:9" x14ac:dyDescent="0.25">
      <c r="G825">
        <f t="shared" si="39"/>
        <v>4946</v>
      </c>
      <c r="H825" t="str">
        <f t="shared" ca="1" si="38"/>
        <v>4:13 Текущее видео</v>
      </c>
      <c r="I825" t="str">
        <f t="shared" ca="1" si="40"/>
        <v xml:space="preserve">[577] "Life Jacket" LJ2 Gun Lock (Dimple Core) Picked </v>
      </c>
    </row>
    <row r="826" spans="1:9" x14ac:dyDescent="0.25">
      <c r="A826" t="s">
        <v>225</v>
      </c>
      <c r="G826">
        <f t="shared" si="39"/>
        <v>4952</v>
      </c>
      <c r="H826" t="str">
        <f t="shared" ca="1" si="38"/>
        <v>8:25 Текущее видео</v>
      </c>
      <c r="I826" t="str">
        <f t="shared" ca="1" si="40"/>
        <v xml:space="preserve">[576] LoboJack HS-21 Hidden Shackle Padlock Picked </v>
      </c>
    </row>
    <row r="827" spans="1:9" x14ac:dyDescent="0.25">
      <c r="G827">
        <f t="shared" si="39"/>
        <v>4958</v>
      </c>
      <c r="H827" t="str">
        <f t="shared" ca="1" si="38"/>
        <v>2:43 Текущее видео</v>
      </c>
      <c r="I827" t="str">
        <f t="shared" ca="1" si="40"/>
        <v xml:space="preserve">[575] Abus Buffo/Provogue 305 Motorcycle Disc Brake Lock Picked </v>
      </c>
    </row>
    <row r="828" spans="1:9" x14ac:dyDescent="0.25">
      <c r="A828" t="s">
        <v>2</v>
      </c>
      <c r="G828">
        <f t="shared" si="39"/>
        <v>4964</v>
      </c>
      <c r="H828" t="str">
        <f t="shared" ca="1" si="38"/>
        <v>11:06 Текущее видео</v>
      </c>
      <c r="I828" t="str">
        <f t="shared" ca="1" si="40"/>
        <v xml:space="preserve">[574] Kryptonite Evolution Security Flaw? You Decide. </v>
      </c>
    </row>
    <row r="829" spans="1:9" x14ac:dyDescent="0.25">
      <c r="A829">
        <v>139</v>
      </c>
      <c r="G829">
        <f t="shared" si="39"/>
        <v>4970</v>
      </c>
      <c r="H829" t="str">
        <f t="shared" ca="1" si="38"/>
        <v>8:44 Текущее видео</v>
      </c>
      <c r="I829" t="str">
        <f t="shared" ca="1" si="40"/>
        <v xml:space="preserve">[573] Mul-T-Lock E8 Padlock Picked and Disassembled </v>
      </c>
    </row>
    <row r="830" spans="1:9" x14ac:dyDescent="0.25">
      <c r="A830" t="s">
        <v>923</v>
      </c>
      <c r="G830">
        <f t="shared" si="39"/>
        <v>4976</v>
      </c>
      <c r="H830" t="str">
        <f t="shared" ca="1" si="38"/>
        <v>3:03 Текущее видео</v>
      </c>
      <c r="I830" t="str">
        <f t="shared" ca="1" si="40"/>
        <v xml:space="preserve">[572] Yale Y130/70 Disc Padlock Picked </v>
      </c>
    </row>
    <row r="831" spans="1:9" x14ac:dyDescent="0.25">
      <c r="G831">
        <f t="shared" si="39"/>
        <v>4982</v>
      </c>
      <c r="H831" t="str">
        <f t="shared" ca="1" si="38"/>
        <v>9:45 Текущее видео</v>
      </c>
      <c r="I831" t="str">
        <f t="shared" ca="1" si="40"/>
        <v xml:space="preserve">[571] Unity 40mm Stainless Disc Detainer Padlock Picked and Disassembled </v>
      </c>
    </row>
    <row r="832" spans="1:9" x14ac:dyDescent="0.25">
      <c r="A832" t="s">
        <v>226</v>
      </c>
      <c r="G832">
        <f t="shared" si="39"/>
        <v>4988</v>
      </c>
      <c r="H832" t="str">
        <f t="shared" ca="1" si="38"/>
        <v>6:24 Текущее видео</v>
      </c>
      <c r="I832" t="str">
        <f t="shared" ca="1" si="40"/>
        <v xml:space="preserve">[570] Ace Series A527 Round Body Padlock Picked and Disassembled </v>
      </c>
    </row>
    <row r="833" spans="1:9" x14ac:dyDescent="0.25">
      <c r="G833">
        <f t="shared" si="39"/>
        <v>4994</v>
      </c>
      <c r="H833" t="str">
        <f t="shared" ca="1" si="38"/>
        <v>3:03 Текущее видео</v>
      </c>
      <c r="I833" t="str">
        <f t="shared" ca="1" si="40"/>
        <v xml:space="preserve">[569] Harley-Davidson Motorcycle Ignition Switch Picked FAST! </v>
      </c>
    </row>
    <row r="834" spans="1:9" x14ac:dyDescent="0.25">
      <c r="A834" t="s">
        <v>2</v>
      </c>
      <c r="G834">
        <f t="shared" si="39"/>
        <v>5000</v>
      </c>
      <c r="H834" t="str">
        <f t="shared" ref="H834:H897" ca="1" si="41">INDIRECT(CONCATENATE("R",G834,"C1"),0)</f>
        <v>5:56 Текущее видео</v>
      </c>
      <c r="I834" t="str">
        <f t="shared" ca="1" si="40"/>
        <v xml:space="preserve">[568] "Pick Proof" GunBlocker AR-15 Lock Picked </v>
      </c>
    </row>
    <row r="835" spans="1:9" x14ac:dyDescent="0.25">
      <c r="A835">
        <v>140</v>
      </c>
      <c r="G835">
        <f t="shared" si="39"/>
        <v>5006</v>
      </c>
      <c r="H835" t="str">
        <f t="shared" ca="1" si="41"/>
        <v>14:26 Текущее видео</v>
      </c>
      <c r="I835" t="str">
        <f t="shared" ca="1" si="40"/>
        <v xml:space="preserve">[567] Ramset Fail? Abus "Rock" 83/80 </v>
      </c>
    </row>
    <row r="836" spans="1:9" x14ac:dyDescent="0.25">
      <c r="A836" t="s">
        <v>49</v>
      </c>
      <c r="G836">
        <f t="shared" si="39"/>
        <v>5012</v>
      </c>
      <c r="H836" t="str">
        <f t="shared" ca="1" si="41"/>
        <v>4:14 Текущее видео</v>
      </c>
      <c r="I836" t="str">
        <f t="shared" ca="1" si="40"/>
        <v xml:space="preserve">[566] Kryptonite Keeper Motorcycle Disc Brake Lock Picked </v>
      </c>
    </row>
    <row r="837" spans="1:9" x14ac:dyDescent="0.25">
      <c r="G837">
        <f t="shared" si="39"/>
        <v>5018</v>
      </c>
      <c r="H837" t="str">
        <f t="shared" ca="1" si="41"/>
        <v>12:02 Текущее видео</v>
      </c>
      <c r="I837" t="str">
        <f t="shared" ca="1" si="40"/>
        <v xml:space="preserve">[565] Abus "Rock" 83/80 Picked and Ramset Attack Planned </v>
      </c>
    </row>
    <row r="838" spans="1:9" x14ac:dyDescent="0.25">
      <c r="A838" t="s">
        <v>227</v>
      </c>
      <c r="G838">
        <f t="shared" si="39"/>
        <v>5024</v>
      </c>
      <c r="H838" t="str">
        <f t="shared" ca="1" si="41"/>
        <v>7:20 Текущее видео</v>
      </c>
      <c r="I838" t="str">
        <f t="shared" ca="1" si="40"/>
        <v xml:space="preserve">[564] Kryptonite Evolution Series 4 Motorcycle Disc Lock Picked </v>
      </c>
    </row>
    <row r="839" spans="1:9" x14ac:dyDescent="0.25">
      <c r="G839">
        <f t="shared" si="39"/>
        <v>5030</v>
      </c>
      <c r="H839" t="str">
        <f t="shared" ca="1" si="41"/>
        <v>4:34 Текущее видео</v>
      </c>
      <c r="I839" t="str">
        <f t="shared" ca="1" si="40"/>
        <v xml:space="preserve">[563] Sobo SPPO60 Disc Detainer Padlock Picked </v>
      </c>
    </row>
    <row r="840" spans="1:9" x14ac:dyDescent="0.25">
      <c r="A840" t="s">
        <v>2</v>
      </c>
      <c r="G840">
        <f t="shared" si="39"/>
        <v>5036</v>
      </c>
      <c r="H840" t="str">
        <f t="shared" ca="1" si="41"/>
        <v>5:33 Текущее видео</v>
      </c>
      <c r="I840" t="str">
        <f t="shared" ca="1" si="40"/>
        <v xml:space="preserve">[562] Stark 40mm Stainless Disc Detainer Padlock Picked </v>
      </c>
    </row>
    <row r="841" spans="1:9" x14ac:dyDescent="0.25">
      <c r="A841">
        <v>141</v>
      </c>
      <c r="G841">
        <f t="shared" si="39"/>
        <v>5042</v>
      </c>
      <c r="H841" t="str">
        <f t="shared" ca="1" si="41"/>
        <v>2:40 Текущее видео</v>
      </c>
      <c r="I841" t="str">
        <f t="shared" ca="1" si="40"/>
        <v xml:space="preserve">[561] Abus Bordo Lite Bike Lock vs. Ramset </v>
      </c>
    </row>
    <row r="842" spans="1:9" x14ac:dyDescent="0.25">
      <c r="A842" t="s">
        <v>39</v>
      </c>
      <c r="G842">
        <f t="shared" si="39"/>
        <v>5048</v>
      </c>
      <c r="H842" t="str">
        <f t="shared" ca="1" si="41"/>
        <v>6:24 Текущее видео</v>
      </c>
      <c r="I842" t="str">
        <f t="shared" ca="1" si="40"/>
        <v xml:space="preserve">[560] Wilson &amp; Miller 95mm Shutter Lock Picked and Disassembled </v>
      </c>
    </row>
    <row r="843" spans="1:9" x14ac:dyDescent="0.25">
      <c r="G843">
        <f t="shared" si="39"/>
        <v>5054</v>
      </c>
      <c r="H843" t="str">
        <f t="shared" ca="1" si="41"/>
        <v>3:28 Текущее видео</v>
      </c>
      <c r="I843" t="str">
        <f t="shared" ca="1" si="40"/>
        <v xml:space="preserve">[559] Master Lock "Street Cuff" Motorcycle Lock vs. Ramset </v>
      </c>
    </row>
    <row r="844" spans="1:9" x14ac:dyDescent="0.25">
      <c r="A844" t="s">
        <v>228</v>
      </c>
      <c r="G844">
        <f t="shared" si="39"/>
        <v>5060</v>
      </c>
      <c r="H844" t="str">
        <f t="shared" ca="1" si="41"/>
        <v>6:20 Текущее видео</v>
      </c>
      <c r="I844" t="str">
        <f t="shared" ca="1" si="40"/>
        <v xml:space="preserve">[558] Kryptonite 50mm Shrouded Stainless Padlock Picked and Gutted (Model 851110) </v>
      </c>
    </row>
    <row r="845" spans="1:9" x14ac:dyDescent="0.25">
      <c r="G845">
        <f t="shared" si="39"/>
        <v>5066</v>
      </c>
      <c r="H845" t="str">
        <f t="shared" ca="1" si="41"/>
        <v>5:07 Текущее видео</v>
      </c>
      <c r="I845" t="str">
        <f t="shared" ca="1" si="40"/>
        <v xml:space="preserve">[557] "World's Toughest Motorcycle Lock" vs. Ramset </v>
      </c>
    </row>
    <row r="846" spans="1:9" x14ac:dyDescent="0.25">
      <c r="A846" t="s">
        <v>2</v>
      </c>
      <c r="G846">
        <f t="shared" si="39"/>
        <v>5072</v>
      </c>
      <c r="H846" t="str">
        <f t="shared" ca="1" si="41"/>
        <v>7:04 Текущее видео</v>
      </c>
      <c r="I846" t="str">
        <f t="shared" ca="1" si="40"/>
        <v xml:space="preserve">[556] Condemned: Stanley 60mm 24/7 Padlock Picked and Gutted (Model CD8820) </v>
      </c>
    </row>
    <row r="847" spans="1:9" x14ac:dyDescent="0.25">
      <c r="A847">
        <v>142</v>
      </c>
      <c r="G847">
        <f t="shared" si="39"/>
        <v>5078</v>
      </c>
      <c r="H847" t="str">
        <f t="shared" ca="1" si="41"/>
        <v>4:07 Текущее видео</v>
      </c>
      <c r="I847" t="str">
        <f t="shared" ca="1" si="40"/>
        <v xml:space="preserve">[555] Glocksport: Abloy Cam Lock vs. Ramset Gun </v>
      </c>
    </row>
    <row r="848" spans="1:9" x14ac:dyDescent="0.25">
      <c r="A848" t="s">
        <v>94</v>
      </c>
      <c r="G848">
        <f t="shared" si="39"/>
        <v>5084</v>
      </c>
      <c r="H848" t="str">
        <f t="shared" ca="1" si="41"/>
        <v>3:59 Текущее видео</v>
      </c>
      <c r="I848" t="str">
        <f t="shared" ca="1" si="40"/>
        <v xml:space="preserve">[553] SunLite Alcatraz Chain and Mini U-Lock Picked and Raked </v>
      </c>
    </row>
    <row r="849" spans="1:9" x14ac:dyDescent="0.25">
      <c r="G849">
        <f t="shared" si="39"/>
        <v>5090</v>
      </c>
      <c r="H849" t="str">
        <f t="shared" ca="1" si="41"/>
        <v>10:27 Текущее видео</v>
      </c>
      <c r="I849" t="str">
        <f t="shared" ca="1" si="40"/>
        <v xml:space="preserve">[554] Mul-T-Lock G55 Padlock Picked and Gutted </v>
      </c>
    </row>
    <row r="850" spans="1:9" x14ac:dyDescent="0.25">
      <c r="A850" t="s">
        <v>229</v>
      </c>
      <c r="G850">
        <f t="shared" si="39"/>
        <v>5096</v>
      </c>
      <c r="H850" t="str">
        <f t="shared" ca="1" si="41"/>
        <v>7:21 Текущее видео</v>
      </c>
      <c r="I850" t="str">
        <f t="shared" ca="1" si="40"/>
        <v xml:space="preserve">[552] "Pickproof" Dual Cylinder Disc Brake Lock Picked </v>
      </c>
    </row>
    <row r="851" spans="1:9" x14ac:dyDescent="0.25">
      <c r="G851">
        <f t="shared" si="39"/>
        <v>5102</v>
      </c>
      <c r="H851" t="str">
        <f t="shared" ca="1" si="41"/>
        <v>5:39 Текущее видео</v>
      </c>
      <c r="I851" t="str">
        <f t="shared" ca="1" si="40"/>
        <v xml:space="preserve">[551] American Lock A780 Picked and Gutted </v>
      </c>
    </row>
    <row r="852" spans="1:9" x14ac:dyDescent="0.25">
      <c r="A852" t="s">
        <v>2</v>
      </c>
      <c r="G852">
        <f t="shared" si="39"/>
        <v>5108</v>
      </c>
      <c r="H852" t="str">
        <f t="shared" ca="1" si="41"/>
        <v>4:52 Текущее видео</v>
      </c>
      <c r="I852" t="str">
        <f t="shared" ca="1" si="40"/>
        <v xml:space="preserve">[550] Blind Pick: Kryptonite Fahgettaboudit Bike Lock </v>
      </c>
    </row>
    <row r="853" spans="1:9" x14ac:dyDescent="0.25">
      <c r="A853">
        <v>143</v>
      </c>
      <c r="G853">
        <f t="shared" si="39"/>
        <v>5114</v>
      </c>
      <c r="H853" t="str">
        <f t="shared" ca="1" si="41"/>
        <v>3:12 Текущее видео</v>
      </c>
      <c r="I853" t="str">
        <f t="shared" ca="1" si="40"/>
        <v xml:space="preserve">[549] Glocksport: Ace II Cam Lock vs. Ramset Gun </v>
      </c>
    </row>
    <row r="854" spans="1:9" x14ac:dyDescent="0.25">
      <c r="A854" t="s">
        <v>39</v>
      </c>
      <c r="G854">
        <f t="shared" si="39"/>
        <v>5120</v>
      </c>
      <c r="H854" t="str">
        <f t="shared" ca="1" si="41"/>
        <v>8:51 Текущее видео</v>
      </c>
      <c r="I854" t="str">
        <f t="shared" ca="1" si="40"/>
        <v xml:space="preserve">[548] Abus Granit 37/80 (Abus Plus Core) Picked and Gutted </v>
      </c>
    </row>
    <row r="855" spans="1:9" x14ac:dyDescent="0.25">
      <c r="G855">
        <f t="shared" si="39"/>
        <v>5126</v>
      </c>
      <c r="H855" t="str">
        <f t="shared" ca="1" si="41"/>
        <v>3:10 Текущее видео</v>
      </c>
      <c r="I855" t="str">
        <f t="shared" ca="1" si="40"/>
        <v xml:space="preserve">[547] TriMax Max40 Disc Brake Lock vs. Slide Hammer </v>
      </c>
    </row>
    <row r="856" spans="1:9" x14ac:dyDescent="0.25">
      <c r="A856" t="s">
        <v>230</v>
      </c>
      <c r="G856">
        <f t="shared" si="39"/>
        <v>5132</v>
      </c>
      <c r="H856" t="str">
        <f t="shared" ca="1" si="41"/>
        <v>7:56 Текущее видео</v>
      </c>
      <c r="I856" t="str">
        <f t="shared" ca="1" si="40"/>
        <v xml:space="preserve">[546] Kryptonite Fahgettaboudit Bike Lock Picked and Disassembled </v>
      </c>
    </row>
    <row r="857" spans="1:9" x14ac:dyDescent="0.25">
      <c r="G857">
        <f t="shared" si="39"/>
        <v>5138</v>
      </c>
      <c r="H857" t="str">
        <f t="shared" ca="1" si="41"/>
        <v>3:24 Текущее видео</v>
      </c>
      <c r="I857" t="str">
        <f t="shared" ca="1" si="40"/>
        <v xml:space="preserve">[545] Master Lock No. 3 vs. 900 Amps! </v>
      </c>
    </row>
    <row r="858" spans="1:9" x14ac:dyDescent="0.25">
      <c r="A858" t="s">
        <v>2</v>
      </c>
      <c r="G858">
        <f t="shared" si="39"/>
        <v>5144</v>
      </c>
      <c r="H858" t="str">
        <f t="shared" ca="1" si="41"/>
        <v>3:01 Текущее видео</v>
      </c>
      <c r="I858" t="str">
        <f t="shared" ca="1" si="40"/>
        <v xml:space="preserve">[544] Cisa 221/60 Picked, Milled Open, and Gutted </v>
      </c>
    </row>
    <row r="859" spans="1:9" x14ac:dyDescent="0.25">
      <c r="A859">
        <v>144</v>
      </c>
      <c r="G859">
        <f t="shared" si="39"/>
        <v>5150</v>
      </c>
      <c r="H859" t="str">
        <f t="shared" ca="1" si="41"/>
        <v>7:17 Текущее видео</v>
      </c>
      <c r="I859" t="str">
        <f t="shared" ca="1" si="40"/>
        <v xml:space="preserve">[543] Kryptonite New York Disc Brake Lock Picked and Disassembled </v>
      </c>
    </row>
    <row r="860" spans="1:9" x14ac:dyDescent="0.25">
      <c r="A860" t="s">
        <v>29</v>
      </c>
      <c r="G860">
        <f t="shared" si="39"/>
        <v>5156</v>
      </c>
      <c r="H860" t="str">
        <f t="shared" ca="1" si="41"/>
        <v>15:32 Текущее видео</v>
      </c>
      <c r="I860" t="str">
        <f t="shared" ca="1" si="40"/>
        <v xml:space="preserve">[542] Daniel's Fidget Spinner Challenge Lock Picked and Gutted </v>
      </c>
    </row>
    <row r="861" spans="1:9" x14ac:dyDescent="0.25">
      <c r="G861">
        <f t="shared" si="39"/>
        <v>5162</v>
      </c>
      <c r="H861" t="str">
        <f t="shared" ca="1" si="41"/>
        <v>9:44 Текущее видео</v>
      </c>
      <c r="I861" t="str">
        <f t="shared" ca="1" si="40"/>
        <v xml:space="preserve">[541] How to Make a Kwikset Key Trap </v>
      </c>
    </row>
    <row r="862" spans="1:9" x14ac:dyDescent="0.25">
      <c r="A862" t="s">
        <v>231</v>
      </c>
      <c r="G862">
        <f t="shared" si="39"/>
        <v>5168</v>
      </c>
      <c r="H862" t="str">
        <f t="shared" ca="1" si="41"/>
        <v>4:03 Текущее видео</v>
      </c>
      <c r="I862" t="str">
        <f t="shared" ca="1" si="40"/>
        <v xml:space="preserve">[540] Master 8118 Disc Brake Lock vs. Slide Hammer </v>
      </c>
    </row>
    <row r="863" spans="1:9" x14ac:dyDescent="0.25">
      <c r="G863">
        <f t="shared" si="39"/>
        <v>5174</v>
      </c>
      <c r="H863" t="str">
        <f t="shared" ca="1" si="41"/>
        <v>4:36 Текущее видео</v>
      </c>
      <c r="I863" t="str">
        <f t="shared" ca="1" si="40"/>
        <v xml:space="preserve">[539] Sobo SPRS60 Disc Detainer Padlock Picked </v>
      </c>
    </row>
    <row r="864" spans="1:9" x14ac:dyDescent="0.25">
      <c r="A864" t="s">
        <v>2</v>
      </c>
      <c r="G864">
        <f t="shared" si="39"/>
        <v>5180</v>
      </c>
      <c r="H864" t="str">
        <f t="shared" ca="1" si="41"/>
        <v>8:33 Текущее видео</v>
      </c>
      <c r="I864" t="str">
        <f t="shared" ca="1" si="40"/>
        <v xml:space="preserve">[538] ACE II Tubular Padlock Drilled Open </v>
      </c>
    </row>
    <row r="865" spans="1:9" x14ac:dyDescent="0.25">
      <c r="A865">
        <v>145</v>
      </c>
      <c r="G865">
        <f t="shared" si="39"/>
        <v>5186</v>
      </c>
      <c r="H865" t="str">
        <f t="shared" ca="1" si="41"/>
        <v>9:24 Текущее видео</v>
      </c>
      <c r="I865" t="str">
        <f t="shared" ca="1" si="40"/>
        <v xml:space="preserve">[537] Mul-T-Lock TSR-25 Picked, Gutted, and Re-Cored </v>
      </c>
    </row>
    <row r="866" spans="1:9" x14ac:dyDescent="0.25">
      <c r="A866" t="s">
        <v>147</v>
      </c>
      <c r="G866">
        <f t="shared" si="39"/>
        <v>5192</v>
      </c>
      <c r="H866" t="str">
        <f t="shared" ca="1" si="41"/>
        <v>12:24 Текущее видео</v>
      </c>
      <c r="I866" t="str">
        <f t="shared" ca="1" si="40"/>
        <v xml:space="preserve">[536] Master Combination Deadbolt Picked and BYPASSED! </v>
      </c>
    </row>
    <row r="867" spans="1:9" x14ac:dyDescent="0.25">
      <c r="G867">
        <f t="shared" si="39"/>
        <v>5198</v>
      </c>
      <c r="H867" t="str">
        <f t="shared" ca="1" si="41"/>
        <v>1:58 Текущее видео</v>
      </c>
      <c r="I867" t="str">
        <f t="shared" ca="1" si="40"/>
        <v xml:space="preserve">[535] Glocksport: Abus 80TI/40 vs. .22 Blank </v>
      </c>
    </row>
    <row r="868" spans="1:9" x14ac:dyDescent="0.25">
      <c r="A868" t="s">
        <v>232</v>
      </c>
      <c r="G868">
        <f t="shared" si="39"/>
        <v>5204</v>
      </c>
      <c r="H868" t="str">
        <f t="shared" ca="1" si="41"/>
        <v>1:58 Текущее видео</v>
      </c>
      <c r="I868" t="str">
        <f t="shared" ca="1" si="40"/>
        <v xml:space="preserve">[535] Glocksport: Abus 80TI/40 vs. .22 Blank </v>
      </c>
    </row>
    <row r="869" spans="1:9" x14ac:dyDescent="0.25">
      <c r="G869">
        <f t="shared" si="39"/>
        <v>5210</v>
      </c>
      <c r="H869" t="str">
        <f t="shared" ca="1" si="41"/>
        <v>3:58 Текущее видео</v>
      </c>
      <c r="I869" t="str">
        <f t="shared" ca="1" si="40"/>
        <v xml:space="preserve">[534] Abus Titalium 80TI/40 Padlock Picked </v>
      </c>
    </row>
    <row r="870" spans="1:9" x14ac:dyDescent="0.25">
      <c r="A870" t="s">
        <v>2</v>
      </c>
      <c r="G870">
        <f t="shared" si="39"/>
        <v>5216</v>
      </c>
      <c r="H870" t="str">
        <f t="shared" ca="1" si="41"/>
        <v>3:58 Текущее видео</v>
      </c>
      <c r="I870" t="str">
        <f t="shared" ca="1" si="40"/>
        <v xml:space="preserve">[534] Abus Titalium 80TI/40 Padlock Picked </v>
      </c>
    </row>
    <row r="871" spans="1:9" x14ac:dyDescent="0.25">
      <c r="A871">
        <v>146</v>
      </c>
      <c r="G871">
        <f t="shared" si="39"/>
        <v>5222</v>
      </c>
      <c r="H871" t="str">
        <f t="shared" ca="1" si="41"/>
        <v>5:47 Текущее видео</v>
      </c>
      <c r="I871" t="str">
        <f t="shared" ca="1" si="40"/>
        <v xml:space="preserve">[533] Ace II Tubular (T Handle) Lock Picked </v>
      </c>
    </row>
    <row r="872" spans="1:9" x14ac:dyDescent="0.25">
      <c r="A872" t="s">
        <v>1563</v>
      </c>
      <c r="G872">
        <f t="shared" si="39"/>
        <v>5228</v>
      </c>
      <c r="H872" t="str">
        <f t="shared" ca="1" si="41"/>
        <v>5:47 Текущее видео</v>
      </c>
      <c r="I872" t="str">
        <f t="shared" ca="1" si="40"/>
        <v xml:space="preserve">[533] Ace II Tubular (T Handle) Lock Picked </v>
      </c>
    </row>
    <row r="873" spans="1:9" x14ac:dyDescent="0.25">
      <c r="G873">
        <f t="shared" si="39"/>
        <v>5234</v>
      </c>
      <c r="H873" t="str">
        <f t="shared" ca="1" si="41"/>
        <v>2:27 Текущее видео</v>
      </c>
      <c r="I873" t="str">
        <f t="shared" ca="1" si="40"/>
        <v xml:space="preserve">[531] Glocksport: American Lock 1100 vs. .22 Blank </v>
      </c>
    </row>
    <row r="874" spans="1:9" x14ac:dyDescent="0.25">
      <c r="A874" t="s">
        <v>233</v>
      </c>
      <c r="G874">
        <f t="shared" si="39"/>
        <v>5240</v>
      </c>
      <c r="H874" t="str">
        <f t="shared" ca="1" si="41"/>
        <v>10:43 Текущее видео</v>
      </c>
      <c r="I874" t="str">
        <f t="shared" ca="1" si="40"/>
        <v xml:space="preserve">[532] Unusual Banham 12-Pin Lock Picked and Gutted </v>
      </c>
    </row>
    <row r="875" spans="1:9" x14ac:dyDescent="0.25">
      <c r="G875">
        <f t="shared" si="39"/>
        <v>5246</v>
      </c>
      <c r="H875" t="str">
        <f t="shared" ca="1" si="41"/>
        <v>17:53 Текущее видео</v>
      </c>
      <c r="I875" t="str">
        <f t="shared" ca="1" si="40"/>
        <v xml:space="preserve">[530] Julian &amp; Tobias' Triple Challenge Lock Picked and Gutted </v>
      </c>
    </row>
    <row r="876" spans="1:9" x14ac:dyDescent="0.25">
      <c r="A876" t="s">
        <v>2</v>
      </c>
      <c r="G876">
        <f t="shared" si="39"/>
        <v>5252</v>
      </c>
      <c r="H876" t="str">
        <f t="shared" ca="1" si="41"/>
        <v>7:38 Текущее видео</v>
      </c>
      <c r="I876" t="str">
        <f t="shared" ca="1" si="40"/>
        <v xml:space="preserve">[529] Kraftixx Card Lock Picked </v>
      </c>
    </row>
    <row r="877" spans="1:9" x14ac:dyDescent="0.25">
      <c r="A877">
        <v>147</v>
      </c>
      <c r="G877">
        <f t="shared" ref="G877:G940" si="42">G876+6</f>
        <v>5258</v>
      </c>
      <c r="H877" t="str">
        <f t="shared" ca="1" si="41"/>
        <v>7:38 Текущее видео</v>
      </c>
      <c r="I877" t="str">
        <f t="shared" ref="I877:I940" ca="1" si="43">INDIRECT(CONCATENATE("R",G877+2,"C1"),0)</f>
        <v xml:space="preserve">[529] Kraftixx Card Lock Picked </v>
      </c>
    </row>
    <row r="878" spans="1:9" x14ac:dyDescent="0.25">
      <c r="A878" t="s">
        <v>35</v>
      </c>
      <c r="G878">
        <f t="shared" si="42"/>
        <v>5264</v>
      </c>
      <c r="H878" t="str">
        <f t="shared" ca="1" si="41"/>
        <v>7:24 Текущее видео</v>
      </c>
      <c r="I878" t="str">
        <f t="shared" ca="1" si="43"/>
        <v xml:space="preserve">[528] Draper Expert Model 8311/61 Picked and Gutted </v>
      </c>
    </row>
    <row r="879" spans="1:9" x14ac:dyDescent="0.25">
      <c r="G879">
        <f t="shared" si="42"/>
        <v>5270</v>
      </c>
      <c r="H879" t="str">
        <f t="shared" ca="1" si="41"/>
        <v>7:24 Текущее видео</v>
      </c>
      <c r="I879" t="str">
        <f t="shared" ca="1" si="43"/>
        <v xml:space="preserve">[528] Draper Expert Model 8311/61 Picked and Gutted </v>
      </c>
    </row>
    <row r="880" spans="1:9" x14ac:dyDescent="0.25">
      <c r="A880" t="s">
        <v>234</v>
      </c>
      <c r="G880">
        <f t="shared" si="42"/>
        <v>5276</v>
      </c>
      <c r="H880" t="str">
        <f t="shared" ca="1" si="41"/>
        <v>8:36 Текущее видео</v>
      </c>
      <c r="I880" t="str">
        <f t="shared" ca="1" si="43"/>
        <v xml:space="preserve">[527] Pickproof your Kwikset For Less Than $1 </v>
      </c>
    </row>
    <row r="881" spans="1:9" x14ac:dyDescent="0.25">
      <c r="G881">
        <f t="shared" si="42"/>
        <v>5282</v>
      </c>
      <c r="H881" t="str">
        <f t="shared" ca="1" si="41"/>
        <v>4:52 Текущее видео</v>
      </c>
      <c r="I881" t="str">
        <f t="shared" ca="1" si="43"/>
        <v xml:space="preserve">[526] Glocksport: Master Lock No. 3 vs. .22 Blank </v>
      </c>
    </row>
    <row r="882" spans="1:9" x14ac:dyDescent="0.25">
      <c r="A882" t="s">
        <v>2</v>
      </c>
      <c r="G882">
        <f t="shared" si="42"/>
        <v>5288</v>
      </c>
      <c r="H882" t="str">
        <f t="shared" ca="1" si="41"/>
        <v>6:05 Текущее видео</v>
      </c>
      <c r="I882" t="str">
        <f t="shared" ca="1" si="43"/>
        <v xml:space="preserve">[525] Soviet Car Gas Cap Lock Decoded </v>
      </c>
    </row>
    <row r="883" spans="1:9" x14ac:dyDescent="0.25">
      <c r="A883">
        <v>148</v>
      </c>
      <c r="G883">
        <f t="shared" si="42"/>
        <v>5294</v>
      </c>
      <c r="H883" t="str">
        <f t="shared" ca="1" si="41"/>
        <v>1:32 Текущее видео</v>
      </c>
      <c r="I883" t="str">
        <f t="shared" ca="1" si="43"/>
        <v xml:space="preserve">[524] Giveaway Winners Announced! </v>
      </c>
    </row>
    <row r="884" spans="1:9" x14ac:dyDescent="0.25">
      <c r="A884" t="s">
        <v>203</v>
      </c>
      <c r="G884">
        <f t="shared" si="42"/>
        <v>5300</v>
      </c>
      <c r="H884" t="str">
        <f t="shared" ca="1" si="41"/>
        <v>2:02 Текущее видео</v>
      </c>
      <c r="I884" t="str">
        <f t="shared" ca="1" si="43"/>
        <v xml:space="preserve">[523] Disc Padlock: Twist Attack </v>
      </c>
    </row>
    <row r="885" spans="1:9" x14ac:dyDescent="0.25">
      <c r="G885">
        <f t="shared" si="42"/>
        <v>5306</v>
      </c>
      <c r="H885" t="str">
        <f t="shared" ca="1" si="41"/>
        <v>3:19 Текущее видео</v>
      </c>
      <c r="I885" t="str">
        <f t="shared" ca="1" si="43"/>
        <v xml:space="preserve">[522] Polish LOB KT02 Shutter Padlock Picked </v>
      </c>
    </row>
    <row r="886" spans="1:9" x14ac:dyDescent="0.25">
      <c r="A886" t="s">
        <v>235</v>
      </c>
      <c r="G886">
        <f t="shared" si="42"/>
        <v>5312</v>
      </c>
      <c r="H886" t="str">
        <f t="shared" ca="1" si="41"/>
        <v>1:29 Текущее видео</v>
      </c>
      <c r="I886" t="str">
        <f t="shared" ca="1" si="43"/>
        <v xml:space="preserve">[521] Master Combination Padlock: Twist Attack </v>
      </c>
    </row>
    <row r="887" spans="1:9" x14ac:dyDescent="0.25">
      <c r="G887">
        <f t="shared" si="42"/>
        <v>5318</v>
      </c>
      <c r="H887" t="str">
        <f t="shared" ca="1" si="41"/>
        <v>7:27 Текущее видео</v>
      </c>
      <c r="I887" t="str">
        <f t="shared" ca="1" si="43"/>
        <v xml:space="preserve">[520] Mauer Elite Euro Profile Cylinder Picked and Gutted </v>
      </c>
    </row>
    <row r="888" spans="1:9" x14ac:dyDescent="0.25">
      <c r="A888" t="s">
        <v>2</v>
      </c>
      <c r="G888">
        <f t="shared" si="42"/>
        <v>5324</v>
      </c>
      <c r="H888" t="str">
        <f t="shared" ca="1" si="41"/>
        <v>1:55 Текущее видео</v>
      </c>
      <c r="I888" t="str">
        <f t="shared" ca="1" si="43"/>
        <v xml:space="preserve">[519] Master Pro Series 7035 Padlock: Twist Attack </v>
      </c>
    </row>
    <row r="889" spans="1:9" x14ac:dyDescent="0.25">
      <c r="A889">
        <v>149</v>
      </c>
      <c r="G889">
        <f t="shared" si="42"/>
        <v>5330</v>
      </c>
      <c r="H889" t="str">
        <f t="shared" ca="1" si="41"/>
        <v>4:56 Текущее видео</v>
      </c>
      <c r="I889" t="str">
        <f t="shared" ca="1" si="43"/>
        <v xml:space="preserve">[518] Master Pro Series 7035 Padlock Picked and Gutted </v>
      </c>
    </row>
    <row r="890" spans="1:9" x14ac:dyDescent="0.25">
      <c r="A890" t="s">
        <v>1564</v>
      </c>
      <c r="G890">
        <f t="shared" si="42"/>
        <v>5336</v>
      </c>
      <c r="H890" t="str">
        <f t="shared" ca="1" si="41"/>
        <v>1:03 Текущее видео</v>
      </c>
      <c r="I890" t="str">
        <f t="shared" ca="1" si="43"/>
        <v xml:space="preserve">[517] Master Pro Series 6835: Twist Attack </v>
      </c>
    </row>
    <row r="891" spans="1:9" x14ac:dyDescent="0.25">
      <c r="G891">
        <f t="shared" si="42"/>
        <v>5342</v>
      </c>
      <c r="H891" t="str">
        <f t="shared" ca="1" si="41"/>
        <v>4:16 Текущее видео</v>
      </c>
      <c r="I891" t="str">
        <f t="shared" ca="1" si="43"/>
        <v xml:space="preserve">[516] Heng Feng 9 Pin Hybrid Rim Cylinder Picked </v>
      </c>
    </row>
    <row r="892" spans="1:9" x14ac:dyDescent="0.25">
      <c r="A892" t="s">
        <v>236</v>
      </c>
      <c r="G892">
        <f t="shared" si="42"/>
        <v>5348</v>
      </c>
      <c r="H892" t="str">
        <f t="shared" ca="1" si="41"/>
        <v>13:16 Текущее видео</v>
      </c>
      <c r="I892" t="str">
        <f t="shared" ca="1" si="43"/>
        <v xml:space="preserve">[514] Yimeijia Mortise Cylinder (13 Pins in 3 Rows!) Picked and Gutted </v>
      </c>
    </row>
    <row r="893" spans="1:9" x14ac:dyDescent="0.25">
      <c r="G893">
        <f t="shared" si="42"/>
        <v>5354</v>
      </c>
      <c r="H893" t="str">
        <f t="shared" ca="1" si="41"/>
        <v>9:43 Текущее видео</v>
      </c>
      <c r="I893" t="str">
        <f t="shared" ca="1" si="43"/>
        <v xml:space="preserve">[510] Opening a Lock With Explosives!!! </v>
      </c>
    </row>
    <row r="894" spans="1:9" x14ac:dyDescent="0.25">
      <c r="A894" t="s">
        <v>2</v>
      </c>
      <c r="G894">
        <f t="shared" si="42"/>
        <v>5360</v>
      </c>
      <c r="H894" t="str">
        <f t="shared" ca="1" si="41"/>
        <v>1:04 Текущее видео</v>
      </c>
      <c r="I894" t="str">
        <f t="shared" ca="1" si="43"/>
        <v xml:space="preserve">[511] American Lock Series 1100: Twist Attack </v>
      </c>
    </row>
    <row r="895" spans="1:9" x14ac:dyDescent="0.25">
      <c r="A895">
        <v>150</v>
      </c>
      <c r="G895">
        <f t="shared" si="42"/>
        <v>5366</v>
      </c>
      <c r="H895" t="str">
        <f t="shared" ca="1" si="41"/>
        <v>0:56 Текущее видео</v>
      </c>
      <c r="I895" t="str">
        <f t="shared" ca="1" si="43"/>
        <v xml:space="preserve">[508] Abus 65/50 Padlock: Twist Attack </v>
      </c>
    </row>
    <row r="896" spans="1:9" x14ac:dyDescent="0.25">
      <c r="A896" t="s">
        <v>72</v>
      </c>
      <c r="G896">
        <f t="shared" si="42"/>
        <v>5372</v>
      </c>
      <c r="H896" t="str">
        <f t="shared" ca="1" si="41"/>
        <v>1:05 Текущее видео</v>
      </c>
      <c r="I896" t="str">
        <f t="shared" ca="1" si="43"/>
        <v xml:space="preserve">[513] American Lock Series 5200: Twist Attack </v>
      </c>
    </row>
    <row r="897" spans="1:9" x14ac:dyDescent="0.25">
      <c r="G897">
        <f t="shared" si="42"/>
        <v>5378</v>
      </c>
      <c r="H897" t="str">
        <f t="shared" ca="1" si="41"/>
        <v>0:51 Текущее видео</v>
      </c>
      <c r="I897" t="str">
        <f t="shared" ca="1" si="43"/>
        <v xml:space="preserve">[515] Abus 72/40 Padlock: Twist Attack </v>
      </c>
    </row>
    <row r="898" spans="1:9" x14ac:dyDescent="0.25">
      <c r="A898" t="s">
        <v>237</v>
      </c>
      <c r="G898">
        <f t="shared" si="42"/>
        <v>5384</v>
      </c>
      <c r="H898" t="str">
        <f t="shared" ref="H898:H961" ca="1" si="44">INDIRECT(CONCATENATE("R",G898,"C1"),0)</f>
        <v>7:21 Текущее видео</v>
      </c>
      <c r="I898" t="str">
        <f t="shared" ca="1" si="43"/>
        <v xml:space="preserve">[512] Abus 83AL/45 Titalium with Restricted 888 Cylinder Picked and Gutted </v>
      </c>
    </row>
    <row r="899" spans="1:9" x14ac:dyDescent="0.25">
      <c r="G899">
        <f t="shared" si="42"/>
        <v>5390</v>
      </c>
      <c r="H899" t="str">
        <f t="shared" ca="1" si="44"/>
        <v>1:49 Текущее видео</v>
      </c>
      <c r="I899" t="str">
        <f t="shared" ca="1" si="43"/>
        <v xml:space="preserve">[507] AlarmLock Revisited... With a Hammer! </v>
      </c>
    </row>
    <row r="900" spans="1:9" x14ac:dyDescent="0.25">
      <c r="A900" t="s">
        <v>2</v>
      </c>
      <c r="G900">
        <f t="shared" si="42"/>
        <v>5396</v>
      </c>
      <c r="H900" t="str">
        <f t="shared" ca="1" si="44"/>
        <v>1:13 Текущее видео</v>
      </c>
      <c r="I900" t="str">
        <f t="shared" ca="1" si="43"/>
        <v xml:space="preserve">[506] Master Lock No. 3: Twist Attack </v>
      </c>
    </row>
    <row r="901" spans="1:9" x14ac:dyDescent="0.25">
      <c r="A901">
        <v>151</v>
      </c>
      <c r="G901">
        <f t="shared" si="42"/>
        <v>5402</v>
      </c>
      <c r="H901" t="str">
        <f t="shared" ca="1" si="44"/>
        <v>6:36 Текущее видео</v>
      </c>
      <c r="I901" t="str">
        <f t="shared" ca="1" si="43"/>
        <v xml:space="preserve">[505] Chinese "AlarmLock" Picked Without Triggering Siren </v>
      </c>
    </row>
    <row r="902" spans="1:9" x14ac:dyDescent="0.25">
      <c r="A902" t="s">
        <v>238</v>
      </c>
      <c r="G902">
        <f t="shared" si="42"/>
        <v>5408</v>
      </c>
      <c r="H902" t="str">
        <f t="shared" ca="1" si="44"/>
        <v>9:43 Текущее видео</v>
      </c>
      <c r="I902" t="str">
        <f t="shared" ca="1" si="43"/>
        <v xml:space="preserve">[509] Yale "Superior" (7 Pins, 4 Sliders) Euro Cylinder Picked and Gutted </v>
      </c>
    </row>
    <row r="903" spans="1:9" x14ac:dyDescent="0.25">
      <c r="G903">
        <f t="shared" si="42"/>
        <v>5414</v>
      </c>
      <c r="H903" t="str">
        <f t="shared" ca="1" si="44"/>
        <v>7:16 Текущее видео</v>
      </c>
      <c r="I903" t="str">
        <f t="shared" ca="1" si="43"/>
        <v xml:space="preserve">[504] Draper 8302/50 Padlock Picked and Milled Open </v>
      </c>
    </row>
    <row r="904" spans="1:9" x14ac:dyDescent="0.25">
      <c r="A904" t="s">
        <v>239</v>
      </c>
      <c r="G904">
        <f t="shared" si="42"/>
        <v>5420</v>
      </c>
      <c r="H904" t="str">
        <f t="shared" ca="1" si="44"/>
        <v>13:28 Текущее видео</v>
      </c>
      <c r="I904" t="str">
        <f t="shared" ca="1" si="43"/>
        <v xml:space="preserve">[503] Dom "System D" Euro Profile Cylinder Picked and Gutted </v>
      </c>
    </row>
    <row r="905" spans="1:9" x14ac:dyDescent="0.25">
      <c r="G905">
        <f t="shared" si="42"/>
        <v>5426</v>
      </c>
      <c r="H905" t="str">
        <f t="shared" ca="1" si="44"/>
        <v>8:00 Текущее видео</v>
      </c>
      <c r="I905" t="str">
        <f t="shared" ca="1" si="43"/>
        <v xml:space="preserve">[502] Yale Euro Cylinder With Serrated Pins Picked and Gutted </v>
      </c>
    </row>
    <row r="906" spans="1:9" x14ac:dyDescent="0.25">
      <c r="A906" t="s">
        <v>2</v>
      </c>
      <c r="G906">
        <f t="shared" si="42"/>
        <v>5432</v>
      </c>
      <c r="H906" t="str">
        <f t="shared" ca="1" si="44"/>
        <v>9:03 Текущее видео</v>
      </c>
      <c r="I906" t="str">
        <f t="shared" ca="1" si="43"/>
        <v xml:space="preserve">[501] Gere CL1/70 Dual Custody (Single Keyhole) Padlock Picked and Bypassed </v>
      </c>
    </row>
    <row r="907" spans="1:9" x14ac:dyDescent="0.25">
      <c r="A907">
        <v>152</v>
      </c>
      <c r="G907">
        <f t="shared" si="42"/>
        <v>5438</v>
      </c>
      <c r="H907" t="str">
        <f t="shared" ca="1" si="44"/>
        <v>3:32 Текущее видео</v>
      </c>
      <c r="I907" t="str">
        <f t="shared" ca="1" si="43"/>
        <v xml:space="preserve">[500] Two Year Anniversary Giveaway! </v>
      </c>
    </row>
    <row r="908" spans="1:9" x14ac:dyDescent="0.25">
      <c r="A908" t="s">
        <v>240</v>
      </c>
      <c r="G908">
        <f t="shared" si="42"/>
        <v>5444</v>
      </c>
      <c r="H908" t="str">
        <f t="shared" ca="1" si="44"/>
        <v>9:44 Текущее видео</v>
      </c>
      <c r="I908" t="str">
        <f t="shared" ca="1" si="43"/>
        <v xml:space="preserve">[499] Japanese "MegaCross" Hybrid Dimple Cylinder Picked and Gutted </v>
      </c>
    </row>
    <row r="909" spans="1:9" x14ac:dyDescent="0.25">
      <c r="G909">
        <f t="shared" si="42"/>
        <v>5450</v>
      </c>
      <c r="H909" t="str">
        <f t="shared" ca="1" si="44"/>
        <v>7:51 Текущее видео</v>
      </c>
      <c r="I909" t="str">
        <f t="shared" ca="1" si="43"/>
        <v xml:space="preserve">[498] TrioVing 7 Pin Euro Profile Cylinder Picked and Gutted </v>
      </c>
    </row>
    <row r="910" spans="1:9" x14ac:dyDescent="0.25">
      <c r="A910" t="s">
        <v>241</v>
      </c>
      <c r="G910">
        <f t="shared" si="42"/>
        <v>5456</v>
      </c>
      <c r="H910" t="str">
        <f t="shared" ca="1" si="44"/>
        <v>4:10 Текущее видео</v>
      </c>
      <c r="I910" t="str">
        <f t="shared" ca="1" si="43"/>
        <v xml:space="preserve">[497] Soviet "Control Door" Padlock/Tamper Seal Picked and Bypassed </v>
      </c>
    </row>
    <row r="911" spans="1:9" x14ac:dyDescent="0.25">
      <c r="G911">
        <f t="shared" si="42"/>
        <v>5462</v>
      </c>
      <c r="H911" t="str">
        <f t="shared" ca="1" si="44"/>
        <v>7:43 Текущее видео</v>
      </c>
      <c r="I911" t="str">
        <f t="shared" ca="1" si="43"/>
        <v xml:space="preserve">[496] Apecs XR (5 Pins, 3 Sliders) Euro Profile Cylinder Picked and Gutted </v>
      </c>
    </row>
    <row r="912" spans="1:9" x14ac:dyDescent="0.25">
      <c r="A912" t="s">
        <v>2</v>
      </c>
      <c r="G912">
        <f t="shared" si="42"/>
        <v>5468</v>
      </c>
      <c r="H912" t="str">
        <f t="shared" ca="1" si="44"/>
        <v>13:08 Текущее видео</v>
      </c>
      <c r="I912" t="str">
        <f t="shared" ca="1" si="43"/>
        <v xml:space="preserve">[495] Apecs XD (13 Pins!) Euro Profile Cylinder Picked and Gutted </v>
      </c>
    </row>
    <row r="913" spans="1:9" x14ac:dyDescent="0.25">
      <c r="A913">
        <v>153</v>
      </c>
      <c r="G913">
        <f t="shared" si="42"/>
        <v>5474</v>
      </c>
      <c r="H913" t="str">
        <f t="shared" ca="1" si="44"/>
        <v>7:50 Текущее видео</v>
      </c>
      <c r="I913" t="str">
        <f t="shared" ca="1" si="43"/>
        <v xml:space="preserve">[494] Magnum "Superior" (7 Pins, 4 Sliders) Euro Cylinder Picked and Gutted </v>
      </c>
    </row>
    <row r="914" spans="1:9" x14ac:dyDescent="0.25">
      <c r="A914" t="s">
        <v>242</v>
      </c>
      <c r="G914">
        <f t="shared" si="42"/>
        <v>5480</v>
      </c>
      <c r="H914" t="str">
        <f t="shared" ca="1" si="44"/>
        <v>10:27 Текущее видео</v>
      </c>
      <c r="I914" t="str">
        <f t="shared" ca="1" si="43"/>
        <v xml:space="preserve">[493] Abus Granit 36/55 Padlock Picked, Gutted, and Reassembled </v>
      </c>
    </row>
    <row r="915" spans="1:9" x14ac:dyDescent="0.25">
      <c r="G915">
        <f t="shared" si="42"/>
        <v>5486</v>
      </c>
      <c r="H915" t="str">
        <f t="shared" ca="1" si="44"/>
        <v>3:43 Текущее видео</v>
      </c>
      <c r="I915" t="str">
        <f t="shared" ca="1" si="43"/>
        <v xml:space="preserve">[492] Vintage Bulgarian Dimple Lever Lock Picked </v>
      </c>
    </row>
    <row r="916" spans="1:9" x14ac:dyDescent="0.25">
      <c r="A916" t="s">
        <v>243</v>
      </c>
      <c r="G916">
        <f t="shared" si="42"/>
        <v>5492</v>
      </c>
      <c r="H916" t="str">
        <f t="shared" ca="1" si="44"/>
        <v>9:11 Текущее видео</v>
      </c>
      <c r="I916" t="str">
        <f t="shared" ca="1" si="43"/>
        <v xml:space="preserve">[491] Vintage Zeiss Ikon 211D (Cruciform) Mortise Lock Picked </v>
      </c>
    </row>
    <row r="917" spans="1:9" x14ac:dyDescent="0.25">
      <c r="G917">
        <f t="shared" si="42"/>
        <v>5498</v>
      </c>
      <c r="H917" t="str">
        <f t="shared" ca="1" si="44"/>
        <v>9:52 Текущее видео</v>
      </c>
      <c r="I917" t="str">
        <f t="shared" ca="1" si="43"/>
        <v xml:space="preserve">[490] Mul-T-Lock Interactive KiK Cylinder Picked and Gutted </v>
      </c>
    </row>
    <row r="918" spans="1:9" x14ac:dyDescent="0.25">
      <c r="A918" t="s">
        <v>2</v>
      </c>
      <c r="G918">
        <f t="shared" si="42"/>
        <v>5504</v>
      </c>
      <c r="H918" t="str">
        <f t="shared" ca="1" si="44"/>
        <v>8:21 Текущее видео</v>
      </c>
      <c r="I918" t="str">
        <f t="shared" ca="1" si="43"/>
        <v xml:space="preserve">[489] Cisa 280/55 Padlock Picked and Gutted </v>
      </c>
    </row>
    <row r="919" spans="1:9" x14ac:dyDescent="0.25">
      <c r="A919">
        <v>154</v>
      </c>
      <c r="G919">
        <f t="shared" si="42"/>
        <v>5510</v>
      </c>
      <c r="H919" t="str">
        <f t="shared" ca="1" si="44"/>
        <v>8:56 Текущее видео</v>
      </c>
      <c r="I919" t="str">
        <f t="shared" ca="1" si="43"/>
        <v xml:space="preserve">[488] Viro "Thor" Shutter Padlock Picked and Gutted </v>
      </c>
    </row>
    <row r="920" spans="1:9" x14ac:dyDescent="0.25">
      <c r="A920" t="s">
        <v>57</v>
      </c>
      <c r="G920">
        <f t="shared" si="42"/>
        <v>5516</v>
      </c>
      <c r="H920" t="str">
        <f t="shared" ca="1" si="44"/>
        <v>9:33 Текущее видео</v>
      </c>
      <c r="I920" t="str">
        <f t="shared" ca="1" si="43"/>
        <v xml:space="preserve">[487] Mul-T-Lock Jr. Picked and Gutted </v>
      </c>
    </row>
    <row r="921" spans="1:9" x14ac:dyDescent="0.25">
      <c r="G921">
        <f t="shared" si="42"/>
        <v>5522</v>
      </c>
      <c r="H921" t="str">
        <f t="shared" ca="1" si="44"/>
        <v>9:32 Текущее видео</v>
      </c>
      <c r="I921" t="str">
        <f t="shared" ca="1" si="43"/>
        <v xml:space="preserve">[486] EVVA GPI (Nasty Keyway!) Cam Lock Picked and Gutted </v>
      </c>
    </row>
    <row r="922" spans="1:9" x14ac:dyDescent="0.25">
      <c r="A922" t="s">
        <v>244</v>
      </c>
      <c r="G922">
        <f t="shared" si="42"/>
        <v>5528</v>
      </c>
      <c r="H922" t="str">
        <f t="shared" ca="1" si="44"/>
        <v>6:38 Текущее видео</v>
      </c>
      <c r="I922" t="str">
        <f t="shared" ca="1" si="43"/>
        <v xml:space="preserve">[485] Unusual Russian Combination Lock Manipulated Open </v>
      </c>
    </row>
    <row r="923" spans="1:9" x14ac:dyDescent="0.25">
      <c r="G923">
        <f t="shared" si="42"/>
        <v>5534</v>
      </c>
      <c r="H923" t="str">
        <f t="shared" ca="1" si="44"/>
        <v>6:55 Текущее видео</v>
      </c>
      <c r="I923" t="str">
        <f t="shared" ca="1" si="43"/>
        <v xml:space="preserve">[484] Abus/Brady 71/40 LOTO Padlock Picked and Gutted </v>
      </c>
    </row>
    <row r="924" spans="1:9" x14ac:dyDescent="0.25">
      <c r="A924" t="s">
        <v>2</v>
      </c>
      <c r="G924">
        <f t="shared" si="42"/>
        <v>5540</v>
      </c>
      <c r="H924" t="str">
        <f t="shared" ca="1" si="44"/>
        <v>9:49 Текущее видео</v>
      </c>
      <c r="I924" t="str">
        <f t="shared" ca="1" si="43"/>
        <v xml:space="preserve">[483] Master Lock Pro Series 6852 Picked, Improved, and Repicked </v>
      </c>
    </row>
    <row r="925" spans="1:9" x14ac:dyDescent="0.25">
      <c r="A925">
        <v>155</v>
      </c>
      <c r="G925">
        <f t="shared" si="42"/>
        <v>5546</v>
      </c>
      <c r="H925" t="str">
        <f t="shared" ca="1" si="44"/>
        <v>4:11 Текущее видео</v>
      </c>
      <c r="I925" t="str">
        <f t="shared" ca="1" si="43"/>
        <v xml:space="preserve">[482] Burg Wachter "Delta" 660/30 Padlock Picked </v>
      </c>
    </row>
    <row r="926" spans="1:9" x14ac:dyDescent="0.25">
      <c r="A926" t="s">
        <v>245</v>
      </c>
      <c r="G926">
        <f t="shared" si="42"/>
        <v>5552</v>
      </c>
      <c r="H926" t="str">
        <f t="shared" ca="1" si="44"/>
        <v>3:47 Текущее видео</v>
      </c>
      <c r="I926" t="str">
        <f t="shared" ca="1" si="43"/>
        <v xml:space="preserve">[481] Abus Model 65CS/40 Picked </v>
      </c>
    </row>
    <row r="927" spans="1:9" x14ac:dyDescent="0.25">
      <c r="G927">
        <f t="shared" si="42"/>
        <v>5558</v>
      </c>
      <c r="H927" t="str">
        <f t="shared" ca="1" si="44"/>
        <v>9:52 Текущее видео</v>
      </c>
      <c r="I927" t="str">
        <f t="shared" ca="1" si="43"/>
        <v xml:space="preserve">[480] The Top Ten Nastiest Keyways (In My Collection) </v>
      </c>
    </row>
    <row r="928" spans="1:9" x14ac:dyDescent="0.25">
      <c r="A928" t="s">
        <v>246</v>
      </c>
      <c r="G928">
        <f t="shared" si="42"/>
        <v>5564</v>
      </c>
      <c r="H928" t="str">
        <f t="shared" ca="1" si="44"/>
        <v>7:00 Текущее видео</v>
      </c>
      <c r="I928" t="str">
        <f t="shared" ca="1" si="43"/>
        <v xml:space="preserve">[479] The Master Lock Paradox - Model 410 LOTO Padlock </v>
      </c>
    </row>
    <row r="929" spans="1:9" x14ac:dyDescent="0.25">
      <c r="G929">
        <f t="shared" si="42"/>
        <v>5570</v>
      </c>
      <c r="H929" t="str">
        <f t="shared" ca="1" si="44"/>
        <v>12:46 Текущее видео</v>
      </c>
      <c r="I929" t="str">
        <f t="shared" ca="1" si="43"/>
        <v xml:space="preserve">[478] Vintage "Super Secret" Bulgarian Combination Lock </v>
      </c>
    </row>
    <row r="930" spans="1:9" x14ac:dyDescent="0.25">
      <c r="A930" t="s">
        <v>2</v>
      </c>
      <c r="G930">
        <f t="shared" si="42"/>
        <v>5576</v>
      </c>
      <c r="H930" t="str">
        <f t="shared" ca="1" si="44"/>
        <v>5:12 Текущее видео</v>
      </c>
      <c r="I930" t="str">
        <f t="shared" ca="1" si="43"/>
        <v xml:space="preserve">[477] Medeco KeyMark KIK Cylinder Picked and Gutted </v>
      </c>
    </row>
    <row r="931" spans="1:9" x14ac:dyDescent="0.25">
      <c r="A931">
        <v>156</v>
      </c>
      <c r="G931">
        <f t="shared" si="42"/>
        <v>5582</v>
      </c>
      <c r="H931" t="str">
        <f t="shared" ca="1" si="44"/>
        <v>6:29 Текущее видео</v>
      </c>
      <c r="I931" t="str">
        <f t="shared" ca="1" si="43"/>
        <v xml:space="preserve">[476] Metal x6V Challenge Lock Picked and Gutted </v>
      </c>
    </row>
    <row r="932" spans="1:9" x14ac:dyDescent="0.25">
      <c r="A932" t="s">
        <v>89</v>
      </c>
      <c r="G932">
        <f t="shared" si="42"/>
        <v>5588</v>
      </c>
      <c r="H932" t="str">
        <f t="shared" ca="1" si="44"/>
        <v>4:18 Текущее видео</v>
      </c>
      <c r="I932" t="str">
        <f t="shared" ca="1" si="43"/>
        <v xml:space="preserve">[475] Viro TS-4215 7-Pin Armored Shutter Lock Picked </v>
      </c>
    </row>
    <row r="933" spans="1:9" x14ac:dyDescent="0.25">
      <c r="G933">
        <f t="shared" si="42"/>
        <v>5594</v>
      </c>
      <c r="H933" t="str">
        <f t="shared" ca="1" si="44"/>
        <v>8:06 Текущее видео</v>
      </c>
      <c r="I933" t="str">
        <f t="shared" ca="1" si="43"/>
        <v xml:space="preserve">[474] Cisa 280/70 Padlock Picked and Gutted </v>
      </c>
    </row>
    <row r="934" spans="1:9" x14ac:dyDescent="0.25">
      <c r="A934" t="s">
        <v>247</v>
      </c>
      <c r="G934">
        <f t="shared" si="42"/>
        <v>5600</v>
      </c>
      <c r="H934" t="str">
        <f t="shared" ca="1" si="44"/>
        <v>2:29 Текущее видео</v>
      </c>
      <c r="I934" t="str">
        <f t="shared" ca="1" si="43"/>
        <v xml:space="preserve">[473] IFAM Max50 Closed Shackle Padlock Picked </v>
      </c>
    </row>
    <row r="935" spans="1:9" x14ac:dyDescent="0.25">
      <c r="G935">
        <f t="shared" si="42"/>
        <v>5606</v>
      </c>
      <c r="H935" t="str">
        <f t="shared" ca="1" si="44"/>
        <v>5:04 Текущее видео</v>
      </c>
      <c r="I935" t="str">
        <f t="shared" ca="1" si="43"/>
        <v xml:space="preserve">[472] Brinks Trailer Wheel Lock (Model 3020-057) Picked </v>
      </c>
    </row>
    <row r="936" spans="1:9" x14ac:dyDescent="0.25">
      <c r="A936" t="s">
        <v>2</v>
      </c>
      <c r="G936">
        <f t="shared" si="42"/>
        <v>5612</v>
      </c>
      <c r="H936" t="str">
        <f t="shared" ca="1" si="44"/>
        <v>10:21 Текущее видео</v>
      </c>
      <c r="I936" t="str">
        <f t="shared" ca="1" si="43"/>
        <v xml:space="preserve">[471] The Top Ten Biggest and Baddest Padlocks </v>
      </c>
    </row>
    <row r="937" spans="1:9" x14ac:dyDescent="0.25">
      <c r="A937">
        <v>157</v>
      </c>
      <c r="G937">
        <f t="shared" si="42"/>
        <v>5618</v>
      </c>
      <c r="H937" t="str">
        <f t="shared" ca="1" si="44"/>
        <v>2:52 Текущее видео</v>
      </c>
      <c r="I937" t="str">
        <f t="shared" ca="1" si="43"/>
        <v xml:space="preserve">[470] The Smallest Disc Padlock? </v>
      </c>
    </row>
    <row r="938" spans="1:9" x14ac:dyDescent="0.25">
      <c r="A938" t="s">
        <v>3</v>
      </c>
      <c r="G938">
        <f t="shared" si="42"/>
        <v>5624</v>
      </c>
      <c r="H938" t="str">
        <f t="shared" ca="1" si="44"/>
        <v>5:18 Текущее видео</v>
      </c>
      <c r="I938" t="str">
        <f t="shared" ca="1" si="43"/>
        <v xml:space="preserve">[469] American Lock Series 5100 Padlock Picked and Gutted </v>
      </c>
    </row>
    <row r="939" spans="1:9" x14ac:dyDescent="0.25">
      <c r="G939">
        <f t="shared" si="42"/>
        <v>5630</v>
      </c>
      <c r="H939" t="str">
        <f t="shared" ca="1" si="44"/>
        <v>6:19 Текущее видео</v>
      </c>
      <c r="I939" t="str">
        <f t="shared" ca="1" si="43"/>
        <v xml:space="preserve">[468] Abus Granit 37/55 Padlock Picked and Gutted </v>
      </c>
    </row>
    <row r="940" spans="1:9" x14ac:dyDescent="0.25">
      <c r="A940" t="s">
        <v>248</v>
      </c>
      <c r="G940">
        <f t="shared" si="42"/>
        <v>5636</v>
      </c>
      <c r="H940" t="str">
        <f t="shared" ca="1" si="44"/>
        <v>8:10 Текущее видео</v>
      </c>
      <c r="I940" t="str">
        <f t="shared" ca="1" si="43"/>
        <v xml:space="preserve">[467] Squire SS65C Padlock (CEN 6) Padlock Picked and Gutted </v>
      </c>
    </row>
    <row r="941" spans="1:9" x14ac:dyDescent="0.25">
      <c r="G941">
        <f t="shared" ref="G941:G1004" si="45">G940+6</f>
        <v>5642</v>
      </c>
      <c r="H941" t="str">
        <f t="shared" ca="1" si="44"/>
        <v>5:01 Текущее видео</v>
      </c>
      <c r="I941" t="str">
        <f t="shared" ref="I941:I1004" ca="1" si="46">INDIRECT(CONCATENATE("R",G941+2,"C1"),0)</f>
        <v xml:space="preserve">[466] Unusual Cold War Era Latvian Padlock Picked </v>
      </c>
    </row>
    <row r="942" spans="1:9" x14ac:dyDescent="0.25">
      <c r="A942" t="s">
        <v>2</v>
      </c>
      <c r="G942">
        <f t="shared" si="45"/>
        <v>5648</v>
      </c>
      <c r="H942" t="str">
        <f t="shared" ca="1" si="44"/>
        <v>5:53 Текущее видео</v>
      </c>
      <c r="I942" t="str">
        <f t="shared" ca="1" si="46"/>
        <v xml:space="preserve">[465] Hampton 50mm Padlock Picked and Gutted </v>
      </c>
    </row>
    <row r="943" spans="1:9" x14ac:dyDescent="0.25">
      <c r="A943">
        <v>158</v>
      </c>
      <c r="G943">
        <f t="shared" si="45"/>
        <v>5654</v>
      </c>
      <c r="H943" t="str">
        <f t="shared" ca="1" si="44"/>
        <v>38:26 Текущее видео</v>
      </c>
      <c r="I943" t="str">
        <f t="shared" ca="1" si="46"/>
        <v xml:space="preserve">[464] LPL Project: The Best Gun Lock Ever? </v>
      </c>
    </row>
    <row r="944" spans="1:9" x14ac:dyDescent="0.25">
      <c r="A944" t="s">
        <v>35</v>
      </c>
      <c r="G944">
        <f t="shared" si="45"/>
        <v>5660</v>
      </c>
      <c r="H944" t="str">
        <f t="shared" ca="1" si="44"/>
        <v>5:54 Текущее видео</v>
      </c>
      <c r="I944" t="str">
        <f t="shared" ca="1" si="46"/>
        <v xml:space="preserve">[462] Vintage Bulgarian Padlock Picked </v>
      </c>
    </row>
    <row r="945" spans="1:9" x14ac:dyDescent="0.25">
      <c r="G945">
        <f t="shared" si="45"/>
        <v>5666</v>
      </c>
      <c r="H945" t="str">
        <f t="shared" ca="1" si="44"/>
        <v>9:20 Текущее видео</v>
      </c>
      <c r="I945" t="str">
        <f t="shared" ca="1" si="46"/>
        <v xml:space="preserve">[461] Gun Cable Locks Attacked With Hand Cutters </v>
      </c>
    </row>
    <row r="946" spans="1:9" x14ac:dyDescent="0.25">
      <c r="A946" t="s">
        <v>249</v>
      </c>
      <c r="G946">
        <f t="shared" si="45"/>
        <v>5672</v>
      </c>
      <c r="H946" t="str">
        <f t="shared" ca="1" si="44"/>
        <v>6:38 Текущее видео</v>
      </c>
      <c r="I946" t="str">
        <f t="shared" ca="1" si="46"/>
        <v xml:space="preserve">[460] Omega Internal Revolver Lock Opened </v>
      </c>
    </row>
    <row r="947" spans="1:9" x14ac:dyDescent="0.25">
      <c r="G947">
        <f t="shared" si="45"/>
        <v>5678</v>
      </c>
      <c r="H947" t="str">
        <f t="shared" ca="1" si="44"/>
        <v>8:24 Текущее видео</v>
      </c>
      <c r="I947" t="str">
        <f t="shared" ca="1" si="46"/>
        <v xml:space="preserve">[459] Lockwood 334C45 Padlock Picked and Gutted </v>
      </c>
    </row>
    <row r="948" spans="1:9" x14ac:dyDescent="0.25">
      <c r="A948" t="s">
        <v>2</v>
      </c>
      <c r="G948">
        <f t="shared" si="45"/>
        <v>5684</v>
      </c>
      <c r="H948" t="str">
        <f t="shared" ca="1" si="44"/>
        <v>3:11 Текущее видео</v>
      </c>
      <c r="I948" t="str">
        <f t="shared" ca="1" si="46"/>
        <v xml:space="preserve">[458] Kryptonite "Lockdown" Bicycle Cable Lock Picked </v>
      </c>
    </row>
    <row r="949" spans="1:9" x14ac:dyDescent="0.25">
      <c r="A949">
        <v>159</v>
      </c>
      <c r="G949">
        <f t="shared" si="45"/>
        <v>5690</v>
      </c>
      <c r="H949" t="str">
        <f t="shared" ca="1" si="44"/>
        <v>3:38 Текущее видео</v>
      </c>
      <c r="I949" t="str">
        <f t="shared" ca="1" si="46"/>
        <v xml:space="preserve">[457] SP 100mm Dimple-Core Shutter Lock Picked </v>
      </c>
    </row>
    <row r="950" spans="1:9" x14ac:dyDescent="0.25">
      <c r="A950" t="s">
        <v>250</v>
      </c>
      <c r="G950">
        <f t="shared" si="45"/>
        <v>5696</v>
      </c>
      <c r="H950" t="str">
        <f t="shared" ca="1" si="44"/>
        <v>4:19 Текущее видео</v>
      </c>
      <c r="I950" t="str">
        <f t="shared" ca="1" si="46"/>
        <v xml:space="preserve">[456] Hornady TriPoint Gun Box Picked </v>
      </c>
    </row>
    <row r="951" spans="1:9" x14ac:dyDescent="0.25">
      <c r="G951">
        <f t="shared" si="45"/>
        <v>5702</v>
      </c>
      <c r="H951" t="str">
        <f t="shared" ca="1" si="44"/>
        <v>6:39 Текущее видео</v>
      </c>
      <c r="I951" t="str">
        <f t="shared" ca="1" si="46"/>
        <v xml:space="preserve">[455] Bell "Catalyst 200" Bicycle U-Lock Picked </v>
      </c>
    </row>
    <row r="952" spans="1:9" x14ac:dyDescent="0.25">
      <c r="A952" t="s">
        <v>251</v>
      </c>
      <c r="G952">
        <f t="shared" si="45"/>
        <v>5708</v>
      </c>
      <c r="H952" t="str">
        <f t="shared" ca="1" si="44"/>
        <v>4:30 Текущее видео</v>
      </c>
      <c r="I952" t="str">
        <f t="shared" ca="1" si="46"/>
        <v xml:space="preserve">[454] Boomstick Gun Cable Lock Picked </v>
      </c>
    </row>
    <row r="953" spans="1:9" x14ac:dyDescent="0.25">
      <c r="G953">
        <f t="shared" si="45"/>
        <v>5714</v>
      </c>
      <c r="H953" t="str">
        <f t="shared" ca="1" si="44"/>
        <v>5:49 Текущее видео</v>
      </c>
      <c r="I953" t="str">
        <f t="shared" ca="1" si="46"/>
        <v xml:space="preserve">[453] Vintage EVVA Rim Cylinder Picked and Gutted </v>
      </c>
    </row>
    <row r="954" spans="1:9" x14ac:dyDescent="0.25">
      <c r="A954" t="s">
        <v>2</v>
      </c>
      <c r="G954">
        <f t="shared" si="45"/>
        <v>5720</v>
      </c>
      <c r="H954" t="str">
        <f t="shared" ca="1" si="44"/>
        <v>5:33 Текущее видео</v>
      </c>
      <c r="I954" t="str">
        <f t="shared" ca="1" si="46"/>
        <v xml:space="preserve">[452] "The Club" Trigger Lock Picked </v>
      </c>
    </row>
    <row r="955" spans="1:9" x14ac:dyDescent="0.25">
      <c r="A955">
        <v>160</v>
      </c>
      <c r="G955">
        <f t="shared" si="45"/>
        <v>5726</v>
      </c>
      <c r="H955" t="str">
        <f t="shared" ca="1" si="44"/>
        <v>9:22 Текущее видео</v>
      </c>
      <c r="I955" t="str">
        <f t="shared" ca="1" si="46"/>
        <v xml:space="preserve">[451] Hermit's Stanley Challenge Lock Picked and Gutted </v>
      </c>
    </row>
    <row r="956" spans="1:9" x14ac:dyDescent="0.25">
      <c r="A956" t="s">
        <v>252</v>
      </c>
      <c r="G956">
        <f t="shared" si="45"/>
        <v>5732</v>
      </c>
      <c r="H956" t="str">
        <f t="shared" ca="1" si="44"/>
        <v>4:57 Текущее видео</v>
      </c>
      <c r="I956" t="str">
        <f t="shared" ca="1" si="46"/>
        <v xml:space="preserve">[450] Remington Shotgun Trigger Lock Picked </v>
      </c>
    </row>
    <row r="957" spans="1:9" x14ac:dyDescent="0.25">
      <c r="G957">
        <f t="shared" si="45"/>
        <v>5738</v>
      </c>
      <c r="H957" t="str">
        <f t="shared" ca="1" si="44"/>
        <v>7:22 Текущее видео</v>
      </c>
      <c r="I957" t="str">
        <f t="shared" ca="1" si="46"/>
        <v xml:space="preserve">[449] Cold War Era Russian Dual Custody "Safe Lock" Picked </v>
      </c>
    </row>
    <row r="958" spans="1:9" x14ac:dyDescent="0.25">
      <c r="A958" t="s">
        <v>253</v>
      </c>
      <c r="G958">
        <f t="shared" si="45"/>
        <v>5744</v>
      </c>
      <c r="H958" t="str">
        <f t="shared" ca="1" si="44"/>
        <v>2:30 Текущее видео</v>
      </c>
      <c r="I958" t="str">
        <f t="shared" ca="1" si="46"/>
        <v xml:space="preserve">[448] NAA Mini Revolver Lock Picked </v>
      </c>
    </row>
    <row r="959" spans="1:9" x14ac:dyDescent="0.25">
      <c r="G959">
        <f t="shared" si="45"/>
        <v>5750</v>
      </c>
      <c r="H959" t="str">
        <f t="shared" ca="1" si="44"/>
        <v>6:56 Текущее видео</v>
      </c>
      <c r="I959" t="str">
        <f t="shared" ca="1" si="46"/>
        <v xml:space="preserve">[447] HUGE Abus 26/90 Diskus Padlock Picked </v>
      </c>
    </row>
    <row r="960" spans="1:9" x14ac:dyDescent="0.25">
      <c r="A960" t="s">
        <v>2</v>
      </c>
      <c r="G960">
        <f t="shared" si="45"/>
        <v>5756</v>
      </c>
      <c r="H960" t="str">
        <f t="shared" ca="1" si="44"/>
        <v>3:23 Текущее видео</v>
      </c>
      <c r="I960" t="str">
        <f t="shared" ca="1" si="46"/>
        <v xml:space="preserve">[446] Worst Gun Lock Ever? Kel-Tec Trigger Lock </v>
      </c>
    </row>
    <row r="961" spans="1:9" x14ac:dyDescent="0.25">
      <c r="A961">
        <v>161</v>
      </c>
      <c r="G961">
        <f t="shared" si="45"/>
        <v>5762</v>
      </c>
      <c r="H961" t="str">
        <f t="shared" ca="1" si="44"/>
        <v>4:55 Текущее видео</v>
      </c>
      <c r="I961" t="str">
        <f t="shared" ca="1" si="46"/>
        <v xml:space="preserve">[445] American Lock 5360 Picked and Gutted </v>
      </c>
    </row>
    <row r="962" spans="1:9" x14ac:dyDescent="0.25">
      <c r="A962" t="s">
        <v>1565</v>
      </c>
      <c r="G962">
        <f t="shared" si="45"/>
        <v>5768</v>
      </c>
      <c r="H962" t="str">
        <f t="shared" ref="H962:H1025" ca="1" si="47">INDIRECT(CONCATENATE("R",G962,"C1"),0)</f>
        <v>4:55 Текущее видео</v>
      </c>
      <c r="I962" t="str">
        <f t="shared" ca="1" si="46"/>
        <v xml:space="preserve">[445] American Lock 5360 Picked and Gutted </v>
      </c>
    </row>
    <row r="963" spans="1:9" x14ac:dyDescent="0.25">
      <c r="G963">
        <f t="shared" si="45"/>
        <v>5774</v>
      </c>
      <c r="H963" t="str">
        <f t="shared" ca="1" si="47"/>
        <v>6:10 Текущее видео</v>
      </c>
      <c r="I963" t="str">
        <f t="shared" ca="1" si="46"/>
        <v xml:space="preserve">[444] Master Lock 90DSPT Trigger Lock Picked </v>
      </c>
    </row>
    <row r="964" spans="1:9" x14ac:dyDescent="0.25">
      <c r="A964" t="s">
        <v>254</v>
      </c>
      <c r="G964">
        <f t="shared" si="45"/>
        <v>5780</v>
      </c>
      <c r="H964" t="str">
        <f t="shared" ca="1" si="47"/>
        <v>8:09 Текущее видео</v>
      </c>
      <c r="I964" t="str">
        <f t="shared" ca="1" si="46"/>
        <v xml:space="preserve">[443] Paclock 100A LPL Logo Lock Picked and Gutted </v>
      </c>
    </row>
    <row r="965" spans="1:9" x14ac:dyDescent="0.25">
      <c r="G965">
        <f t="shared" si="45"/>
        <v>5786</v>
      </c>
      <c r="H965" t="str">
        <f t="shared" ca="1" si="47"/>
        <v>6:44 Текущее видео</v>
      </c>
      <c r="I965" t="str">
        <f t="shared" ca="1" si="46"/>
        <v xml:space="preserve">[442] Australian "Hotdog Lock" Picked </v>
      </c>
    </row>
    <row r="966" spans="1:9" x14ac:dyDescent="0.25">
      <c r="A966" t="s">
        <v>2</v>
      </c>
      <c r="G966">
        <f t="shared" si="45"/>
        <v>5792</v>
      </c>
      <c r="H966" t="str">
        <f t="shared" ca="1" si="47"/>
        <v>8:53 Текущее видео</v>
      </c>
      <c r="I966" t="str">
        <f t="shared" ca="1" si="46"/>
        <v xml:space="preserve">[441] Child Guard CS-100 Trigger Lock Picked </v>
      </c>
    </row>
    <row r="967" spans="1:9" x14ac:dyDescent="0.25">
      <c r="A967">
        <v>162</v>
      </c>
      <c r="G967">
        <f t="shared" si="45"/>
        <v>5798</v>
      </c>
      <c r="H967" t="str">
        <f t="shared" ca="1" si="47"/>
        <v>5:46 Текущее видео</v>
      </c>
      <c r="I967" t="str">
        <f t="shared" ca="1" si="46"/>
        <v xml:space="preserve">[440] Vintage Russian Dual Custody Padlock Picked </v>
      </c>
    </row>
    <row r="968" spans="1:9" x14ac:dyDescent="0.25">
      <c r="A968" t="s">
        <v>151</v>
      </c>
      <c r="G968">
        <f t="shared" si="45"/>
        <v>5804</v>
      </c>
      <c r="H968" t="str">
        <f t="shared" ca="1" si="47"/>
        <v>4:29 Текущее видео</v>
      </c>
      <c r="I968" t="str">
        <f t="shared" ca="1" si="46"/>
        <v xml:space="preserve">[439] Smith and Wesson Gun Lock Picked </v>
      </c>
    </row>
    <row r="969" spans="1:9" x14ac:dyDescent="0.25">
      <c r="G969">
        <f t="shared" si="45"/>
        <v>5810</v>
      </c>
      <c r="H969" t="str">
        <f t="shared" ca="1" si="47"/>
        <v>7:43 Текущее видео</v>
      </c>
      <c r="I969" t="str">
        <f t="shared" ca="1" si="46"/>
        <v xml:space="preserve">[438] Omega Lock Internal Chamber Lock "Picked" </v>
      </c>
    </row>
    <row r="970" spans="1:9" x14ac:dyDescent="0.25">
      <c r="A970" t="s">
        <v>255</v>
      </c>
      <c r="G970">
        <f t="shared" si="45"/>
        <v>5816</v>
      </c>
      <c r="H970" t="str">
        <f t="shared" ca="1" si="47"/>
        <v>4:38 Текущее видео</v>
      </c>
      <c r="I970" t="str">
        <f t="shared" ca="1" si="46"/>
        <v xml:space="preserve">[437] Beretta Gun Lock Picked </v>
      </c>
    </row>
    <row r="971" spans="1:9" x14ac:dyDescent="0.25">
      <c r="G971">
        <f t="shared" si="45"/>
        <v>5822</v>
      </c>
      <c r="H971" t="str">
        <f t="shared" ca="1" si="47"/>
        <v>2:29 Текущее видео</v>
      </c>
      <c r="I971" t="str">
        <f t="shared" ca="1" si="46"/>
        <v xml:space="preserve">[436] IC13 AR-15 Chamber Lock Picked </v>
      </c>
    </row>
    <row r="972" spans="1:9" x14ac:dyDescent="0.25">
      <c r="A972" t="s">
        <v>2</v>
      </c>
      <c r="G972">
        <f t="shared" si="45"/>
        <v>5828</v>
      </c>
      <c r="H972" t="str">
        <f t="shared" ca="1" si="47"/>
        <v>6:52 Текущее видео</v>
      </c>
      <c r="I972" t="str">
        <f t="shared" ca="1" si="46"/>
        <v xml:space="preserve">[435] Sig Sauer Gun Lock Picked </v>
      </c>
    </row>
    <row r="973" spans="1:9" x14ac:dyDescent="0.25">
      <c r="A973">
        <v>163</v>
      </c>
      <c r="G973">
        <f t="shared" si="45"/>
        <v>5834</v>
      </c>
      <c r="H973" t="str">
        <f t="shared" ca="1" si="47"/>
        <v>2:33 Текущее видео</v>
      </c>
      <c r="I973" t="str">
        <f t="shared" ca="1" si="46"/>
        <v xml:space="preserve">[434] Master Lock Model 107 Gun Lock Picked </v>
      </c>
    </row>
    <row r="974" spans="1:9" x14ac:dyDescent="0.25">
      <c r="A974" t="s">
        <v>1159</v>
      </c>
      <c r="G974">
        <f t="shared" si="45"/>
        <v>5840</v>
      </c>
      <c r="H974" t="str">
        <f t="shared" ca="1" si="47"/>
        <v>5:18 Текущее видео</v>
      </c>
      <c r="I974" t="str">
        <f t="shared" ca="1" si="46"/>
        <v xml:space="preserve">[433] MagVault AR-15 Lock Picked and Gutted </v>
      </c>
    </row>
    <row r="975" spans="1:9" x14ac:dyDescent="0.25">
      <c r="G975">
        <f t="shared" si="45"/>
        <v>5846</v>
      </c>
      <c r="H975" t="str">
        <f t="shared" ca="1" si="47"/>
        <v>3:21 Текущее видео</v>
      </c>
      <c r="I975" t="str">
        <f t="shared" ca="1" si="46"/>
        <v xml:space="preserve">[432] Ruger Gun Lock Picked </v>
      </c>
    </row>
    <row r="976" spans="1:9" x14ac:dyDescent="0.25">
      <c r="A976" t="s">
        <v>256</v>
      </c>
      <c r="G976">
        <f t="shared" si="45"/>
        <v>5852</v>
      </c>
      <c r="H976" t="str">
        <f t="shared" ca="1" si="47"/>
        <v>4:39 Текущее видео</v>
      </c>
      <c r="I976" t="str">
        <f t="shared" ca="1" si="46"/>
        <v xml:space="preserve">[431] Police Car Shotgun Lock Picked (Santa Cruz Gunlocks SC-1) </v>
      </c>
    </row>
    <row r="977" spans="1:9" x14ac:dyDescent="0.25">
      <c r="G977">
        <f t="shared" si="45"/>
        <v>5858</v>
      </c>
      <c r="H977" t="str">
        <f t="shared" ca="1" si="47"/>
        <v>2:53 Текущее видео</v>
      </c>
      <c r="I977" t="str">
        <f t="shared" ca="1" si="46"/>
        <v xml:space="preserve">[429] Master Lock #3 Opened with a Hammer </v>
      </c>
    </row>
    <row r="978" spans="1:9" x14ac:dyDescent="0.25">
      <c r="A978" t="s">
        <v>2</v>
      </c>
      <c r="G978">
        <f t="shared" si="45"/>
        <v>5864</v>
      </c>
      <c r="H978" t="str">
        <f t="shared" ca="1" si="47"/>
        <v>4:18 Текущее видео</v>
      </c>
      <c r="I978" t="str">
        <f t="shared" ca="1" si="46"/>
        <v xml:space="preserve">[430] Chateau C977 Tubular Core Disc Padlock Picked </v>
      </c>
    </row>
    <row r="979" spans="1:9" x14ac:dyDescent="0.25">
      <c r="A979">
        <v>164</v>
      </c>
      <c r="G979">
        <f t="shared" si="45"/>
        <v>5870</v>
      </c>
      <c r="H979" t="str">
        <f t="shared" ca="1" si="47"/>
        <v>5:24 Текущее видео</v>
      </c>
      <c r="I979" t="str">
        <f t="shared" ca="1" si="46"/>
        <v xml:space="preserve">[428] "3 Second Gun Lock" Picked </v>
      </c>
    </row>
    <row r="980" spans="1:9" x14ac:dyDescent="0.25">
      <c r="A980" t="s">
        <v>114</v>
      </c>
      <c r="G980">
        <f t="shared" si="45"/>
        <v>5876</v>
      </c>
      <c r="H980" t="str">
        <f t="shared" ca="1" si="47"/>
        <v>2:32 Текущее видео</v>
      </c>
      <c r="I980" t="str">
        <f t="shared" ca="1" si="46"/>
        <v xml:space="preserve">[427] Baton Model 772 Dimple Core Disc Padlock Picked </v>
      </c>
    </row>
    <row r="981" spans="1:9" x14ac:dyDescent="0.25">
      <c r="G981">
        <f t="shared" si="45"/>
        <v>5882</v>
      </c>
      <c r="H981" t="str">
        <f t="shared" ca="1" si="47"/>
        <v>3:58 Текущее видео</v>
      </c>
      <c r="I981" t="str">
        <f t="shared" ca="1" si="46"/>
        <v xml:space="preserve">[426] Kasp 17070 Brass Shutter Padlock Picked and Bypassed </v>
      </c>
    </row>
    <row r="982" spans="1:9" x14ac:dyDescent="0.25">
      <c r="A982" t="s">
        <v>257</v>
      </c>
      <c r="G982">
        <f t="shared" si="45"/>
        <v>5888</v>
      </c>
      <c r="H982" t="str">
        <f t="shared" ca="1" si="47"/>
        <v>2:22 Текущее видео</v>
      </c>
      <c r="I982" t="str">
        <f t="shared" ca="1" si="46"/>
        <v xml:space="preserve">[425] Kasp 17580 Armored Shutter Padlock Picked </v>
      </c>
    </row>
    <row r="983" spans="1:9" x14ac:dyDescent="0.25">
      <c r="G983">
        <f t="shared" si="45"/>
        <v>5894</v>
      </c>
      <c r="H983" t="str">
        <f t="shared" ca="1" si="47"/>
        <v>6:50 Текущее видео</v>
      </c>
      <c r="I983" t="str">
        <f t="shared" ca="1" si="46"/>
        <v xml:space="preserve">[424] Apecs "RT" Euro Profile Dimple Cylinder Picked and Gutted </v>
      </c>
    </row>
    <row r="984" spans="1:9" x14ac:dyDescent="0.25">
      <c r="A984" t="s">
        <v>2</v>
      </c>
      <c r="G984">
        <f t="shared" si="45"/>
        <v>5900</v>
      </c>
      <c r="H984" t="str">
        <f t="shared" ca="1" si="47"/>
        <v>2:42 Текущее видео</v>
      </c>
      <c r="I984" t="str">
        <f t="shared" ca="1" si="46"/>
        <v xml:space="preserve">[423] Godrej 70mm "DuraLock" 9-Pin Disc Padlock Picked </v>
      </c>
    </row>
    <row r="985" spans="1:9" x14ac:dyDescent="0.25">
      <c r="A985">
        <v>165</v>
      </c>
      <c r="G985">
        <f t="shared" si="45"/>
        <v>5906</v>
      </c>
      <c r="H985" t="str">
        <f t="shared" ca="1" si="47"/>
        <v>12:55 Текущее видео</v>
      </c>
      <c r="I985" t="str">
        <f t="shared" ca="1" si="46"/>
        <v xml:space="preserve">[422] Jess Hull's La Gard Challenge Lock Picked and Gutted </v>
      </c>
    </row>
    <row r="986" spans="1:9" x14ac:dyDescent="0.25">
      <c r="A986" t="s">
        <v>487</v>
      </c>
      <c r="G986">
        <f t="shared" si="45"/>
        <v>5912</v>
      </c>
      <c r="H986" t="str">
        <f t="shared" ca="1" si="47"/>
        <v>4:22 Текущее видео</v>
      </c>
      <c r="I986" t="str">
        <f t="shared" ca="1" si="46"/>
        <v xml:space="preserve">[421] Triple-Bitted 14 Wafer Cam Lock (Duo Clone) Picked </v>
      </c>
    </row>
    <row r="987" spans="1:9" x14ac:dyDescent="0.25">
      <c r="G987">
        <f t="shared" si="45"/>
        <v>5918</v>
      </c>
      <c r="H987" t="str">
        <f t="shared" ca="1" si="47"/>
        <v>9:59 Текущее видео</v>
      </c>
      <c r="I987" t="str">
        <f t="shared" ca="1" si="46"/>
        <v xml:space="preserve">[417] Supallama's Corbin Russwin Challenge Lock Picked and Gutted </v>
      </c>
    </row>
    <row r="988" spans="1:9" x14ac:dyDescent="0.25">
      <c r="A988" t="s">
        <v>258</v>
      </c>
      <c r="G988">
        <f t="shared" si="45"/>
        <v>5924</v>
      </c>
      <c r="H988" t="str">
        <f t="shared" ca="1" si="47"/>
        <v>9:59 Текущее видео</v>
      </c>
      <c r="I988" t="str">
        <f t="shared" ca="1" si="46"/>
        <v xml:space="preserve">[417] Supallama's Corbin Russwin Challenge Lock Picked and Gutted </v>
      </c>
    </row>
    <row r="989" spans="1:9" x14ac:dyDescent="0.25">
      <c r="G989">
        <f t="shared" si="45"/>
        <v>5930</v>
      </c>
      <c r="H989" t="str">
        <f t="shared" ca="1" si="47"/>
        <v>6:31 Текущее видео</v>
      </c>
      <c r="I989" t="str">
        <f t="shared" ca="1" si="46"/>
        <v xml:space="preserve">[420] Apecs "SM" Euro Profile Dimple Cylinder Picked and Gutted </v>
      </c>
    </row>
    <row r="990" spans="1:9" x14ac:dyDescent="0.25">
      <c r="A990" t="s">
        <v>2</v>
      </c>
      <c r="G990">
        <f t="shared" si="45"/>
        <v>5936</v>
      </c>
      <c r="H990" t="str">
        <f t="shared" ca="1" si="47"/>
        <v>7:16 Текущее видео</v>
      </c>
      <c r="I990" t="str">
        <f t="shared" ca="1" si="46"/>
        <v xml:space="preserve">[419] "Unpickable" Europa Diamant 14 Pin Padlock Picked </v>
      </c>
    </row>
    <row r="991" spans="1:9" x14ac:dyDescent="0.25">
      <c r="A991">
        <v>166</v>
      </c>
      <c r="G991">
        <f t="shared" si="45"/>
        <v>5942</v>
      </c>
      <c r="H991" t="str">
        <f t="shared" ca="1" si="47"/>
        <v>5:01 Текущее видео</v>
      </c>
      <c r="I991" t="str">
        <f t="shared" ca="1" si="46"/>
        <v xml:space="preserve">[418] Avers "ZM" Euro Profile Cylinder Picked and Gutted </v>
      </c>
    </row>
    <row r="992" spans="1:9" x14ac:dyDescent="0.25">
      <c r="A992" t="s">
        <v>76</v>
      </c>
      <c r="G992">
        <f t="shared" si="45"/>
        <v>5948</v>
      </c>
      <c r="H992" t="str">
        <f t="shared" ca="1" si="47"/>
        <v>6:15 Текущее видео</v>
      </c>
      <c r="I992" t="str">
        <f t="shared" ca="1" si="46"/>
        <v xml:space="preserve">[416] Cold War Era Soviet Dual Custody Padlock Picked </v>
      </c>
    </row>
    <row r="993" spans="1:9" x14ac:dyDescent="0.25">
      <c r="G993">
        <f t="shared" si="45"/>
        <v>5954</v>
      </c>
      <c r="H993" t="str">
        <f t="shared" ca="1" si="47"/>
        <v>9:43 Текущее видео</v>
      </c>
      <c r="I993" t="str">
        <f t="shared" ca="1" si="46"/>
        <v xml:space="preserve">[415] Cisa Astral S (Pin in Pin!) Euro Profile Cylinder Picked and Gutted </v>
      </c>
    </row>
    <row r="994" spans="1:9" x14ac:dyDescent="0.25">
      <c r="A994" t="s">
        <v>259</v>
      </c>
      <c r="G994">
        <f t="shared" si="45"/>
        <v>5960</v>
      </c>
      <c r="H994" t="str">
        <f t="shared" ca="1" si="47"/>
        <v>10:50 Текущее видео</v>
      </c>
      <c r="I994" t="str">
        <f t="shared" ca="1" si="46"/>
        <v xml:space="preserve">[414] Trioving SEC Mortice Cylinder Picked and Gutted </v>
      </c>
    </row>
    <row r="995" spans="1:9" x14ac:dyDescent="0.25">
      <c r="G995">
        <f t="shared" si="45"/>
        <v>5966</v>
      </c>
      <c r="H995" t="str">
        <f t="shared" ca="1" si="47"/>
        <v>4:15 Текущее видео</v>
      </c>
      <c r="I995" t="str">
        <f t="shared" ca="1" si="46"/>
        <v xml:space="preserve">[413] Yeti Euro Profile Cylinder Picked and Gutted </v>
      </c>
    </row>
    <row r="996" spans="1:9" x14ac:dyDescent="0.25">
      <c r="A996" t="s">
        <v>2</v>
      </c>
      <c r="G996">
        <f t="shared" si="45"/>
        <v>5972</v>
      </c>
      <c r="H996" t="str">
        <f t="shared" ca="1" si="47"/>
        <v>3:21 Текущее видео</v>
      </c>
      <c r="I996" t="str">
        <f t="shared" ca="1" si="46"/>
        <v xml:space="preserve">[412] Yale 114/60 Shutter Padlock Picked </v>
      </c>
    </row>
    <row r="997" spans="1:9" x14ac:dyDescent="0.25">
      <c r="A997">
        <v>167</v>
      </c>
      <c r="G997">
        <f t="shared" si="45"/>
        <v>5978</v>
      </c>
      <c r="H997" t="str">
        <f t="shared" ca="1" si="47"/>
        <v>10:12 Текущее видео</v>
      </c>
      <c r="I997" t="str">
        <f t="shared" ca="1" si="46"/>
        <v xml:space="preserve">[411] Apecs "SC" Euro Profile Cylinder Picked and Gutted </v>
      </c>
    </row>
    <row r="998" spans="1:9" x14ac:dyDescent="0.25">
      <c r="A998" t="s">
        <v>1566</v>
      </c>
      <c r="G998">
        <f t="shared" si="45"/>
        <v>5984</v>
      </c>
      <c r="H998" t="str">
        <f t="shared" ca="1" si="47"/>
        <v>3:16 Текущее видео</v>
      </c>
      <c r="I998" t="str">
        <f t="shared" ca="1" si="46"/>
        <v xml:space="preserve">[410] Master Lock 605DAT Trailer Coupler Lock Picked and Bypassed </v>
      </c>
    </row>
    <row r="999" spans="1:9" x14ac:dyDescent="0.25">
      <c r="G999">
        <f t="shared" si="45"/>
        <v>5990</v>
      </c>
      <c r="H999" t="str">
        <f t="shared" ca="1" si="47"/>
        <v>8:22 Текущее видео</v>
      </c>
      <c r="I999" t="str">
        <f t="shared" ca="1" si="46"/>
        <v xml:space="preserve">[409] Motorcycle Brake Lever Lock Picked and Impressioned </v>
      </c>
    </row>
    <row r="1000" spans="1:9" x14ac:dyDescent="0.25">
      <c r="A1000" t="s">
        <v>260</v>
      </c>
      <c r="G1000">
        <f t="shared" si="45"/>
        <v>5996</v>
      </c>
      <c r="H1000" t="str">
        <f t="shared" ca="1" si="47"/>
        <v>6:01 Текущее видео</v>
      </c>
      <c r="I1000" t="str">
        <f t="shared" ca="1" si="46"/>
        <v xml:space="preserve">[408] Kasp 18060X Padlock Picked and Gutted </v>
      </c>
    </row>
    <row r="1001" spans="1:9" x14ac:dyDescent="0.25">
      <c r="G1001">
        <f t="shared" si="45"/>
        <v>6002</v>
      </c>
      <c r="H1001" t="str">
        <f t="shared" ca="1" si="47"/>
        <v>2:17 Текущее видео</v>
      </c>
      <c r="I1001" t="str">
        <f t="shared" ca="1" si="46"/>
        <v xml:space="preserve">[407] Master Lock Model 570 Padlock Picked </v>
      </c>
    </row>
    <row r="1002" spans="1:9" x14ac:dyDescent="0.25">
      <c r="A1002" t="s">
        <v>2</v>
      </c>
      <c r="G1002">
        <f t="shared" si="45"/>
        <v>6008</v>
      </c>
      <c r="H1002" t="str">
        <f t="shared" ca="1" si="47"/>
        <v>5:50 Текущее видео</v>
      </c>
      <c r="I1002" t="str">
        <f t="shared" ca="1" si="46"/>
        <v xml:space="preserve">[406] Diall Euro Profile Dimple Cylinder Picked and Gutted </v>
      </c>
    </row>
    <row r="1003" spans="1:9" x14ac:dyDescent="0.25">
      <c r="A1003">
        <v>168</v>
      </c>
      <c r="G1003">
        <f t="shared" si="45"/>
        <v>6014</v>
      </c>
      <c r="H1003" t="str">
        <f t="shared" ca="1" si="47"/>
        <v>6:53 Текущее видео</v>
      </c>
      <c r="I1003" t="str">
        <f t="shared" ca="1" si="46"/>
        <v xml:space="preserve">[403] Gamet Euro Profile Cylinder Picked and Gutted </v>
      </c>
    </row>
    <row r="1004" spans="1:9" x14ac:dyDescent="0.25">
      <c r="A1004" t="s">
        <v>181</v>
      </c>
      <c r="G1004">
        <f t="shared" si="45"/>
        <v>6020</v>
      </c>
      <c r="H1004" t="str">
        <f t="shared" ca="1" si="47"/>
        <v>3:36 Текущее видео</v>
      </c>
      <c r="I1004" t="str">
        <f t="shared" ca="1" si="46"/>
        <v xml:space="preserve">[405] Kryptonite "Krypto Cable IV" Bike Lock Picked </v>
      </c>
    </row>
    <row r="1005" spans="1:9" x14ac:dyDescent="0.25">
      <c r="G1005">
        <f t="shared" ref="G1005:G1068" si="48">G1004+6</f>
        <v>6026</v>
      </c>
      <c r="H1005" t="str">
        <f t="shared" ca="1" si="47"/>
        <v>7:33 Текущее видео</v>
      </c>
      <c r="I1005" t="str">
        <f t="shared" ref="I1005:I1068" ca="1" si="49">INDIRECT(CONCATENATE("R",G1005+2,"C1"),0)</f>
        <v xml:space="preserve">[402] Lock Noob's "Checkers and Chess" Challenge Lock Picked and Gutted </v>
      </c>
    </row>
    <row r="1006" spans="1:9" x14ac:dyDescent="0.25">
      <c r="A1006" t="s">
        <v>261</v>
      </c>
      <c r="G1006">
        <f t="shared" si="48"/>
        <v>6032</v>
      </c>
      <c r="H1006" t="str">
        <f t="shared" ca="1" si="47"/>
        <v>7:14 Текущее видео</v>
      </c>
      <c r="I1006" t="str">
        <f t="shared" ca="1" si="49"/>
        <v xml:space="preserve">[401] Master Lock Disc Brake Lock Picked (Model 8305DPS) </v>
      </c>
    </row>
    <row r="1007" spans="1:9" x14ac:dyDescent="0.25">
      <c r="G1007">
        <f t="shared" si="48"/>
        <v>6038</v>
      </c>
      <c r="H1007" t="str">
        <f t="shared" ca="1" si="47"/>
        <v>6:15 Текущее видео</v>
      </c>
      <c r="I1007" t="str">
        <f t="shared" ca="1" si="49"/>
        <v xml:space="preserve">[400] Abus Bordo Lite Folding Bike Lock Picked (Model 6050) </v>
      </c>
    </row>
    <row r="1008" spans="1:9" x14ac:dyDescent="0.25">
      <c r="A1008" t="s">
        <v>2</v>
      </c>
      <c r="G1008">
        <f t="shared" si="48"/>
        <v>6044</v>
      </c>
      <c r="H1008" t="str">
        <f t="shared" ca="1" si="47"/>
        <v>4:04 Текущее видео</v>
      </c>
      <c r="I1008" t="str">
        <f t="shared" ca="1" si="49"/>
        <v xml:space="preserve">[399] Stanley 50mm Closed Shackle Brass Padlock Picked </v>
      </c>
    </row>
    <row r="1009" spans="1:9" x14ac:dyDescent="0.25">
      <c r="A1009">
        <v>169</v>
      </c>
      <c r="G1009">
        <f t="shared" si="48"/>
        <v>6050</v>
      </c>
      <c r="H1009" t="str">
        <f t="shared" ca="1" si="47"/>
        <v>6:43 Текущее видео</v>
      </c>
      <c r="I1009" t="str">
        <f t="shared" ca="1" si="49"/>
        <v xml:space="preserve">[395] Master Lock Pro Series 6327 Picked and Gutted </v>
      </c>
    </row>
    <row r="1010" spans="1:9" x14ac:dyDescent="0.25">
      <c r="A1010" t="s">
        <v>1563</v>
      </c>
      <c r="G1010">
        <f t="shared" si="48"/>
        <v>6056</v>
      </c>
      <c r="H1010" t="str">
        <f t="shared" ca="1" si="47"/>
        <v>4:38 Текущее видео</v>
      </c>
      <c r="I1010" t="str">
        <f t="shared" ca="1" si="49"/>
        <v xml:space="preserve">[394] Stanley 80mm Armored Shutter Lock Picked </v>
      </c>
    </row>
    <row r="1011" spans="1:9" x14ac:dyDescent="0.25">
      <c r="G1011">
        <f t="shared" si="48"/>
        <v>6062</v>
      </c>
      <c r="H1011" t="str">
        <f t="shared" ca="1" si="47"/>
        <v>8:21 Текущее видео</v>
      </c>
      <c r="I1011" t="str">
        <f t="shared" ca="1" si="49"/>
        <v xml:space="preserve">[393] Mul-T-Lock Classic Euro Profile Cylinder Picked and Gutted </v>
      </c>
    </row>
    <row r="1012" spans="1:9" x14ac:dyDescent="0.25">
      <c r="A1012" t="s">
        <v>262</v>
      </c>
      <c r="G1012">
        <f t="shared" si="48"/>
        <v>6068</v>
      </c>
      <c r="H1012" t="str">
        <f t="shared" ca="1" si="47"/>
        <v>6:59 Текущее видео</v>
      </c>
      <c r="I1012" t="str">
        <f t="shared" ca="1" si="49"/>
        <v xml:space="preserve">[392] Opening Master Combination Locks With a Hammer </v>
      </c>
    </row>
    <row r="1013" spans="1:9" x14ac:dyDescent="0.25">
      <c r="G1013">
        <f t="shared" si="48"/>
        <v>6074</v>
      </c>
      <c r="H1013" t="str">
        <f t="shared" ca="1" si="47"/>
        <v>6:00 Текущее видео</v>
      </c>
      <c r="I1013" t="str">
        <f t="shared" ca="1" si="49"/>
        <v xml:space="preserve">[391] Unican Tubular Core Round Body Padlock Picked </v>
      </c>
    </row>
    <row r="1014" spans="1:9" x14ac:dyDescent="0.25">
      <c r="A1014" t="s">
        <v>2</v>
      </c>
      <c r="G1014">
        <f t="shared" si="48"/>
        <v>6080</v>
      </c>
      <c r="H1014" t="str">
        <f t="shared" ca="1" si="47"/>
        <v>5:01 Текущее видео</v>
      </c>
      <c r="I1014" t="str">
        <f t="shared" ca="1" si="49"/>
        <v xml:space="preserve">[390] Trimax T5 Hitch Pin Lock Picked and Impressioned </v>
      </c>
    </row>
    <row r="1015" spans="1:9" x14ac:dyDescent="0.25">
      <c r="A1015">
        <v>170</v>
      </c>
      <c r="G1015">
        <f t="shared" si="48"/>
        <v>6086</v>
      </c>
      <c r="H1015" t="str">
        <f t="shared" ca="1" si="47"/>
        <v>4:12 Текущее видео</v>
      </c>
      <c r="I1015" t="str">
        <f t="shared" ca="1" si="49"/>
        <v xml:space="preserve">[389] Stanley 80mm Brass Barrel Lock Picked </v>
      </c>
    </row>
    <row r="1016" spans="1:9" x14ac:dyDescent="0.25">
      <c r="A1016" t="s">
        <v>178</v>
      </c>
      <c r="G1016">
        <f t="shared" si="48"/>
        <v>6092</v>
      </c>
      <c r="H1016" t="str">
        <f t="shared" ca="1" si="47"/>
        <v>5:02 Текущее видео</v>
      </c>
      <c r="I1016" t="str">
        <f t="shared" ca="1" si="49"/>
        <v xml:space="preserve">[388] ABA Folding Bike Lock Picked </v>
      </c>
    </row>
    <row r="1017" spans="1:9" x14ac:dyDescent="0.25">
      <c r="G1017">
        <f t="shared" si="48"/>
        <v>6098</v>
      </c>
      <c r="H1017" t="str">
        <f t="shared" ca="1" si="47"/>
        <v>2:50 Текущее видео</v>
      </c>
      <c r="I1017" t="str">
        <f t="shared" ca="1" si="49"/>
        <v xml:space="preserve">[387] Road Pro Model RPLH-70 Armored Shutter Lock Picked </v>
      </c>
    </row>
    <row r="1018" spans="1:9" x14ac:dyDescent="0.25">
      <c r="A1018" t="s">
        <v>263</v>
      </c>
      <c r="G1018">
        <f t="shared" si="48"/>
        <v>6104</v>
      </c>
      <c r="H1018" t="str">
        <f t="shared" ca="1" si="47"/>
        <v>6:48 Текущее видео</v>
      </c>
      <c r="I1018" t="str">
        <f t="shared" ca="1" si="49"/>
        <v xml:space="preserve">[386] Iseo R9 Dimple Lock Picked and Gutted </v>
      </c>
    </row>
    <row r="1019" spans="1:9" x14ac:dyDescent="0.25">
      <c r="G1019">
        <f t="shared" si="48"/>
        <v>6110</v>
      </c>
      <c r="H1019" t="str">
        <f t="shared" ca="1" si="47"/>
        <v>6:01 Текущее видео</v>
      </c>
      <c r="I1019" t="str">
        <f t="shared" ca="1" si="49"/>
        <v xml:space="preserve">[385] MCM Model E8 Dimple Lock Picked and Gutted </v>
      </c>
    </row>
    <row r="1020" spans="1:9" x14ac:dyDescent="0.25">
      <c r="A1020" t="s">
        <v>2</v>
      </c>
      <c r="G1020">
        <f t="shared" si="48"/>
        <v>6116</v>
      </c>
      <c r="H1020" t="str">
        <f t="shared" ca="1" si="47"/>
        <v>12:44 Текущее видео</v>
      </c>
      <c r="I1020" t="str">
        <f t="shared" ca="1" si="49"/>
        <v xml:space="preserve">[384] Mul-T-Lock From the Lock Lab Picked and Gutted </v>
      </c>
    </row>
    <row r="1021" spans="1:9" x14ac:dyDescent="0.25">
      <c r="A1021">
        <v>171</v>
      </c>
      <c r="G1021">
        <f t="shared" si="48"/>
        <v>6122</v>
      </c>
      <c r="H1021" t="str">
        <f t="shared" ca="1" si="47"/>
        <v>2:50 Текущее видео</v>
      </c>
      <c r="I1021" t="str">
        <f t="shared" ca="1" si="49"/>
        <v xml:space="preserve">[383] Master Lock Dimple Padlock (Model 550EURD) Picked </v>
      </c>
    </row>
    <row r="1022" spans="1:9" x14ac:dyDescent="0.25">
      <c r="A1022" t="s">
        <v>1567</v>
      </c>
      <c r="G1022">
        <f t="shared" si="48"/>
        <v>6128</v>
      </c>
      <c r="H1022" t="str">
        <f t="shared" ca="1" si="47"/>
        <v>4:49 Текущее видео</v>
      </c>
      <c r="I1022" t="str">
        <f t="shared" ca="1" si="49"/>
        <v xml:space="preserve">[382] Abus Bordo 5700 Bike Lock Picked and Bypassed </v>
      </c>
    </row>
    <row r="1023" spans="1:9" x14ac:dyDescent="0.25">
      <c r="G1023">
        <f t="shared" si="48"/>
        <v>6134</v>
      </c>
      <c r="H1023" t="str">
        <f t="shared" ca="1" si="47"/>
        <v>2:55 Текущее видео</v>
      </c>
      <c r="I1023" t="str">
        <f t="shared" ca="1" si="49"/>
        <v xml:space="preserve">[381] Mini Hidden Shackle Puck Lock Picked and Impressioned </v>
      </c>
    </row>
    <row r="1024" spans="1:9" x14ac:dyDescent="0.25">
      <c r="A1024" t="s">
        <v>264</v>
      </c>
      <c r="G1024">
        <f t="shared" si="48"/>
        <v>6140</v>
      </c>
      <c r="H1024" t="str">
        <f t="shared" ca="1" si="47"/>
        <v>4:49 Текущее видео</v>
      </c>
      <c r="I1024" t="str">
        <f t="shared" ca="1" si="49"/>
        <v xml:space="preserve">[382] Abus Bordo 5700 Bike Lock Picked and Bypassed </v>
      </c>
    </row>
    <row r="1025" spans="1:9" x14ac:dyDescent="0.25">
      <c r="G1025">
        <f t="shared" si="48"/>
        <v>6146</v>
      </c>
      <c r="H1025" t="str">
        <f t="shared" ca="1" si="47"/>
        <v>6:47 Текущее видео</v>
      </c>
      <c r="I1025" t="str">
        <f t="shared" ca="1" si="49"/>
        <v xml:space="preserve">[380] Mul-T-Lock TB50P Padlock Picked and Gutted </v>
      </c>
    </row>
    <row r="1026" spans="1:9" x14ac:dyDescent="0.25">
      <c r="A1026" t="s">
        <v>2</v>
      </c>
      <c r="G1026">
        <f t="shared" si="48"/>
        <v>6152</v>
      </c>
      <c r="H1026" t="str">
        <f t="shared" ref="H1026:H1089" ca="1" si="50">INDIRECT(CONCATENATE("R",G1026,"C1"),0)</f>
        <v>3:12 Текущее видео</v>
      </c>
      <c r="I1026" t="str">
        <f t="shared" ca="1" si="49"/>
        <v xml:space="preserve">[379] Master Lock Model 532 Picked </v>
      </c>
    </row>
    <row r="1027" spans="1:9" x14ac:dyDescent="0.25">
      <c r="A1027">
        <v>172</v>
      </c>
      <c r="G1027">
        <f t="shared" si="48"/>
        <v>6158</v>
      </c>
      <c r="H1027" t="str">
        <f t="shared" ca="1" si="50"/>
        <v>3:51 Текущее видео</v>
      </c>
      <c r="I1027" t="str">
        <f t="shared" ca="1" si="49"/>
        <v xml:space="preserve">[378] Chateau C970 Disc Padlock Picked </v>
      </c>
    </row>
    <row r="1028" spans="1:9" x14ac:dyDescent="0.25">
      <c r="A1028" t="s">
        <v>515</v>
      </c>
      <c r="G1028">
        <f t="shared" si="48"/>
        <v>6164</v>
      </c>
      <c r="H1028" t="str">
        <f t="shared" ca="1" si="50"/>
        <v>2:46 Текущее видео</v>
      </c>
      <c r="I1028" t="str">
        <f t="shared" ca="1" si="49"/>
        <v xml:space="preserve">[377] Master Lock Model 2866 Trailer Hitch Pin Lock Picked </v>
      </c>
    </row>
    <row r="1029" spans="1:9" x14ac:dyDescent="0.25">
      <c r="G1029">
        <f t="shared" si="48"/>
        <v>6170</v>
      </c>
      <c r="H1029" t="str">
        <f t="shared" ca="1" si="50"/>
        <v>3:06 Текущее видео</v>
      </c>
      <c r="I1029" t="str">
        <f t="shared" ca="1" si="49"/>
        <v xml:space="preserve">[376] February Giveaway! </v>
      </c>
    </row>
    <row r="1030" spans="1:9" x14ac:dyDescent="0.25">
      <c r="A1030" t="s">
        <v>265</v>
      </c>
      <c r="G1030">
        <f t="shared" si="48"/>
        <v>6176</v>
      </c>
      <c r="H1030" t="str">
        <f t="shared" ca="1" si="50"/>
        <v>3:47 Текущее видео</v>
      </c>
      <c r="I1030" t="str">
        <f t="shared" ca="1" si="49"/>
        <v xml:space="preserve">[375] Stark Hitch Pin Dimple Lock Picked </v>
      </c>
    </row>
    <row r="1031" spans="1:9" x14ac:dyDescent="0.25">
      <c r="G1031">
        <f t="shared" si="48"/>
        <v>6182</v>
      </c>
      <c r="H1031" t="str">
        <f t="shared" ca="1" si="50"/>
        <v>5:58 Текущее видео</v>
      </c>
      <c r="I1031" t="str">
        <f t="shared" ca="1" si="49"/>
        <v xml:space="preserve">[374] Battalion 1XRV6 Padlock - The Lock That Would Not Stay Closed! </v>
      </c>
    </row>
    <row r="1032" spans="1:9" x14ac:dyDescent="0.25">
      <c r="A1032" t="s">
        <v>2</v>
      </c>
      <c r="G1032">
        <f t="shared" si="48"/>
        <v>6188</v>
      </c>
      <c r="H1032" t="str">
        <f t="shared" ca="1" si="50"/>
        <v>4:48 Текущее видео</v>
      </c>
      <c r="I1032" t="str">
        <f t="shared" ca="1" si="49"/>
        <v xml:space="preserve">[373] Yale 90mm Armored Shutter Padlock Picked </v>
      </c>
    </row>
    <row r="1033" spans="1:9" x14ac:dyDescent="0.25">
      <c r="A1033">
        <v>173</v>
      </c>
      <c r="G1033">
        <f t="shared" si="48"/>
        <v>6194</v>
      </c>
      <c r="H1033" t="str">
        <f t="shared" ca="1" si="50"/>
        <v>5:03 Текущее видео</v>
      </c>
      <c r="I1033" t="str">
        <f t="shared" ca="1" si="49"/>
        <v xml:space="preserve">[372] Mazda 6 Lock Picked &amp; Alarm Disarmed </v>
      </c>
    </row>
    <row r="1034" spans="1:9" x14ac:dyDescent="0.25">
      <c r="A1034" t="s">
        <v>27</v>
      </c>
      <c r="G1034">
        <f t="shared" si="48"/>
        <v>6200</v>
      </c>
      <c r="H1034" t="str">
        <f t="shared" ca="1" si="50"/>
        <v>13:38 Текущее видео</v>
      </c>
      <c r="I1034" t="str">
        <f t="shared" ca="1" si="49"/>
        <v xml:space="preserve">[371] HUGE Squire SS80CS (Mauer NW4 Core) Padlock Picked and Gutted </v>
      </c>
    </row>
    <row r="1035" spans="1:9" x14ac:dyDescent="0.25">
      <c r="G1035">
        <f t="shared" si="48"/>
        <v>6206</v>
      </c>
      <c r="H1035" t="str">
        <f t="shared" ca="1" si="50"/>
        <v>6:55 Текущее видео</v>
      </c>
      <c r="I1035" t="str">
        <f t="shared" ca="1" si="49"/>
        <v xml:space="preserve">[369] 16 Master Lock #3 Padlocks Picked in 4 Minutes! </v>
      </c>
    </row>
    <row r="1036" spans="1:9" x14ac:dyDescent="0.25">
      <c r="A1036" t="s">
        <v>266</v>
      </c>
      <c r="G1036">
        <f t="shared" si="48"/>
        <v>6212</v>
      </c>
      <c r="H1036" t="str">
        <f t="shared" ca="1" si="50"/>
        <v>3:42 Текущее видео</v>
      </c>
      <c r="I1036" t="str">
        <f t="shared" ca="1" si="49"/>
        <v xml:space="preserve">[368] Ace 90mm "Jimmy Proof" Shutter Lock Picked </v>
      </c>
    </row>
    <row r="1037" spans="1:9" x14ac:dyDescent="0.25">
      <c r="G1037">
        <f t="shared" si="48"/>
        <v>6218</v>
      </c>
      <c r="H1037" t="str">
        <f t="shared" ca="1" si="50"/>
        <v>7:29 Текущее видео</v>
      </c>
      <c r="I1037" t="str">
        <f t="shared" ca="1" si="49"/>
        <v xml:space="preserve">[367] Honda Split Wafer Car Lock Picked and Gutted </v>
      </c>
    </row>
    <row r="1038" spans="1:9" x14ac:dyDescent="0.25">
      <c r="A1038" t="s">
        <v>2</v>
      </c>
      <c r="G1038">
        <f t="shared" si="48"/>
        <v>6224</v>
      </c>
      <c r="H1038" t="str">
        <f t="shared" ca="1" si="50"/>
        <v>3:52 Текущее видео</v>
      </c>
      <c r="I1038" t="str">
        <f t="shared" ca="1" si="49"/>
        <v xml:space="preserve">[366] Titan K Padlock Picked </v>
      </c>
    </row>
    <row r="1039" spans="1:9" x14ac:dyDescent="0.25">
      <c r="A1039">
        <v>174</v>
      </c>
      <c r="G1039">
        <f t="shared" si="48"/>
        <v>6230</v>
      </c>
      <c r="H1039" t="str">
        <f t="shared" ca="1" si="50"/>
        <v>7:23 Текущее видео</v>
      </c>
      <c r="I1039" t="str">
        <f t="shared" ca="1" si="49"/>
        <v xml:space="preserve">[365] HUGE Zone 550 Warrior Padlock Picked and Gutted </v>
      </c>
    </row>
    <row r="1040" spans="1:9" x14ac:dyDescent="0.25">
      <c r="A1040" t="s">
        <v>189</v>
      </c>
      <c r="G1040">
        <f t="shared" si="48"/>
        <v>6236</v>
      </c>
      <c r="H1040" t="str">
        <f t="shared" ca="1" si="50"/>
        <v>6:33 Текущее видео</v>
      </c>
      <c r="I1040" t="str">
        <f t="shared" ca="1" si="49"/>
        <v xml:space="preserve">[364] RockBros Hamburger Bike Lock Picked </v>
      </c>
    </row>
    <row r="1041" spans="1:9" x14ac:dyDescent="0.25">
      <c r="G1041">
        <f t="shared" si="48"/>
        <v>6242</v>
      </c>
      <c r="H1041" t="str">
        <f t="shared" ca="1" si="50"/>
        <v>10:34 Текущее видео</v>
      </c>
      <c r="I1041" t="str">
        <f t="shared" ca="1" si="49"/>
        <v xml:space="preserve">[362] Vintage High Security: Dudley Split Wafer Padlock Picked and Gutted </v>
      </c>
    </row>
    <row r="1042" spans="1:9" x14ac:dyDescent="0.25">
      <c r="A1042" t="s">
        <v>267</v>
      </c>
      <c r="G1042">
        <f t="shared" si="48"/>
        <v>6248</v>
      </c>
      <c r="H1042" t="str">
        <f t="shared" ca="1" si="50"/>
        <v>2:43 Текущее видео</v>
      </c>
      <c r="I1042" t="str">
        <f t="shared" ca="1" si="49"/>
        <v xml:space="preserve">[363] Yale Model Y121/50 Padlock Picked </v>
      </c>
    </row>
    <row r="1043" spans="1:9" x14ac:dyDescent="0.25">
      <c r="G1043">
        <f t="shared" si="48"/>
        <v>6254</v>
      </c>
      <c r="H1043" t="str">
        <f t="shared" ca="1" si="50"/>
        <v>4:53 Текущее видео</v>
      </c>
      <c r="I1043" t="str">
        <f t="shared" ca="1" si="49"/>
        <v xml:space="preserve">[361] Snap-On Tool Chest Tubular Lock Picked </v>
      </c>
    </row>
    <row r="1044" spans="1:9" x14ac:dyDescent="0.25">
      <c r="A1044" t="s">
        <v>2</v>
      </c>
      <c r="G1044">
        <f t="shared" si="48"/>
        <v>6260</v>
      </c>
      <c r="H1044" t="str">
        <f t="shared" ca="1" si="50"/>
        <v>10:01 Текущее видео</v>
      </c>
      <c r="I1044" t="str">
        <f t="shared" ca="1" si="49"/>
        <v xml:space="preserve">[360] 16 Master Lock Pro Series 6835 Padlocks Picked in 7 Minutes! </v>
      </c>
    </row>
    <row r="1045" spans="1:9" x14ac:dyDescent="0.25">
      <c r="A1045">
        <v>175</v>
      </c>
      <c r="G1045">
        <f t="shared" si="48"/>
        <v>6266</v>
      </c>
      <c r="H1045" t="str">
        <f t="shared" ca="1" si="50"/>
        <v>3:12 Текущее видео</v>
      </c>
      <c r="I1045" t="str">
        <f t="shared" ca="1" si="49"/>
        <v xml:space="preserve">[359] Abus 92/80 Armored Shutter Padlock Picked </v>
      </c>
    </row>
    <row r="1046" spans="1:9" x14ac:dyDescent="0.25">
      <c r="A1046" t="s">
        <v>398</v>
      </c>
      <c r="G1046">
        <f t="shared" si="48"/>
        <v>6272</v>
      </c>
      <c r="H1046" t="str">
        <f t="shared" ca="1" si="50"/>
        <v>6:49 Текущее видео</v>
      </c>
      <c r="I1046" t="str">
        <f t="shared" ca="1" si="49"/>
        <v xml:space="preserve">[358] Mul-T-Lock TB-45P Padlock Picked and Gutted </v>
      </c>
    </row>
    <row r="1047" spans="1:9" x14ac:dyDescent="0.25">
      <c r="G1047">
        <f t="shared" si="48"/>
        <v>6278</v>
      </c>
      <c r="H1047" t="str">
        <f t="shared" ca="1" si="50"/>
        <v>3:48 Текущее видео</v>
      </c>
      <c r="I1047" t="str">
        <f t="shared" ca="1" si="49"/>
        <v xml:space="preserve">[357] Vintage Trelock "Super" Disc Padlock Picked </v>
      </c>
    </row>
    <row r="1048" spans="1:9" x14ac:dyDescent="0.25">
      <c r="A1048" t="s">
        <v>268</v>
      </c>
      <c r="G1048">
        <f t="shared" si="48"/>
        <v>6284</v>
      </c>
      <c r="H1048" t="str">
        <f t="shared" ca="1" si="50"/>
        <v>13:52 Текущее видео</v>
      </c>
      <c r="I1048" t="str">
        <f t="shared" ca="1" si="49"/>
        <v xml:space="preserve">[356] Banggood Lock Pick/Snap Gun Review </v>
      </c>
    </row>
    <row r="1049" spans="1:9" x14ac:dyDescent="0.25">
      <c r="G1049">
        <f t="shared" si="48"/>
        <v>6290</v>
      </c>
      <c r="H1049" t="str">
        <f t="shared" ca="1" si="50"/>
        <v>5:33 Текущее видео</v>
      </c>
      <c r="I1049" t="str">
        <f t="shared" ca="1" si="49"/>
        <v xml:space="preserve">[355] Master Lock "Street Cuffs" (10-Pin Tubular Core) Picked </v>
      </c>
    </row>
    <row r="1050" spans="1:9" x14ac:dyDescent="0.25">
      <c r="A1050" t="s">
        <v>2</v>
      </c>
      <c r="G1050">
        <f t="shared" si="48"/>
        <v>6296</v>
      </c>
      <c r="H1050" t="str">
        <f t="shared" ca="1" si="50"/>
        <v>10:03 Текущее видео</v>
      </c>
      <c r="I1050" t="str">
        <f t="shared" ca="1" si="49"/>
        <v xml:space="preserve">[354] 16 American Lock 1100 Padlocks Picked in 7 Minutes! </v>
      </c>
    </row>
    <row r="1051" spans="1:9" x14ac:dyDescent="0.25">
      <c r="A1051">
        <v>176</v>
      </c>
      <c r="G1051">
        <f t="shared" si="48"/>
        <v>6302</v>
      </c>
      <c r="H1051" t="str">
        <f t="shared" ca="1" si="50"/>
        <v>5:07 Текущее видео</v>
      </c>
      <c r="I1051" t="str">
        <f t="shared" ca="1" si="49"/>
        <v xml:space="preserve">[353] Zone Euro Profile Cylinder Picked and Gutted </v>
      </c>
    </row>
    <row r="1052" spans="1:9" x14ac:dyDescent="0.25">
      <c r="A1052" t="s">
        <v>173</v>
      </c>
      <c r="G1052">
        <f t="shared" si="48"/>
        <v>6308</v>
      </c>
      <c r="H1052" t="str">
        <f t="shared" ca="1" si="50"/>
        <v>2:50 Текущее видео</v>
      </c>
      <c r="I1052" t="str">
        <f t="shared" ca="1" si="49"/>
        <v xml:space="preserve">[351] January Giveaways! </v>
      </c>
    </row>
    <row r="1053" spans="1:9" x14ac:dyDescent="0.25">
      <c r="G1053">
        <f t="shared" si="48"/>
        <v>6314</v>
      </c>
      <c r="H1053" t="str">
        <f t="shared" ca="1" si="50"/>
        <v>2:17 Текущее видео</v>
      </c>
      <c r="I1053" t="str">
        <f t="shared" ca="1" si="49"/>
        <v xml:space="preserve">[352] Vintage Twiskee Padlock Picked </v>
      </c>
    </row>
    <row r="1054" spans="1:9" x14ac:dyDescent="0.25">
      <c r="A1054" t="s">
        <v>269</v>
      </c>
      <c r="G1054">
        <f t="shared" si="48"/>
        <v>6320</v>
      </c>
      <c r="H1054" t="str">
        <f t="shared" ca="1" si="50"/>
        <v>6:45 Текущее видео</v>
      </c>
      <c r="I1054" t="str">
        <f t="shared" ca="1" si="49"/>
        <v xml:space="preserve">[349] Banggood/HUK 3-Piece Tubular Lock Impressioning Tool Set Review </v>
      </c>
    </row>
    <row r="1055" spans="1:9" x14ac:dyDescent="0.25">
      <c r="G1055">
        <f t="shared" si="48"/>
        <v>6326</v>
      </c>
      <c r="H1055" t="str">
        <f t="shared" ca="1" si="50"/>
        <v>2:06 Текущее видео</v>
      </c>
      <c r="I1055" t="str">
        <f t="shared" ca="1" si="49"/>
        <v xml:space="preserve">[350] Paclock 95G Padlock Picked </v>
      </c>
    </row>
    <row r="1056" spans="1:9" x14ac:dyDescent="0.25">
      <c r="A1056" t="s">
        <v>2</v>
      </c>
      <c r="G1056">
        <f t="shared" si="48"/>
        <v>6332</v>
      </c>
      <c r="H1056" t="str">
        <f t="shared" ca="1" si="50"/>
        <v>11:32 Текущее видео</v>
      </c>
      <c r="I1056" t="str">
        <f t="shared" ca="1" si="49"/>
        <v xml:space="preserve">[347] Banggood 12-Piece High Quality Lock Pick Set Review </v>
      </c>
    </row>
    <row r="1057" spans="1:9" x14ac:dyDescent="0.25">
      <c r="A1057">
        <v>177</v>
      </c>
      <c r="G1057">
        <f t="shared" si="48"/>
        <v>6338</v>
      </c>
      <c r="H1057" t="str">
        <f t="shared" ca="1" si="50"/>
        <v>9:52 Текущее видео</v>
      </c>
      <c r="I1057" t="str">
        <f t="shared" ca="1" si="49"/>
        <v xml:space="preserve">[346] Banggood/HUK Lock Disassembly Tool Kit Review </v>
      </c>
    </row>
    <row r="1058" spans="1:9" x14ac:dyDescent="0.25">
      <c r="A1058" t="s">
        <v>57</v>
      </c>
      <c r="G1058">
        <f t="shared" si="48"/>
        <v>6344</v>
      </c>
      <c r="H1058" t="str">
        <f t="shared" ca="1" si="50"/>
        <v>9:59 Текущее видео</v>
      </c>
      <c r="I1058" t="str">
        <f t="shared" ca="1" si="49"/>
        <v xml:space="preserve">[344] Mauer NW4 Euro Profile Cylinder Picked and Gutted </v>
      </c>
    </row>
    <row r="1059" spans="1:9" x14ac:dyDescent="0.25">
      <c r="G1059">
        <f t="shared" si="48"/>
        <v>6350</v>
      </c>
      <c r="H1059" t="str">
        <f t="shared" ca="1" si="50"/>
        <v>3:19 Текущее видео</v>
      </c>
      <c r="I1059" t="str">
        <f t="shared" ca="1" si="49"/>
        <v xml:space="preserve">[345] Corbin 151/91 Shutter Padlock Picked </v>
      </c>
    </row>
    <row r="1060" spans="1:9" x14ac:dyDescent="0.25">
      <c r="A1060" t="s">
        <v>270</v>
      </c>
      <c r="G1060">
        <f t="shared" si="48"/>
        <v>6356</v>
      </c>
      <c r="H1060" t="str">
        <f t="shared" ca="1" si="50"/>
        <v>6:36 Текущее видео</v>
      </c>
      <c r="I1060" t="str">
        <f t="shared" ca="1" si="49"/>
        <v xml:space="preserve">[343] Yale Model 851 Brass Padlock Picked and Gutted </v>
      </c>
    </row>
    <row r="1061" spans="1:9" x14ac:dyDescent="0.25">
      <c r="G1061">
        <f t="shared" si="48"/>
        <v>6362</v>
      </c>
      <c r="H1061" t="str">
        <f t="shared" ca="1" si="50"/>
        <v>8:05 Текущее видео</v>
      </c>
      <c r="I1061" t="str">
        <f t="shared" ca="1" si="49"/>
        <v xml:space="preserve">[342] Surprising Mul-T-Lock Interactive Picked and Gutted </v>
      </c>
    </row>
    <row r="1062" spans="1:9" x14ac:dyDescent="0.25">
      <c r="A1062" t="s">
        <v>2</v>
      </c>
      <c r="G1062">
        <f t="shared" si="48"/>
        <v>6368</v>
      </c>
      <c r="H1062" t="str">
        <f t="shared" ca="1" si="50"/>
        <v>6:43 Текущее видео</v>
      </c>
      <c r="I1062" t="str">
        <f t="shared" ca="1" si="49"/>
        <v xml:space="preserve">[341] Master Lock Pro Series 6321 Picked and Gutted </v>
      </c>
    </row>
    <row r="1063" spans="1:9" x14ac:dyDescent="0.25">
      <c r="A1063">
        <v>178</v>
      </c>
      <c r="G1063">
        <f t="shared" si="48"/>
        <v>6374</v>
      </c>
      <c r="H1063" t="str">
        <f t="shared" ca="1" si="50"/>
        <v>6:16 Текущее видео</v>
      </c>
      <c r="I1063" t="str">
        <f t="shared" ca="1" si="49"/>
        <v xml:space="preserve">[340] American Lock Series HT-15 Tubular Core Padlock Picked </v>
      </c>
    </row>
    <row r="1064" spans="1:9" x14ac:dyDescent="0.25">
      <c r="A1064" t="s">
        <v>1568</v>
      </c>
      <c r="G1064">
        <f t="shared" si="48"/>
        <v>6380</v>
      </c>
      <c r="H1064" t="str">
        <f t="shared" ca="1" si="50"/>
        <v>4:56 Текущее видео</v>
      </c>
      <c r="I1064" t="str">
        <f t="shared" ca="1" si="49"/>
        <v xml:space="preserve">[339] Master Lock Armored Shutter Lock Picked </v>
      </c>
    </row>
    <row r="1065" spans="1:9" x14ac:dyDescent="0.25">
      <c r="G1065">
        <f t="shared" si="48"/>
        <v>6386</v>
      </c>
      <c r="H1065" t="str">
        <f t="shared" ca="1" si="50"/>
        <v>5:30 Текущее видео</v>
      </c>
      <c r="I1065" t="str">
        <f t="shared" ca="1" si="49"/>
        <v xml:space="preserve">[338] Matlock 3855 16-Pin Cross Padlock Picked </v>
      </c>
    </row>
    <row r="1066" spans="1:9" x14ac:dyDescent="0.25">
      <c r="A1066" t="s">
        <v>271</v>
      </c>
      <c r="G1066">
        <f t="shared" si="48"/>
        <v>6392</v>
      </c>
      <c r="H1066" t="str">
        <f t="shared" ca="1" si="50"/>
        <v>3:33 Текущее видео</v>
      </c>
      <c r="I1066" t="str">
        <f t="shared" ca="1" si="49"/>
        <v xml:space="preserve">[337] Tiny "Wolfdog" Padlock Picked </v>
      </c>
    </row>
    <row r="1067" spans="1:9" x14ac:dyDescent="0.25">
      <c r="G1067">
        <f t="shared" si="48"/>
        <v>6398</v>
      </c>
      <c r="H1067" t="str">
        <f t="shared" ca="1" si="50"/>
        <v>5:43 Текущее видео</v>
      </c>
      <c r="I1067" t="str">
        <f t="shared" ca="1" si="49"/>
        <v xml:space="preserve">[336] Draper Expert 82mm Shutter Lock Picked and Gutted </v>
      </c>
    </row>
    <row r="1068" spans="1:9" x14ac:dyDescent="0.25">
      <c r="A1068" t="s">
        <v>2</v>
      </c>
      <c r="G1068">
        <f t="shared" si="48"/>
        <v>6404</v>
      </c>
      <c r="H1068" t="str">
        <f t="shared" ca="1" si="50"/>
        <v>6:44 Текущее видео</v>
      </c>
      <c r="I1068" t="str">
        <f t="shared" ca="1" si="49"/>
        <v xml:space="preserve">[335] Burg Wachter Gamma 700 Picked </v>
      </c>
    </row>
    <row r="1069" spans="1:9" x14ac:dyDescent="0.25">
      <c r="A1069">
        <v>179</v>
      </c>
      <c r="G1069">
        <f t="shared" ref="G1069:G1132" si="51">G1068+6</f>
        <v>6410</v>
      </c>
      <c r="H1069" t="str">
        <f t="shared" ca="1" si="50"/>
        <v>2:45 Текущее видео</v>
      </c>
      <c r="I1069" t="str">
        <f t="shared" ref="I1069:I1132" ca="1" si="52">INDIRECT(CONCATENATE("R",G1069+2,"C1"),0)</f>
        <v xml:space="preserve">[334] December Giveaway! </v>
      </c>
    </row>
    <row r="1070" spans="1:9" x14ac:dyDescent="0.25">
      <c r="A1070" t="s">
        <v>411</v>
      </c>
      <c r="G1070">
        <f t="shared" si="51"/>
        <v>6416</v>
      </c>
      <c r="H1070" t="str">
        <f t="shared" ca="1" si="50"/>
        <v>1:52 Текущее видео</v>
      </c>
      <c r="I1070" t="str">
        <f t="shared" ca="1" si="52"/>
        <v xml:space="preserve">[333] Cisa 220/50 Brass Padlock Picked </v>
      </c>
    </row>
    <row r="1071" spans="1:9" x14ac:dyDescent="0.25">
      <c r="G1071">
        <f t="shared" si="51"/>
        <v>6422</v>
      </c>
      <c r="H1071" t="str">
        <f t="shared" ca="1" si="50"/>
        <v>7:17 Текущее видео</v>
      </c>
      <c r="I1071" t="str">
        <f t="shared" ca="1" si="52"/>
        <v xml:space="preserve">[332] 40mmAL Series: Matlock 5025 Padlock Picked and Gutted </v>
      </c>
    </row>
    <row r="1072" spans="1:9" x14ac:dyDescent="0.25">
      <c r="A1072" t="s">
        <v>272</v>
      </c>
      <c r="G1072">
        <f t="shared" si="51"/>
        <v>6428</v>
      </c>
      <c r="H1072" t="str">
        <f t="shared" ca="1" si="50"/>
        <v>3:08 Текущее видео</v>
      </c>
      <c r="I1072" t="str">
        <f t="shared" ca="1" si="52"/>
        <v xml:space="preserve">[331] Vintage Hurd Spare Tire Lock Picked </v>
      </c>
    </row>
    <row r="1073" spans="1:9" x14ac:dyDescent="0.25">
      <c r="G1073">
        <f t="shared" si="51"/>
        <v>6434</v>
      </c>
      <c r="H1073" t="str">
        <f t="shared" ca="1" si="50"/>
        <v>9:24 Текущее видео</v>
      </c>
      <c r="I1073" t="str">
        <f t="shared" ca="1" si="52"/>
        <v xml:space="preserve">[329] HUGE Mul-T-Lock E18H Padlock Picked and Gutted </v>
      </c>
    </row>
    <row r="1074" spans="1:9" x14ac:dyDescent="0.25">
      <c r="A1074" t="s">
        <v>2</v>
      </c>
      <c r="G1074">
        <f t="shared" si="51"/>
        <v>6440</v>
      </c>
      <c r="H1074" t="str">
        <f t="shared" ca="1" si="50"/>
        <v>8:06 Текущее видео</v>
      </c>
      <c r="I1074" t="str">
        <f t="shared" ca="1" si="52"/>
        <v xml:space="preserve">[328] 40mmAL Series: American Lock 1100 (Edge Keyway) Picked and Gutted </v>
      </c>
    </row>
    <row r="1075" spans="1:9" x14ac:dyDescent="0.25">
      <c r="A1075">
        <v>180</v>
      </c>
      <c r="G1075">
        <f t="shared" si="51"/>
        <v>6446</v>
      </c>
      <c r="H1075" t="str">
        <f t="shared" ca="1" si="50"/>
        <v>7:40 Текущее видео</v>
      </c>
      <c r="I1075" t="str">
        <f t="shared" ca="1" si="52"/>
        <v xml:space="preserve">[327] Lockwood V7 (Master Locksmith Keyway) Picked and Gutted </v>
      </c>
    </row>
    <row r="1076" spans="1:9" x14ac:dyDescent="0.25">
      <c r="A1076" t="s">
        <v>409</v>
      </c>
      <c r="G1076">
        <f t="shared" si="51"/>
        <v>6452</v>
      </c>
      <c r="H1076" t="str">
        <f t="shared" ca="1" si="50"/>
        <v>6:40 Текущее видео</v>
      </c>
      <c r="I1076" t="str">
        <f t="shared" ca="1" si="52"/>
        <v xml:space="preserve">[326] 40mmAL Series: Federal 90A Padlock Picked and Gutted </v>
      </c>
    </row>
    <row r="1077" spans="1:9" x14ac:dyDescent="0.25">
      <c r="G1077">
        <f t="shared" si="51"/>
        <v>6458</v>
      </c>
      <c r="H1077" t="str">
        <f t="shared" ca="1" si="50"/>
        <v>3:34 Текущее видео</v>
      </c>
      <c r="I1077" t="str">
        <f t="shared" ca="1" si="52"/>
        <v xml:space="preserve">[325] Kryptonite Tubular Core Bike Lock Picked </v>
      </c>
    </row>
    <row r="1078" spans="1:9" x14ac:dyDescent="0.25">
      <c r="A1078" t="s">
        <v>273</v>
      </c>
      <c r="G1078">
        <f t="shared" si="51"/>
        <v>6464</v>
      </c>
      <c r="H1078" t="str">
        <f t="shared" ca="1" si="50"/>
        <v>7:44 Текущее видео</v>
      </c>
      <c r="I1078" t="str">
        <f t="shared" ca="1" si="52"/>
        <v xml:space="preserve">[324] 40mmAL Series: Abus 83AL/40 Padlock Picked and Gutted </v>
      </c>
    </row>
    <row r="1079" spans="1:9" x14ac:dyDescent="0.25">
      <c r="G1079">
        <f t="shared" si="51"/>
        <v>6470</v>
      </c>
      <c r="H1079" t="str">
        <f t="shared" ca="1" si="50"/>
        <v>6:08 Текущее видео</v>
      </c>
      <c r="I1079" t="str">
        <f t="shared" ca="1" si="52"/>
        <v xml:space="preserve">[321] Banggood 14 Piece Tension Tool Set Review </v>
      </c>
    </row>
    <row r="1080" spans="1:9" x14ac:dyDescent="0.25">
      <c r="A1080" t="s">
        <v>2</v>
      </c>
      <c r="G1080">
        <f t="shared" si="51"/>
        <v>6476</v>
      </c>
      <c r="H1080" t="str">
        <f t="shared" ca="1" si="50"/>
        <v>10:29 Текущее видео</v>
      </c>
      <c r="I1080" t="str">
        <f t="shared" ca="1" si="52"/>
        <v xml:space="preserve">[319] Special Considerations in Tensioning Dimple Locks </v>
      </c>
    </row>
    <row r="1081" spans="1:9" x14ac:dyDescent="0.25">
      <c r="A1081">
        <v>181</v>
      </c>
      <c r="G1081">
        <f t="shared" si="51"/>
        <v>6482</v>
      </c>
      <c r="H1081" t="str">
        <f t="shared" ca="1" si="50"/>
        <v>10:57 Текущее видео</v>
      </c>
      <c r="I1081" t="str">
        <f t="shared" ca="1" si="52"/>
        <v xml:space="preserve">[318] Banggood 12 Piece Pick Set and Transparent Padlock Review </v>
      </c>
    </row>
    <row r="1082" spans="1:9" x14ac:dyDescent="0.25">
      <c r="A1082" t="s">
        <v>13</v>
      </c>
      <c r="G1082">
        <f t="shared" si="51"/>
        <v>6488</v>
      </c>
      <c r="H1082" t="str">
        <f t="shared" ca="1" si="50"/>
        <v>6:21 Текущее видео</v>
      </c>
      <c r="I1082" t="str">
        <f t="shared" ca="1" si="52"/>
        <v xml:space="preserve">[323] Cisa PT-45 Padlock Picked and Gutted </v>
      </c>
    </row>
    <row r="1083" spans="1:9" x14ac:dyDescent="0.25">
      <c r="G1083">
        <f t="shared" si="51"/>
        <v>6494</v>
      </c>
      <c r="H1083" t="str">
        <f t="shared" ca="1" si="50"/>
        <v>4:44 Текущее видео</v>
      </c>
      <c r="I1083" t="str">
        <f t="shared" ca="1" si="52"/>
        <v xml:space="preserve">[320] Fort "Gem" Tubular Core Round Body Padlock Picked </v>
      </c>
    </row>
    <row r="1084" spans="1:9" x14ac:dyDescent="0.25">
      <c r="A1084" t="s">
        <v>274</v>
      </c>
      <c r="G1084">
        <f t="shared" si="51"/>
        <v>6500</v>
      </c>
      <c r="H1084" t="str">
        <f t="shared" ca="1" si="50"/>
        <v>6:07 Текущее видео</v>
      </c>
      <c r="I1084" t="str">
        <f t="shared" ca="1" si="52"/>
        <v xml:space="preserve">[317] 40mmAL Series: Abus 72/40 Padlock Picked and Gutted </v>
      </c>
    </row>
    <row r="1085" spans="1:9" x14ac:dyDescent="0.25">
      <c r="G1085">
        <f t="shared" si="51"/>
        <v>6506</v>
      </c>
      <c r="H1085" t="str">
        <f t="shared" ca="1" si="50"/>
        <v>6:12 Текущее видео</v>
      </c>
      <c r="I1085" t="str">
        <f t="shared" ca="1" si="52"/>
        <v xml:space="preserve">[316] Zeta Padlock (6 Dimple Sliders) Picked and Gutted </v>
      </c>
    </row>
    <row r="1086" spans="1:9" x14ac:dyDescent="0.25">
      <c r="A1086" t="s">
        <v>2</v>
      </c>
      <c r="G1086">
        <f t="shared" si="51"/>
        <v>6512</v>
      </c>
      <c r="H1086" t="str">
        <f t="shared" ca="1" si="50"/>
        <v>5:35 Текущее видео</v>
      </c>
      <c r="I1086" t="str">
        <f t="shared" ca="1" si="52"/>
        <v xml:space="preserve">[315] 40mmAL Series: Squire SAL/40 Padlock Picked, Bypassed and Gutted </v>
      </c>
    </row>
    <row r="1087" spans="1:9" x14ac:dyDescent="0.25">
      <c r="A1087">
        <v>182</v>
      </c>
      <c r="G1087">
        <f t="shared" si="51"/>
        <v>6518</v>
      </c>
      <c r="H1087" t="str">
        <f t="shared" ca="1" si="50"/>
        <v>8:45 Текущее видео</v>
      </c>
      <c r="I1087" t="str">
        <f t="shared" ca="1" si="52"/>
        <v xml:space="preserve">[314] ASSA Desmo (8 Sliders, 2 Sidebars) Oval Cylinder Picked and Gutted </v>
      </c>
    </row>
    <row r="1088" spans="1:9" x14ac:dyDescent="0.25">
      <c r="A1088" t="s">
        <v>9</v>
      </c>
      <c r="G1088">
        <f t="shared" si="51"/>
        <v>6524</v>
      </c>
      <c r="H1088" t="str">
        <f t="shared" ca="1" si="50"/>
        <v>6:08 Текущее видео</v>
      </c>
      <c r="I1088" t="str">
        <f t="shared" ca="1" si="52"/>
        <v xml:space="preserve">[313] 40mmAL Series: Sesamee 90129 Padlock Picked and Gutted </v>
      </c>
    </row>
    <row r="1089" spans="1:9" x14ac:dyDescent="0.25">
      <c r="G1089">
        <f t="shared" si="51"/>
        <v>6530</v>
      </c>
      <c r="H1089" t="str">
        <f t="shared" ca="1" si="50"/>
        <v>5:11 Текущее видео</v>
      </c>
      <c r="I1089" t="str">
        <f t="shared" ca="1" si="52"/>
        <v xml:space="preserve">[312] 40mmAL Series: Kasp 14040 Picked and Gutted </v>
      </c>
    </row>
    <row r="1090" spans="1:9" x14ac:dyDescent="0.25">
      <c r="A1090" t="s">
        <v>275</v>
      </c>
      <c r="G1090">
        <f t="shared" si="51"/>
        <v>6536</v>
      </c>
      <c r="H1090" t="str">
        <f t="shared" ref="H1090:H1153" ca="1" si="53">INDIRECT(CONCATENATE("R",G1090,"C1"),0)</f>
        <v>5:05 Текущее видео</v>
      </c>
      <c r="I1090" t="str">
        <f t="shared" ca="1" si="52"/>
        <v xml:space="preserve">[311] 40mmAL Series: Point System Supplemented and Clarified </v>
      </c>
    </row>
    <row r="1091" spans="1:9" x14ac:dyDescent="0.25">
      <c r="G1091">
        <f t="shared" si="51"/>
        <v>6542</v>
      </c>
      <c r="H1091" t="str">
        <f t="shared" ca="1" si="53"/>
        <v>7:16 Текущее видео</v>
      </c>
      <c r="I1091" t="str">
        <f t="shared" ca="1" si="52"/>
        <v xml:space="preserve">[310] HUGE Lockwood 270S70 Padlock Picked and Gutted </v>
      </c>
    </row>
    <row r="1092" spans="1:9" x14ac:dyDescent="0.25">
      <c r="A1092" t="s">
        <v>2</v>
      </c>
      <c r="G1092">
        <f t="shared" si="51"/>
        <v>6548</v>
      </c>
      <c r="H1092" t="str">
        <f t="shared" ca="1" si="53"/>
        <v>8:24 Текущее видео</v>
      </c>
      <c r="I1092" t="str">
        <f t="shared" ca="1" si="52"/>
        <v xml:space="preserve">[309] 40mmAL Series: Master Pro Series 6835 (x2) Picked and Gutted </v>
      </c>
    </row>
    <row r="1093" spans="1:9" x14ac:dyDescent="0.25">
      <c r="A1093">
        <v>183</v>
      </c>
      <c r="G1093">
        <f t="shared" si="51"/>
        <v>6554</v>
      </c>
      <c r="H1093" t="str">
        <f t="shared" ca="1" si="53"/>
        <v>8:43 Текущее видео</v>
      </c>
      <c r="I1093" t="str">
        <f t="shared" ca="1" si="52"/>
        <v xml:space="preserve">[308] Two Lockwood 334B45 Padlocks Picked in a Row and Gutted </v>
      </c>
    </row>
    <row r="1094" spans="1:9" x14ac:dyDescent="0.25">
      <c r="A1094" t="s">
        <v>496</v>
      </c>
      <c r="G1094">
        <f t="shared" si="51"/>
        <v>6560</v>
      </c>
      <c r="H1094" t="str">
        <f t="shared" ca="1" si="53"/>
        <v>9:11 Текущее видео</v>
      </c>
      <c r="I1094" t="str">
        <f t="shared" ca="1" si="52"/>
        <v xml:space="preserve">[307] Series Debut: 40mm Aluminum Body Padlocks </v>
      </c>
    </row>
    <row r="1095" spans="1:9" x14ac:dyDescent="0.25">
      <c r="G1095">
        <f t="shared" si="51"/>
        <v>6566</v>
      </c>
      <c r="H1095" t="str">
        <f t="shared" ca="1" si="53"/>
        <v>5:15 Текущее видео</v>
      </c>
      <c r="I1095" t="str">
        <f t="shared" ca="1" si="52"/>
        <v xml:space="preserve">[306] November Giveaway! </v>
      </c>
    </row>
    <row r="1096" spans="1:9" x14ac:dyDescent="0.25">
      <c r="A1096" t="s">
        <v>276</v>
      </c>
      <c r="G1096">
        <f t="shared" si="51"/>
        <v>6572</v>
      </c>
      <c r="H1096" t="str">
        <f t="shared" ca="1" si="53"/>
        <v>5:20 Текущее видео</v>
      </c>
      <c r="I1096" t="str">
        <f t="shared" ca="1" si="52"/>
        <v xml:space="preserve">[305] Asec Euro Profile Cylinder Picked and Gutted </v>
      </c>
    </row>
    <row r="1097" spans="1:9" x14ac:dyDescent="0.25">
      <c r="G1097">
        <f t="shared" si="51"/>
        <v>6578</v>
      </c>
      <c r="H1097" t="str">
        <f t="shared" ca="1" si="53"/>
        <v>6:20 Текущее видео</v>
      </c>
      <c r="I1097" t="str">
        <f t="shared" ca="1" si="52"/>
        <v xml:space="preserve">[304] Hugo GR 3.5s Euro Profile Dimple Cylinder Picked and Gutted </v>
      </c>
    </row>
    <row r="1098" spans="1:9" x14ac:dyDescent="0.25">
      <c r="A1098" t="s">
        <v>2</v>
      </c>
      <c r="G1098">
        <f t="shared" si="51"/>
        <v>6584</v>
      </c>
      <c r="H1098" t="str">
        <f t="shared" ca="1" si="53"/>
        <v>3:13 Текущее видео</v>
      </c>
      <c r="I1098" t="str">
        <f t="shared" ca="1" si="52"/>
        <v xml:space="preserve">[303] Master Lock 680D Armored Shutter Lock Picked </v>
      </c>
    </row>
    <row r="1099" spans="1:9" x14ac:dyDescent="0.25">
      <c r="A1099">
        <v>184</v>
      </c>
      <c r="G1099">
        <f t="shared" si="51"/>
        <v>6590</v>
      </c>
      <c r="H1099" t="str">
        <f t="shared" ca="1" si="53"/>
        <v>17:13 Текущее видео</v>
      </c>
      <c r="I1099" t="str">
        <f t="shared" ca="1" si="52"/>
        <v xml:space="preserve">[302] Avocet ABS Cylinder (Pin-in-Pin, Magnetic Pins, 6 Trap Pins!) Picked and Gutted </v>
      </c>
    </row>
    <row r="1100" spans="1:9" x14ac:dyDescent="0.25">
      <c r="A1100" t="s">
        <v>1569</v>
      </c>
      <c r="G1100">
        <f t="shared" si="51"/>
        <v>6596</v>
      </c>
      <c r="H1100" t="str">
        <f t="shared" ca="1" si="53"/>
        <v>7:51 Текущее видео</v>
      </c>
      <c r="I1100" t="str">
        <f t="shared" ca="1" si="52"/>
        <v xml:space="preserve">[301] Kwikset "Protecto-Keyed" IC Rim Cylinder Picked and Gutted </v>
      </c>
    </row>
    <row r="1101" spans="1:9" x14ac:dyDescent="0.25">
      <c r="G1101">
        <f t="shared" si="51"/>
        <v>6602</v>
      </c>
      <c r="H1101" t="str">
        <f t="shared" ca="1" si="53"/>
        <v>8:17 Текущее видео</v>
      </c>
      <c r="I1101" t="str">
        <f t="shared" ca="1" si="52"/>
        <v xml:space="preserve">[300] Squire SS65CS Stronghold (CEN 6) Padlock Picked and Gutted </v>
      </c>
    </row>
    <row r="1102" spans="1:9" x14ac:dyDescent="0.25">
      <c r="A1102" t="s">
        <v>277</v>
      </c>
      <c r="G1102">
        <f t="shared" si="51"/>
        <v>6608</v>
      </c>
      <c r="H1102" t="str">
        <f t="shared" ca="1" si="53"/>
        <v>8:30 Текущее видео</v>
      </c>
      <c r="I1102" t="str">
        <f t="shared" ca="1" si="52"/>
        <v xml:space="preserve">[298] Squire HS4 Stronghold Padlock Picked and Gutted </v>
      </c>
    </row>
    <row r="1103" spans="1:9" x14ac:dyDescent="0.25">
      <c r="G1103">
        <f t="shared" si="51"/>
        <v>6614</v>
      </c>
      <c r="H1103" t="str">
        <f t="shared" ca="1" si="53"/>
        <v>8:22 Текущее видео</v>
      </c>
      <c r="I1103" t="str">
        <f t="shared" ca="1" si="52"/>
        <v xml:space="preserve">[299] CISA 285/75 Shutter Lock Picked and Gutted </v>
      </c>
    </row>
    <row r="1104" spans="1:9" x14ac:dyDescent="0.25">
      <c r="A1104" t="s">
        <v>2</v>
      </c>
      <c r="G1104">
        <f t="shared" si="51"/>
        <v>6620</v>
      </c>
      <c r="H1104" t="str">
        <f t="shared" ca="1" si="53"/>
        <v>6:02 Текущее видео</v>
      </c>
      <c r="I1104" t="str">
        <f t="shared" ca="1" si="52"/>
        <v xml:space="preserve">[297] Eagle "Supr-Security" Rim Cylinder Picked and Gutted </v>
      </c>
    </row>
    <row r="1105" spans="1:9" x14ac:dyDescent="0.25">
      <c r="A1105">
        <v>185</v>
      </c>
      <c r="G1105">
        <f t="shared" si="51"/>
        <v>6626</v>
      </c>
      <c r="H1105" t="str">
        <f t="shared" ca="1" si="53"/>
        <v>11:32 Текущее видео</v>
      </c>
      <c r="I1105" t="str">
        <f t="shared" ca="1" si="52"/>
        <v xml:space="preserve">[295] Iseo Perfecta Picked and Gutted </v>
      </c>
    </row>
    <row r="1106" spans="1:9" x14ac:dyDescent="0.25">
      <c r="A1106" t="s">
        <v>1590</v>
      </c>
      <c r="G1106">
        <f t="shared" si="51"/>
        <v>6632</v>
      </c>
      <c r="H1106" t="str">
        <f t="shared" ca="1" si="53"/>
        <v>6:24 Текущее видео</v>
      </c>
      <c r="I1106" t="str">
        <f t="shared" ca="1" si="52"/>
        <v xml:space="preserve">[296] TrekMaster30 Challenge Lock Picked and Gutted </v>
      </c>
    </row>
    <row r="1107" spans="1:9" x14ac:dyDescent="0.25">
      <c r="G1107">
        <f t="shared" si="51"/>
        <v>6638</v>
      </c>
      <c r="H1107" t="str">
        <f t="shared" ca="1" si="53"/>
        <v>2:52 Текущее видео</v>
      </c>
      <c r="I1107" t="str">
        <f t="shared" ca="1" si="52"/>
        <v xml:space="preserve">[292] Practice Lock Kit Giveaway! </v>
      </c>
    </row>
    <row r="1108" spans="1:9" x14ac:dyDescent="0.25">
      <c r="A1108" t="s">
        <v>278</v>
      </c>
      <c r="G1108">
        <f t="shared" si="51"/>
        <v>6644</v>
      </c>
      <c r="H1108" t="str">
        <f t="shared" ca="1" si="53"/>
        <v>10:03 Текущее видео</v>
      </c>
      <c r="I1108" t="str">
        <f t="shared" ca="1" si="52"/>
        <v xml:space="preserve">[290] Dual Core Kwikset SmartKey Cylinder Picked (x2) and Gutted </v>
      </c>
    </row>
    <row r="1109" spans="1:9" x14ac:dyDescent="0.25">
      <c r="G1109">
        <f t="shared" si="51"/>
        <v>6650</v>
      </c>
      <c r="H1109" t="str">
        <f t="shared" ca="1" si="53"/>
        <v>6:28 Текущее видео</v>
      </c>
      <c r="I1109" t="str">
        <f t="shared" ca="1" si="52"/>
        <v xml:space="preserve">[293] Kwikset Interchangable Core Titan Cylinder Picked and Gutted </v>
      </c>
    </row>
    <row r="1110" spans="1:9" x14ac:dyDescent="0.25">
      <c r="A1110" t="s">
        <v>2</v>
      </c>
      <c r="G1110">
        <f t="shared" si="51"/>
        <v>6656</v>
      </c>
      <c r="H1110" t="str">
        <f t="shared" ca="1" si="53"/>
        <v>4:34 Текущее видео</v>
      </c>
      <c r="I1110" t="str">
        <f t="shared" ca="1" si="52"/>
        <v xml:space="preserve">[291] Yale Dimple Rim Cylinder Picked and Gutted </v>
      </c>
    </row>
    <row r="1111" spans="1:9" x14ac:dyDescent="0.25">
      <c r="A1111">
        <v>186</v>
      </c>
      <c r="G1111">
        <f t="shared" si="51"/>
        <v>6662</v>
      </c>
      <c r="H1111" t="str">
        <f t="shared" ca="1" si="53"/>
        <v>5:44 Текущее видео</v>
      </c>
      <c r="I1111" t="str">
        <f t="shared" ca="1" si="52"/>
        <v xml:space="preserve">[294] CES Euro Profile Cylinder with Schlage Keyway Picked and Gutted </v>
      </c>
    </row>
    <row r="1112" spans="1:9" x14ac:dyDescent="0.25">
      <c r="A1112" t="s">
        <v>1659</v>
      </c>
      <c r="G1112">
        <f t="shared" si="51"/>
        <v>6668</v>
      </c>
      <c r="H1112" t="str">
        <f t="shared" ca="1" si="53"/>
        <v>7:03 Текущее видео</v>
      </c>
      <c r="I1112" t="str">
        <f t="shared" ca="1" si="52"/>
        <v xml:space="preserve">[289] Vintage Ruko 2 Padlock Picked and Gutted </v>
      </c>
    </row>
    <row r="1113" spans="1:9" x14ac:dyDescent="0.25">
      <c r="G1113">
        <f t="shared" si="51"/>
        <v>6674</v>
      </c>
      <c r="H1113" t="str">
        <f t="shared" ca="1" si="53"/>
        <v>6:34 Текущее видео</v>
      </c>
      <c r="I1113" t="str">
        <f t="shared" ca="1" si="52"/>
        <v xml:space="preserve">[288] Medeco KeyMark Mortise Cylinder Picked and Gutted </v>
      </c>
    </row>
    <row r="1114" spans="1:9" x14ac:dyDescent="0.25">
      <c r="A1114" t="s">
        <v>279</v>
      </c>
      <c r="G1114">
        <f t="shared" si="51"/>
        <v>6680</v>
      </c>
      <c r="H1114" t="str">
        <f t="shared" ca="1" si="53"/>
        <v>2:01 Текущее видео</v>
      </c>
      <c r="I1114" t="str">
        <f t="shared" ca="1" si="52"/>
        <v xml:space="preserve">[287] Lockwood Clover Leaf Padlock Picked </v>
      </c>
    </row>
    <row r="1115" spans="1:9" x14ac:dyDescent="0.25">
      <c r="G1115">
        <f t="shared" si="51"/>
        <v>6686</v>
      </c>
      <c r="H1115" t="str">
        <f t="shared" ca="1" si="53"/>
        <v>2:31 Текущее видео</v>
      </c>
      <c r="I1115" t="str">
        <f t="shared" ca="1" si="52"/>
        <v xml:space="preserve">[286] Lockwood 120/50 Padlock Picked </v>
      </c>
    </row>
    <row r="1116" spans="1:9" x14ac:dyDescent="0.25">
      <c r="A1116" t="s">
        <v>2</v>
      </c>
      <c r="G1116">
        <f t="shared" si="51"/>
        <v>6692</v>
      </c>
      <c r="H1116" t="str">
        <f t="shared" ca="1" si="53"/>
        <v>13:05 Текущее видео</v>
      </c>
      <c r="I1116" t="str">
        <f t="shared" ca="1" si="52"/>
        <v xml:space="preserve">[285] Two Registered Mail "Counter" Padlocks Picked and Gutted </v>
      </c>
    </row>
    <row r="1117" spans="1:9" x14ac:dyDescent="0.25">
      <c r="A1117">
        <v>187</v>
      </c>
      <c r="G1117">
        <f t="shared" si="51"/>
        <v>6698</v>
      </c>
      <c r="H1117" t="str">
        <f t="shared" ca="1" si="53"/>
        <v>2:23 Текущее видео</v>
      </c>
      <c r="I1117" t="str">
        <f t="shared" ca="1" si="52"/>
        <v xml:space="preserve">[284] Kryptonite 7 Pin Tubular Core Padlock Picked </v>
      </c>
    </row>
    <row r="1118" spans="1:9" x14ac:dyDescent="0.25">
      <c r="A1118" t="s">
        <v>189</v>
      </c>
      <c r="G1118">
        <f t="shared" si="51"/>
        <v>6704</v>
      </c>
      <c r="H1118" t="str">
        <f t="shared" ca="1" si="53"/>
        <v>4:59 Текущее видео</v>
      </c>
      <c r="I1118" t="str">
        <f t="shared" ca="1" si="52"/>
        <v xml:space="preserve">[283] Mul-T-Lock TB-45 Padlock Picked and Gutted </v>
      </c>
    </row>
    <row r="1119" spans="1:9" x14ac:dyDescent="0.25">
      <c r="G1119">
        <f t="shared" si="51"/>
        <v>6710</v>
      </c>
      <c r="H1119" t="str">
        <f t="shared" ca="1" si="53"/>
        <v>2:03 Текущее видео</v>
      </c>
      <c r="I1119" t="str">
        <f t="shared" ca="1" si="52"/>
        <v xml:space="preserve">[282] CES 50mm Brass Padlock Picked </v>
      </c>
    </row>
    <row r="1120" spans="1:9" x14ac:dyDescent="0.25">
      <c r="A1120" t="s">
        <v>280</v>
      </c>
      <c r="G1120">
        <f t="shared" si="51"/>
        <v>6716</v>
      </c>
      <c r="H1120" t="str">
        <f t="shared" ca="1" si="53"/>
        <v>12:49 Текущее видео</v>
      </c>
      <c r="I1120" t="str">
        <f t="shared" ca="1" si="52"/>
        <v xml:space="preserve">[281] Mul-T-Lock MT5+ Mortise Cylinder Picked and Gutted </v>
      </c>
    </row>
    <row r="1121" spans="1:9" x14ac:dyDescent="0.25">
      <c r="G1121">
        <f t="shared" si="51"/>
        <v>6722</v>
      </c>
      <c r="H1121" t="str">
        <f t="shared" ca="1" si="53"/>
        <v>6:24 Текущее видео</v>
      </c>
      <c r="I1121" t="str">
        <f t="shared" ca="1" si="52"/>
        <v xml:space="preserve">[280] Brinks House Key Padlock Picked and Gutted </v>
      </c>
    </row>
    <row r="1122" spans="1:9" x14ac:dyDescent="0.25">
      <c r="A1122" t="s">
        <v>2</v>
      </c>
      <c r="G1122">
        <f t="shared" si="51"/>
        <v>6728</v>
      </c>
      <c r="H1122" t="str">
        <f t="shared" ca="1" si="53"/>
        <v>4:42 Текущее видео</v>
      </c>
      <c r="I1122" t="str">
        <f t="shared" ca="1" si="52"/>
        <v xml:space="preserve">[279] Almont "ReKey" Padlock Picked and Gutted </v>
      </c>
    </row>
    <row r="1123" spans="1:9" x14ac:dyDescent="0.25">
      <c r="A1123">
        <v>188</v>
      </c>
      <c r="G1123">
        <f t="shared" si="51"/>
        <v>6734</v>
      </c>
      <c r="H1123" t="str">
        <f t="shared" ca="1" si="53"/>
        <v>5:40 Текущее видео</v>
      </c>
      <c r="I1123" t="str">
        <f t="shared" ca="1" si="52"/>
        <v xml:space="preserve">[278] Union SH50SO Padlock Picked and Gutted </v>
      </c>
    </row>
    <row r="1124" spans="1:9" x14ac:dyDescent="0.25">
      <c r="A1124" t="s">
        <v>87</v>
      </c>
      <c r="G1124">
        <f t="shared" si="51"/>
        <v>6740</v>
      </c>
      <c r="H1124" t="str">
        <f t="shared" ca="1" si="53"/>
        <v>7:39 Текущее видео</v>
      </c>
      <c r="I1124" t="str">
        <f t="shared" ca="1" si="52"/>
        <v xml:space="preserve">[277] Clay Miller Sargent Challenge Lock Picked and Gutted </v>
      </c>
    </row>
    <row r="1125" spans="1:9" x14ac:dyDescent="0.25">
      <c r="G1125">
        <f t="shared" si="51"/>
        <v>6746</v>
      </c>
      <c r="H1125" t="str">
        <f t="shared" ca="1" si="53"/>
        <v>2:46 Текущее видео</v>
      </c>
      <c r="I1125" t="str">
        <f t="shared" ca="1" si="52"/>
        <v xml:space="preserve">[276] October Giveaway! </v>
      </c>
    </row>
    <row r="1126" spans="1:9" x14ac:dyDescent="0.25">
      <c r="A1126" t="s">
        <v>281</v>
      </c>
      <c r="G1126">
        <f t="shared" si="51"/>
        <v>6752</v>
      </c>
      <c r="H1126" t="str">
        <f t="shared" ca="1" si="53"/>
        <v>17:23 Текущее видео</v>
      </c>
      <c r="I1126" t="str">
        <f t="shared" ca="1" si="52"/>
        <v xml:space="preserve">[275] Hugo "Cobra" 61P Padlock (6 Trap Pins!) Picked and Gutted </v>
      </c>
    </row>
    <row r="1127" spans="1:9" x14ac:dyDescent="0.25">
      <c r="G1127">
        <f t="shared" si="51"/>
        <v>6758</v>
      </c>
      <c r="H1127" t="str">
        <f t="shared" ca="1" si="53"/>
        <v>11:51 Текущее видео</v>
      </c>
      <c r="I1127" t="str">
        <f t="shared" ca="1" si="52"/>
        <v xml:space="preserve">[274] Mul-T-Lock LFIC/FSIC Cylinder Picked to Operating &amp; Control and Gutted </v>
      </c>
    </row>
    <row r="1128" spans="1:9" x14ac:dyDescent="0.25">
      <c r="A1128" t="s">
        <v>2</v>
      </c>
      <c r="G1128">
        <f t="shared" si="51"/>
        <v>6764</v>
      </c>
      <c r="H1128" t="str">
        <f t="shared" ca="1" si="53"/>
        <v>3:19 Текущее видео</v>
      </c>
      <c r="I1128" t="str">
        <f t="shared" ca="1" si="52"/>
        <v xml:space="preserve">[273] Viro Double Bolt Armored Shutter Lock Picked (Model TS-4226) </v>
      </c>
    </row>
    <row r="1129" spans="1:9" x14ac:dyDescent="0.25">
      <c r="A1129">
        <v>189</v>
      </c>
      <c r="G1129">
        <f t="shared" si="51"/>
        <v>6770</v>
      </c>
      <c r="H1129" t="str">
        <f t="shared" ca="1" si="53"/>
        <v>3:04 Текущее видео</v>
      </c>
      <c r="I1129" t="str">
        <f t="shared" ca="1" si="52"/>
        <v xml:space="preserve">[272] Corbin 151/81 Armored Shutter Lock Picked </v>
      </c>
    </row>
    <row r="1130" spans="1:9" x14ac:dyDescent="0.25">
      <c r="A1130" t="s">
        <v>1570</v>
      </c>
      <c r="G1130">
        <f t="shared" si="51"/>
        <v>6776</v>
      </c>
      <c r="H1130" t="str">
        <f t="shared" ca="1" si="53"/>
        <v>6:26 Текущее видео</v>
      </c>
      <c r="I1130" t="str">
        <f t="shared" ca="1" si="52"/>
        <v xml:space="preserve">[271] MT5+ Padlock Reassembled </v>
      </c>
    </row>
    <row r="1131" spans="1:9" x14ac:dyDescent="0.25">
      <c r="G1131">
        <f t="shared" si="51"/>
        <v>6782</v>
      </c>
      <c r="H1131" t="str">
        <f t="shared" ca="1" si="53"/>
        <v>11:43 Текущее видео</v>
      </c>
      <c r="I1131" t="str">
        <f t="shared" ca="1" si="52"/>
        <v xml:space="preserve">[270] Lockwood MT5+ Padlock Picked and Gutted </v>
      </c>
    </row>
    <row r="1132" spans="1:9" x14ac:dyDescent="0.25">
      <c r="A1132" t="s">
        <v>282</v>
      </c>
      <c r="G1132">
        <f t="shared" si="51"/>
        <v>6788</v>
      </c>
      <c r="H1132" t="str">
        <f t="shared" ca="1" si="53"/>
        <v>3:51 Текущее видео</v>
      </c>
      <c r="I1132" t="str">
        <f t="shared" ca="1" si="52"/>
        <v xml:space="preserve">[269] Viro Panzer Shutter Padlock Picked </v>
      </c>
    </row>
    <row r="1133" spans="1:9" x14ac:dyDescent="0.25">
      <c r="G1133">
        <f t="shared" ref="G1133:G1196" si="54">G1132+6</f>
        <v>6794</v>
      </c>
      <c r="H1133" t="str">
        <f t="shared" ca="1" si="53"/>
        <v>7:32 Текущее видео</v>
      </c>
      <c r="I1133" t="str">
        <f t="shared" ref="I1133:I1196" ca="1" si="55">INDIRECT(CONCATENATE("R",G1133+2,"C1"),0)</f>
        <v xml:space="preserve">[268] VDE's Society Brass Challenge Lock Picked and Gutted </v>
      </c>
    </row>
    <row r="1134" spans="1:9" x14ac:dyDescent="0.25">
      <c r="A1134" t="s">
        <v>2</v>
      </c>
      <c r="G1134">
        <f t="shared" si="54"/>
        <v>6800</v>
      </c>
      <c r="H1134" t="str">
        <f t="shared" ca="1" si="53"/>
        <v>6:26 Текущее видео</v>
      </c>
      <c r="I1134" t="str">
        <f t="shared" ca="1" si="55"/>
        <v xml:space="preserve">[267] Crispey Bear's Yale Euro Profile Challenge Lock Picked and Gutted </v>
      </c>
    </row>
    <row r="1135" spans="1:9" x14ac:dyDescent="0.25">
      <c r="A1135">
        <v>190</v>
      </c>
      <c r="G1135">
        <f t="shared" si="54"/>
        <v>6806</v>
      </c>
      <c r="H1135" t="str">
        <f t="shared" ca="1" si="53"/>
        <v>7:37 Текущее видео</v>
      </c>
      <c r="I1135" t="str">
        <f t="shared" ca="1" si="55"/>
        <v xml:space="preserve">[266] Papa Gleb's "PG14" Challenge Lock Picked and Gutted </v>
      </c>
    </row>
    <row r="1136" spans="1:9" x14ac:dyDescent="0.25">
      <c r="A1136" t="s">
        <v>137</v>
      </c>
      <c r="G1136">
        <f t="shared" si="54"/>
        <v>6812</v>
      </c>
      <c r="H1136" t="str">
        <f t="shared" ca="1" si="53"/>
        <v>6:45 Текущее видео</v>
      </c>
      <c r="I1136" t="str">
        <f t="shared" ca="1" si="55"/>
        <v xml:space="preserve">[265] Papa Gleb's "PG4" Sargent Challenge Lock Picked and Gutted </v>
      </c>
    </row>
    <row r="1137" spans="1:9" x14ac:dyDescent="0.25">
      <c r="G1137">
        <f t="shared" si="54"/>
        <v>6818</v>
      </c>
      <c r="H1137" t="str">
        <f t="shared" ca="1" si="53"/>
        <v>5:15 Текущее видео</v>
      </c>
      <c r="I1137" t="str">
        <f t="shared" ca="1" si="55"/>
        <v xml:space="preserve">[264] Tensile Spider's Basta Challenge Lock Picked and Gutted </v>
      </c>
    </row>
    <row r="1138" spans="1:9" x14ac:dyDescent="0.25">
      <c r="A1138" t="s">
        <v>283</v>
      </c>
      <c r="G1138">
        <f t="shared" si="54"/>
        <v>6824</v>
      </c>
      <c r="H1138" t="str">
        <f t="shared" ca="1" si="53"/>
        <v>4:38 Текущее видео</v>
      </c>
      <c r="I1138" t="str">
        <f t="shared" ca="1" si="55"/>
        <v xml:space="preserve">[263] Adrian Leon's Ilco/Kwikset Challenge Lock Picked and Gutted </v>
      </c>
    </row>
    <row r="1139" spans="1:9" x14ac:dyDescent="0.25">
      <c r="G1139">
        <f t="shared" si="54"/>
        <v>6830</v>
      </c>
      <c r="H1139" t="str">
        <f t="shared" ca="1" si="53"/>
        <v>7:40 Текущее видео</v>
      </c>
      <c r="I1139" t="str">
        <f t="shared" ca="1" si="55"/>
        <v xml:space="preserve">[262] Robert Bradford's Yale Challenge Lock Picked and Gutted </v>
      </c>
    </row>
    <row r="1140" spans="1:9" x14ac:dyDescent="0.25">
      <c r="A1140" t="s">
        <v>2</v>
      </c>
      <c r="G1140">
        <f t="shared" si="54"/>
        <v>6836</v>
      </c>
      <c r="H1140" t="str">
        <f t="shared" ca="1" si="53"/>
        <v>7:26 Текущее видео</v>
      </c>
      <c r="I1140" t="str">
        <f t="shared" ca="1" si="55"/>
        <v xml:space="preserve">[261] Crispy Bear's Yale Challenge Lock Picked and Gutted </v>
      </c>
    </row>
    <row r="1141" spans="1:9" x14ac:dyDescent="0.25">
      <c r="A1141">
        <v>191</v>
      </c>
      <c r="G1141">
        <f t="shared" si="54"/>
        <v>6842</v>
      </c>
      <c r="H1141" t="str">
        <f t="shared" ca="1" si="53"/>
        <v>5:03 Текущее видео</v>
      </c>
      <c r="I1141" t="str">
        <f t="shared" ca="1" si="55"/>
        <v xml:space="preserve">[260] Lockwood 334 Marine Padlock Picked and Gutted (Model 334M45) </v>
      </c>
    </row>
    <row r="1142" spans="1:9" x14ac:dyDescent="0.25">
      <c r="A1142" t="s">
        <v>391</v>
      </c>
      <c r="G1142">
        <f t="shared" si="54"/>
        <v>6848</v>
      </c>
      <c r="H1142" t="str">
        <f t="shared" ca="1" si="53"/>
        <v>9:04 Текущее видео</v>
      </c>
      <c r="I1142" t="str">
        <f t="shared" ca="1" si="55"/>
        <v xml:space="preserve">[259] Rav Bariach Locxis Pin-in-Pin Euro Profile Cylinder Picked and Gutted </v>
      </c>
    </row>
    <row r="1143" spans="1:9" x14ac:dyDescent="0.25">
      <c r="G1143">
        <f t="shared" si="54"/>
        <v>6854</v>
      </c>
      <c r="H1143" t="str">
        <f t="shared" ca="1" si="53"/>
        <v>8:08 Текущее видео</v>
      </c>
      <c r="I1143" t="str">
        <f t="shared" ca="1" si="55"/>
        <v xml:space="preserve">[258] West Coast Picks' Arrow (Pin-in-Pin) Challenge Lock Picked and Gutted </v>
      </c>
    </row>
    <row r="1144" spans="1:9" x14ac:dyDescent="0.25">
      <c r="A1144" t="s">
        <v>284</v>
      </c>
      <c r="G1144">
        <f t="shared" si="54"/>
        <v>6860</v>
      </c>
      <c r="H1144" t="str">
        <f t="shared" ca="1" si="53"/>
        <v>2:25 Текущее видео</v>
      </c>
      <c r="I1144" t="str">
        <f t="shared" ca="1" si="55"/>
        <v xml:space="preserve">[257] Abus 60/40 Brass Padlock Picked </v>
      </c>
    </row>
    <row r="1145" spans="1:9" x14ac:dyDescent="0.25">
      <c r="G1145">
        <f t="shared" si="54"/>
        <v>6866</v>
      </c>
      <c r="H1145" t="str">
        <f t="shared" ca="1" si="53"/>
        <v>5:15 Текущее видео</v>
      </c>
      <c r="I1145" t="str">
        <f t="shared" ca="1" si="55"/>
        <v xml:space="preserve">[256] Draper Expert Round Body Padlock Picked and Gutted (Model 8315) </v>
      </c>
    </row>
    <row r="1146" spans="1:9" x14ac:dyDescent="0.25">
      <c r="A1146" t="s">
        <v>2</v>
      </c>
      <c r="G1146">
        <f t="shared" si="54"/>
        <v>6872</v>
      </c>
      <c r="H1146" t="str">
        <f t="shared" ca="1" si="53"/>
        <v>7:56 Текущее видео</v>
      </c>
      <c r="I1146" t="str">
        <f t="shared" ca="1" si="55"/>
        <v xml:space="preserve">[255] HUGE Lockwood 270S70 Padlock Picked and Gutted </v>
      </c>
    </row>
    <row r="1147" spans="1:9" x14ac:dyDescent="0.25">
      <c r="A1147">
        <v>192</v>
      </c>
      <c r="G1147">
        <f t="shared" si="54"/>
        <v>6878</v>
      </c>
      <c r="H1147" t="str">
        <f t="shared" ca="1" si="53"/>
        <v>6:57 Текущее видео</v>
      </c>
      <c r="I1147" t="str">
        <f t="shared" ca="1" si="55"/>
        <v xml:space="preserve">[254] Lockwood 301/63 Round Body Padlock Picked and Gutted </v>
      </c>
    </row>
    <row r="1148" spans="1:9" x14ac:dyDescent="0.25">
      <c r="A1148" t="s">
        <v>520</v>
      </c>
      <c r="G1148">
        <f t="shared" si="54"/>
        <v>6884</v>
      </c>
      <c r="H1148" t="str">
        <f t="shared" ca="1" si="53"/>
        <v>9:16 Текущее видео</v>
      </c>
      <c r="I1148" t="str">
        <f t="shared" ca="1" si="55"/>
        <v xml:space="preserve">[253] Mul-T-Lock E11 Shutter Lock Picked and Gutted </v>
      </c>
    </row>
    <row r="1149" spans="1:9" x14ac:dyDescent="0.25">
      <c r="G1149">
        <f t="shared" si="54"/>
        <v>6890</v>
      </c>
      <c r="H1149" t="str">
        <f t="shared" ca="1" si="53"/>
        <v>8:21 Текущее видео</v>
      </c>
      <c r="I1149" t="str">
        <f t="shared" ca="1" si="55"/>
        <v xml:space="preserve">[252] CISA Security Profile (Absurd Keyway) Oval Cylinder Picked and Gutted </v>
      </c>
    </row>
    <row r="1150" spans="1:9" x14ac:dyDescent="0.25">
      <c r="A1150" t="s">
        <v>285</v>
      </c>
      <c r="G1150">
        <f t="shared" si="54"/>
        <v>6896</v>
      </c>
      <c r="H1150" t="str">
        <f t="shared" ca="1" si="53"/>
        <v>12:38 Текущее видео</v>
      </c>
      <c r="I1150" t="str">
        <f t="shared" ca="1" si="55"/>
        <v xml:space="preserve">[251] Abus Pfaffenhain Vitess Euro Profile Cylinder Picked and Gutted (Series 2000) </v>
      </c>
    </row>
    <row r="1151" spans="1:9" x14ac:dyDescent="0.25">
      <c r="G1151">
        <f t="shared" si="54"/>
        <v>6902</v>
      </c>
      <c r="H1151" t="str">
        <f t="shared" ca="1" si="53"/>
        <v>12:48 Текущее видео</v>
      </c>
      <c r="I1151" t="str">
        <f t="shared" ca="1" si="55"/>
        <v xml:space="preserve">[250] Ikon R10 (MT5+) Euro Profile Cylinder Picked and Gutted </v>
      </c>
    </row>
    <row r="1152" spans="1:9" x14ac:dyDescent="0.25">
      <c r="A1152" t="s">
        <v>2</v>
      </c>
      <c r="G1152">
        <f t="shared" si="54"/>
        <v>6908</v>
      </c>
      <c r="H1152" t="str">
        <f t="shared" ca="1" si="53"/>
        <v>15:22 Текущее видео</v>
      </c>
      <c r="I1152" t="str">
        <f t="shared" ca="1" si="55"/>
        <v xml:space="preserve">[249] Mul-T-Lock MT5+ Mortise Cylinder Picked and Gutted </v>
      </c>
    </row>
    <row r="1153" spans="1:9" x14ac:dyDescent="0.25">
      <c r="A1153">
        <v>193</v>
      </c>
      <c r="G1153">
        <f t="shared" si="54"/>
        <v>6914</v>
      </c>
      <c r="H1153" t="str">
        <f t="shared" ca="1" si="53"/>
        <v>8:11 Текущее видео</v>
      </c>
      <c r="I1153" t="str">
        <f t="shared" ca="1" si="55"/>
        <v xml:space="preserve">[248] Yale Smart Padlock 13 Picked and Gutted </v>
      </c>
    </row>
    <row r="1154" spans="1:9" x14ac:dyDescent="0.25">
      <c r="A1154" t="s">
        <v>51</v>
      </c>
      <c r="G1154">
        <f t="shared" si="54"/>
        <v>6920</v>
      </c>
      <c r="H1154" t="str">
        <f t="shared" ref="H1154:H1217" ca="1" si="56">INDIRECT(CONCATENATE("R",G1154,"C1"),0)</f>
        <v>8:21 Текущее видео</v>
      </c>
      <c r="I1154" t="str">
        <f t="shared" ca="1" si="55"/>
        <v xml:space="preserve">[247] Mul-T-Lock Classic Door Chain Picked and Gutted </v>
      </c>
    </row>
    <row r="1155" spans="1:9" x14ac:dyDescent="0.25">
      <c r="G1155">
        <f t="shared" si="54"/>
        <v>6926</v>
      </c>
      <c r="H1155" t="str">
        <f t="shared" ca="1" si="56"/>
        <v>7:55 Текущее видео</v>
      </c>
      <c r="I1155" t="str">
        <f t="shared" ca="1" si="55"/>
        <v xml:space="preserve">[246] Abus 83CS/55 "Rock" Padlock Picked and Gutted </v>
      </c>
    </row>
    <row r="1156" spans="1:9" x14ac:dyDescent="0.25">
      <c r="A1156" t="s">
        <v>286</v>
      </c>
      <c r="G1156">
        <f t="shared" si="54"/>
        <v>6932</v>
      </c>
      <c r="H1156" t="str">
        <f t="shared" ca="1" si="56"/>
        <v>5:41 Текущее видео</v>
      </c>
      <c r="I1156" t="str">
        <f t="shared" ca="1" si="55"/>
        <v xml:space="preserve">[245] Ruko 600 Oval Cylinder Picked and Gutted </v>
      </c>
    </row>
    <row r="1157" spans="1:9" x14ac:dyDescent="0.25">
      <c r="G1157">
        <f t="shared" si="54"/>
        <v>6938</v>
      </c>
      <c r="H1157" t="str">
        <f t="shared" ca="1" si="56"/>
        <v>2:26 Текущее видео</v>
      </c>
      <c r="I1157" t="str">
        <f t="shared" ca="1" si="55"/>
        <v xml:space="preserve">[244] September Giveaway! </v>
      </c>
    </row>
    <row r="1158" spans="1:9" x14ac:dyDescent="0.25">
      <c r="A1158" t="s">
        <v>2</v>
      </c>
      <c r="G1158">
        <f t="shared" si="54"/>
        <v>6944</v>
      </c>
      <c r="H1158" t="str">
        <f t="shared" ca="1" si="56"/>
        <v>6:05 Текущее видео</v>
      </c>
      <c r="I1158" t="str">
        <f t="shared" ca="1" si="55"/>
        <v xml:space="preserve">[243] US Star Pin-in-Pin Dimple Cylinder Picked and Gutted </v>
      </c>
    </row>
    <row r="1159" spans="1:9" x14ac:dyDescent="0.25">
      <c r="A1159">
        <v>194</v>
      </c>
      <c r="G1159">
        <f t="shared" si="54"/>
        <v>6950</v>
      </c>
      <c r="H1159" t="str">
        <f t="shared" ca="1" si="56"/>
        <v>3:13 Текущее видео</v>
      </c>
      <c r="I1159" t="str">
        <f t="shared" ca="1" si="55"/>
        <v xml:space="preserve">[242] Iseo 70mm Brass Padlock Picked and Shimmed (Model 801707) </v>
      </c>
    </row>
    <row r="1160" spans="1:9" x14ac:dyDescent="0.25">
      <c r="A1160" t="s">
        <v>98</v>
      </c>
      <c r="G1160">
        <f t="shared" si="54"/>
        <v>6956</v>
      </c>
      <c r="H1160" t="str">
        <f t="shared" ca="1" si="56"/>
        <v>7:00 Текущее видео</v>
      </c>
      <c r="I1160" t="str">
        <f t="shared" ca="1" si="55"/>
        <v xml:space="preserve">[241] Kenaurd Pin-in-Pin Cylinder - Improvised Dimple Picking #2 </v>
      </c>
    </row>
    <row r="1161" spans="1:9" x14ac:dyDescent="0.25">
      <c r="G1161">
        <f t="shared" si="54"/>
        <v>6962</v>
      </c>
      <c r="H1161" t="str">
        <f t="shared" ca="1" si="56"/>
        <v>4:00 Текущее видео</v>
      </c>
      <c r="I1161" t="str">
        <f t="shared" ca="1" si="55"/>
        <v xml:space="preserve">[240] Abus 75IB/50 - Improvised Dimple Picking </v>
      </c>
    </row>
    <row r="1162" spans="1:9" x14ac:dyDescent="0.25">
      <c r="A1162" t="s">
        <v>287</v>
      </c>
      <c r="G1162">
        <f t="shared" si="54"/>
        <v>6968</v>
      </c>
      <c r="H1162" t="str">
        <f t="shared" ca="1" si="56"/>
        <v>7:34 Текущее видео</v>
      </c>
      <c r="I1162" t="str">
        <f t="shared" ca="1" si="55"/>
        <v xml:space="preserve">[239] Mul-T-Lock E14L (E Series) Padlock Picked and Gutted </v>
      </c>
    </row>
    <row r="1163" spans="1:9" x14ac:dyDescent="0.25">
      <c r="G1163">
        <f t="shared" si="54"/>
        <v>6974</v>
      </c>
      <c r="H1163" t="str">
        <f t="shared" ca="1" si="56"/>
        <v>4:14 Текущее видео</v>
      </c>
      <c r="I1163" t="str">
        <f t="shared" ca="1" si="55"/>
        <v xml:space="preserve">[238] Brinks Series 612 Brass Padlock Picked and Gutted </v>
      </c>
    </row>
    <row r="1164" spans="1:9" x14ac:dyDescent="0.25">
      <c r="A1164" t="s">
        <v>2</v>
      </c>
      <c r="G1164">
        <f t="shared" si="54"/>
        <v>6980</v>
      </c>
      <c r="H1164" t="str">
        <f t="shared" ca="1" si="56"/>
        <v>5:33 Текущее видео</v>
      </c>
      <c r="I1164" t="str">
        <f t="shared" ca="1" si="55"/>
        <v xml:space="preserve">[237] MaxTech Pin-in-Pin Dimple Cylinder Picked and Gutted </v>
      </c>
    </row>
    <row r="1165" spans="1:9" x14ac:dyDescent="0.25">
      <c r="A1165">
        <v>195</v>
      </c>
      <c r="G1165">
        <f t="shared" si="54"/>
        <v>6986</v>
      </c>
      <c r="H1165" t="str">
        <f t="shared" ca="1" si="56"/>
        <v>4:29 Текущее видео</v>
      </c>
      <c r="I1165" t="str">
        <f t="shared" ca="1" si="55"/>
        <v xml:space="preserve">[236] Sesamee Model 937 Round Body Padlock Picked and Gutted </v>
      </c>
    </row>
    <row r="1166" spans="1:9" x14ac:dyDescent="0.25">
      <c r="A1166" t="s">
        <v>47</v>
      </c>
      <c r="G1166">
        <f t="shared" si="54"/>
        <v>6992</v>
      </c>
      <c r="H1166" t="str">
        <f t="shared" ca="1" si="56"/>
        <v>9:30 Текущее видео</v>
      </c>
      <c r="I1166" t="str">
        <f t="shared" ca="1" si="55"/>
        <v xml:space="preserve">[235] HUGE Mul-T-Lock C16 Interactive+ Padlock Picked and Gutted </v>
      </c>
    </row>
    <row r="1167" spans="1:9" x14ac:dyDescent="0.25">
      <c r="G1167">
        <f t="shared" si="54"/>
        <v>6998</v>
      </c>
      <c r="H1167" t="str">
        <f t="shared" ca="1" si="56"/>
        <v>3:09 Текущее видео</v>
      </c>
      <c r="I1167" t="str">
        <f t="shared" ca="1" si="55"/>
        <v xml:space="preserve">[234] Mul-T-Lock Interactive Showcase Lock Picked </v>
      </c>
    </row>
    <row r="1168" spans="1:9" x14ac:dyDescent="0.25">
      <c r="A1168" t="s">
        <v>288</v>
      </c>
      <c r="G1168">
        <f t="shared" si="54"/>
        <v>7004</v>
      </c>
      <c r="H1168" t="str">
        <f t="shared" ca="1" si="56"/>
        <v>9:38 Текущее видео</v>
      </c>
      <c r="I1168" t="str">
        <f t="shared" ca="1" si="55"/>
        <v xml:space="preserve">[233] Mul-T-Lock NE14H Interactive+ Padlock (CEN 6) Picked and Gutted </v>
      </c>
    </row>
    <row r="1169" spans="1:9" x14ac:dyDescent="0.25">
      <c r="G1169">
        <f t="shared" si="54"/>
        <v>7010</v>
      </c>
      <c r="H1169" t="str">
        <f t="shared" ca="1" si="56"/>
        <v>10:57 Текущее видео</v>
      </c>
      <c r="I1169" t="str">
        <f t="shared" ca="1" si="55"/>
        <v xml:space="preserve">[232] Ten Assorted Round Body Padlocks Picked in a Row </v>
      </c>
    </row>
    <row r="1170" spans="1:9" x14ac:dyDescent="0.25">
      <c r="A1170" t="s">
        <v>2</v>
      </c>
      <c r="G1170">
        <f t="shared" si="54"/>
        <v>7016</v>
      </c>
      <c r="H1170" t="str">
        <f t="shared" ca="1" si="56"/>
        <v>3:49 Текущее видео</v>
      </c>
      <c r="I1170" t="str">
        <f t="shared" ca="1" si="55"/>
        <v xml:space="preserve">[231] Abus 45/50 Laminated Padlock Picked (50mm Series) </v>
      </c>
    </row>
    <row r="1171" spans="1:9" x14ac:dyDescent="0.25">
      <c r="A1171">
        <v>196</v>
      </c>
      <c r="G1171">
        <f t="shared" si="54"/>
        <v>7022</v>
      </c>
      <c r="H1171" t="str">
        <f t="shared" ca="1" si="56"/>
        <v>3:43 Текущее видео</v>
      </c>
      <c r="I1171" t="str">
        <f t="shared" ca="1" si="55"/>
        <v xml:space="preserve">[226] Lockwood 119/50 Padlock Picked (50mm Series) </v>
      </c>
    </row>
    <row r="1172" spans="1:9" x14ac:dyDescent="0.25">
      <c r="A1172" t="s">
        <v>289</v>
      </c>
      <c r="G1172">
        <f t="shared" si="54"/>
        <v>7028</v>
      </c>
      <c r="H1172" t="str">
        <f t="shared" ca="1" si="56"/>
        <v>5:43 Текущее видео</v>
      </c>
      <c r="I1172" t="str">
        <f t="shared" ca="1" si="55"/>
        <v xml:space="preserve">[230] Kryptonite 61mm Shrouded Shackle Padlock Picked and Gutted (Model 851196) </v>
      </c>
    </row>
    <row r="1173" spans="1:9" x14ac:dyDescent="0.25">
      <c r="G1173">
        <f t="shared" si="54"/>
        <v>7034</v>
      </c>
      <c r="H1173" t="str">
        <f t="shared" ca="1" si="56"/>
        <v>3:33 Текущее видео</v>
      </c>
      <c r="I1173" t="str">
        <f t="shared" ca="1" si="55"/>
        <v xml:space="preserve">[229] Hampton/True Value "Jaws" Padlock Picked (Model 550P) </v>
      </c>
    </row>
    <row r="1174" spans="1:9" x14ac:dyDescent="0.25">
      <c r="A1174" t="s">
        <v>290</v>
      </c>
      <c r="G1174">
        <f t="shared" si="54"/>
        <v>7040</v>
      </c>
      <c r="H1174" t="str">
        <f t="shared" ca="1" si="56"/>
        <v>3:20 Текущее видео</v>
      </c>
      <c r="I1174" t="str">
        <f t="shared" ca="1" si="55"/>
        <v xml:space="preserve">[228] Do It 50mm Laminated Padlock Picked (50mm Series) </v>
      </c>
    </row>
    <row r="1175" spans="1:9" x14ac:dyDescent="0.25">
      <c r="G1175">
        <f t="shared" si="54"/>
        <v>7046</v>
      </c>
      <c r="H1175" t="str">
        <f t="shared" ca="1" si="56"/>
        <v>5:53 Текущее видео</v>
      </c>
      <c r="I1175" t="str">
        <f t="shared" ca="1" si="55"/>
        <v xml:space="preserve">[227] Five Hurd 45mm Brass Padlocks Picked in a Row </v>
      </c>
    </row>
    <row r="1176" spans="1:9" x14ac:dyDescent="0.25">
      <c r="A1176" t="s">
        <v>2</v>
      </c>
      <c r="G1176">
        <f t="shared" si="54"/>
        <v>7052</v>
      </c>
      <c r="H1176" t="str">
        <f t="shared" ca="1" si="56"/>
        <v>7:13 Текущее видео</v>
      </c>
      <c r="I1176" t="str">
        <f t="shared" ca="1" si="55"/>
        <v xml:space="preserve">[225] Ultimate Adversary Lock - Review and Giveaway </v>
      </c>
    </row>
    <row r="1177" spans="1:9" x14ac:dyDescent="0.25">
      <c r="A1177">
        <v>197</v>
      </c>
      <c r="G1177">
        <f t="shared" si="54"/>
        <v>7058</v>
      </c>
      <c r="H1177" t="str">
        <f t="shared" ca="1" si="56"/>
        <v>5:30 Текущее видео</v>
      </c>
      <c r="I1177" t="str">
        <f t="shared" ca="1" si="55"/>
        <v xml:space="preserve">[224] Cobra Tubular Puck Lock Picked and Improved </v>
      </c>
    </row>
    <row r="1178" spans="1:9" x14ac:dyDescent="0.25">
      <c r="A1178" t="s">
        <v>51</v>
      </c>
      <c r="G1178">
        <f t="shared" si="54"/>
        <v>7064</v>
      </c>
      <c r="H1178" t="str">
        <f t="shared" ca="1" si="56"/>
        <v>2:21 Текущее видео</v>
      </c>
      <c r="I1178" t="str">
        <f t="shared" ca="1" si="55"/>
        <v xml:space="preserve">[223] Yale/Eaton Model 7313 Padlock Picked </v>
      </c>
    </row>
    <row r="1179" spans="1:9" x14ac:dyDescent="0.25">
      <c r="G1179">
        <f t="shared" si="54"/>
        <v>7070</v>
      </c>
      <c r="H1179" t="str">
        <f t="shared" ca="1" si="56"/>
        <v>4:22 Текущее видео</v>
      </c>
      <c r="I1179" t="str">
        <f t="shared" ca="1" si="55"/>
        <v xml:space="preserve">[222] Yardeni Dimple Cylinder Picked and Gutted </v>
      </c>
    </row>
    <row r="1180" spans="1:9" x14ac:dyDescent="0.25">
      <c r="A1180" t="s">
        <v>291</v>
      </c>
      <c r="G1180">
        <f t="shared" si="54"/>
        <v>7076</v>
      </c>
      <c r="H1180" t="str">
        <f t="shared" ca="1" si="56"/>
        <v>1:53 Текущее видео</v>
      </c>
      <c r="I1180" t="str">
        <f t="shared" ca="1" si="55"/>
        <v xml:space="preserve">[221] August Giveaway! </v>
      </c>
    </row>
    <row r="1181" spans="1:9" x14ac:dyDescent="0.25">
      <c r="G1181">
        <f t="shared" si="54"/>
        <v>7082</v>
      </c>
      <c r="H1181" t="str">
        <f t="shared" ca="1" si="56"/>
        <v>6:06 Текущее видео</v>
      </c>
      <c r="I1181" t="str">
        <f t="shared" ca="1" si="55"/>
        <v xml:space="preserve">[220] Yale Model 840 Brass Padlock Picked and Gutted </v>
      </c>
    </row>
    <row r="1182" spans="1:9" x14ac:dyDescent="0.25">
      <c r="A1182" t="s">
        <v>2</v>
      </c>
      <c r="G1182">
        <f t="shared" si="54"/>
        <v>7088</v>
      </c>
      <c r="H1182" t="str">
        <f t="shared" ca="1" si="56"/>
        <v>3:07 Текущее видео</v>
      </c>
      <c r="I1182" t="str">
        <f t="shared" ca="1" si="55"/>
        <v xml:space="preserve">[219] Abus 82/90 Shutter Padlock Picked and Bypassed </v>
      </c>
    </row>
    <row r="1183" spans="1:9" x14ac:dyDescent="0.25">
      <c r="A1183">
        <v>198</v>
      </c>
      <c r="G1183">
        <f t="shared" si="54"/>
        <v>7094</v>
      </c>
      <c r="H1183" t="str">
        <f t="shared" ca="1" si="56"/>
        <v>2:21 Текущее видео</v>
      </c>
      <c r="I1183" t="str">
        <f t="shared" ca="1" si="55"/>
        <v xml:space="preserve">[218] Hurd Round Body Padlock Picked </v>
      </c>
    </row>
    <row r="1184" spans="1:9" x14ac:dyDescent="0.25">
      <c r="A1184" t="s">
        <v>137</v>
      </c>
      <c r="G1184">
        <f t="shared" si="54"/>
        <v>7100</v>
      </c>
      <c r="H1184" t="str">
        <f t="shared" ca="1" si="56"/>
        <v>7:47 Текущее видео</v>
      </c>
      <c r="I1184" t="str">
        <f t="shared" ca="1" si="55"/>
        <v xml:space="preserve">[217] Stanley 24/7 50mm Laminated Padlock Picked and Gutted (50mm Series) </v>
      </c>
    </row>
    <row r="1185" spans="1:9" x14ac:dyDescent="0.25">
      <c r="G1185">
        <f t="shared" si="54"/>
        <v>7106</v>
      </c>
      <c r="H1185" t="str">
        <f t="shared" ca="1" si="56"/>
        <v>3:31 Текущее видео</v>
      </c>
      <c r="I1185" t="str">
        <f t="shared" ca="1" si="55"/>
        <v xml:space="preserve">[216] Iseo 90mm Shutter Lock Picked and Bypassed (Model 805909) </v>
      </c>
    </row>
    <row r="1186" spans="1:9" x14ac:dyDescent="0.25">
      <c r="A1186" t="s">
        <v>292</v>
      </c>
      <c r="G1186">
        <f t="shared" si="54"/>
        <v>7112</v>
      </c>
      <c r="H1186" t="str">
        <f t="shared" ca="1" si="56"/>
        <v>6:16 Текущее видео</v>
      </c>
      <c r="I1186" t="str">
        <f t="shared" ca="1" si="55"/>
        <v xml:space="preserve">[215] Master Lock #27 Padlock Picked and Gutted (50mm Series) </v>
      </c>
    </row>
    <row r="1187" spans="1:9" x14ac:dyDescent="0.25">
      <c r="G1187">
        <f t="shared" si="54"/>
        <v>7118</v>
      </c>
      <c r="H1187" t="str">
        <f t="shared" ca="1" si="56"/>
        <v>3:13 Текущее видео</v>
      </c>
      <c r="I1187" t="str">
        <f t="shared" ca="1" si="55"/>
        <v xml:space="preserve">[214] American Lock P6 Padlock Picked (50mm Series) </v>
      </c>
    </row>
    <row r="1188" spans="1:9" x14ac:dyDescent="0.25">
      <c r="A1188" t="s">
        <v>2</v>
      </c>
      <c r="G1188">
        <f t="shared" si="54"/>
        <v>7124</v>
      </c>
      <c r="H1188" t="str">
        <f t="shared" ca="1" si="56"/>
        <v>3:03 Текущее видео</v>
      </c>
      <c r="I1188" t="str">
        <f t="shared" ca="1" si="55"/>
        <v xml:space="preserve">[213] Master Magnum M5 Picked (50mm Series) </v>
      </c>
    </row>
    <row r="1189" spans="1:9" x14ac:dyDescent="0.25">
      <c r="A1189">
        <v>199</v>
      </c>
      <c r="G1189">
        <f t="shared" si="54"/>
        <v>7130</v>
      </c>
      <c r="H1189" t="str">
        <f t="shared" ca="1" si="56"/>
        <v>2:32 Текущее видео</v>
      </c>
      <c r="I1189" t="str">
        <f t="shared" ca="1" si="55"/>
        <v xml:space="preserve">[212] Master Magnum M15 Padlock Picked </v>
      </c>
    </row>
    <row r="1190" spans="1:9" x14ac:dyDescent="0.25">
      <c r="A1190" t="s">
        <v>293</v>
      </c>
      <c r="G1190">
        <f t="shared" si="54"/>
        <v>7136</v>
      </c>
      <c r="H1190" t="str">
        <f t="shared" ca="1" si="56"/>
        <v>2:56 Текущее видео</v>
      </c>
      <c r="I1190" t="str">
        <f t="shared" ca="1" si="55"/>
        <v xml:space="preserve">[211] On Guard Model 8102 Padlock Picked (50mm Series) </v>
      </c>
    </row>
    <row r="1191" spans="1:9" x14ac:dyDescent="0.25">
      <c r="G1191">
        <f t="shared" si="54"/>
        <v>7142</v>
      </c>
      <c r="H1191" t="str">
        <f t="shared" ca="1" si="56"/>
        <v>8:03 Текущее видео</v>
      </c>
      <c r="I1191" t="str">
        <f t="shared" ca="1" si="55"/>
        <v xml:space="preserve">[210] HUGE Abus 83/80 "Rock" Padlock Picked and Gutted </v>
      </c>
    </row>
    <row r="1192" spans="1:9" x14ac:dyDescent="0.25">
      <c r="A1192" t="s">
        <v>294</v>
      </c>
      <c r="G1192">
        <f t="shared" si="54"/>
        <v>7148</v>
      </c>
      <c r="H1192" t="str">
        <f t="shared" ca="1" si="56"/>
        <v>3:27 Текущее видео</v>
      </c>
      <c r="I1192" t="str">
        <f t="shared" ca="1" si="55"/>
        <v xml:space="preserve">[209] Mr. No Model LPB50 Padlock Picked (50mm Series) </v>
      </c>
    </row>
    <row r="1193" spans="1:9" x14ac:dyDescent="0.25">
      <c r="G1193">
        <f t="shared" si="54"/>
        <v>7154</v>
      </c>
      <c r="H1193" t="str">
        <f t="shared" ca="1" si="56"/>
        <v>7:25 Текущее видео</v>
      </c>
      <c r="I1193" t="str">
        <f t="shared" ca="1" si="55"/>
        <v xml:space="preserve">[208] Mul-T-Lock Interactive+ Euro Profile Cylinder Picked and Gutted </v>
      </c>
    </row>
    <row r="1194" spans="1:9" x14ac:dyDescent="0.25">
      <c r="A1194" t="s">
        <v>2</v>
      </c>
      <c r="G1194">
        <f t="shared" si="54"/>
        <v>7160</v>
      </c>
      <c r="H1194" t="str">
        <f t="shared" ca="1" si="56"/>
        <v>3:26 Текущее видео</v>
      </c>
      <c r="I1194" t="str">
        <f t="shared" ca="1" si="55"/>
        <v xml:space="preserve">[207] Brinks Model 672 Padlock Picked (50mm Series) </v>
      </c>
    </row>
    <row r="1195" spans="1:9" x14ac:dyDescent="0.25">
      <c r="A1195">
        <v>200</v>
      </c>
      <c r="G1195">
        <f t="shared" si="54"/>
        <v>7166</v>
      </c>
      <c r="H1195" t="str">
        <f t="shared" ca="1" si="56"/>
        <v>2:36 Текущее видео</v>
      </c>
      <c r="I1195" t="str">
        <f t="shared" ca="1" si="55"/>
        <v xml:space="preserve">[206] American Lock Series 600 Padlock Picked and Disassembled </v>
      </c>
    </row>
    <row r="1196" spans="1:9" x14ac:dyDescent="0.25">
      <c r="A1196" t="s">
        <v>181</v>
      </c>
      <c r="G1196">
        <f t="shared" si="54"/>
        <v>7172</v>
      </c>
      <c r="H1196" t="str">
        <f t="shared" ca="1" si="56"/>
        <v>8:38 Текущее видео</v>
      </c>
      <c r="I1196" t="str">
        <f t="shared" ca="1" si="55"/>
        <v xml:space="preserve">[205] Series Debut: 50mm Laminated Steel Padlocks Compared and Ranked </v>
      </c>
    </row>
    <row r="1197" spans="1:9" x14ac:dyDescent="0.25">
      <c r="G1197">
        <f t="shared" ref="G1197:G1260" si="57">G1196+6</f>
        <v>7178</v>
      </c>
      <c r="H1197" t="str">
        <f t="shared" ca="1" si="56"/>
        <v>6:39 Текущее видео</v>
      </c>
      <c r="I1197" t="str">
        <f t="shared" ref="I1197:I1260" ca="1" si="58">INDIRECT(CONCATENATE("R",G1197+2,"C1"),0)</f>
        <v xml:space="preserve">[204] Mul-T-Lock Classic (UL) Picked and Gutted </v>
      </c>
    </row>
    <row r="1198" spans="1:9" x14ac:dyDescent="0.25">
      <c r="A1198" t="s">
        <v>295</v>
      </c>
      <c r="G1198">
        <f t="shared" si="57"/>
        <v>7184</v>
      </c>
      <c r="H1198" t="str">
        <f t="shared" ca="1" si="56"/>
        <v>1:40 Текущее видео</v>
      </c>
      <c r="I1198" t="str">
        <f t="shared" ca="1" si="58"/>
        <v xml:space="preserve">[203] Master Magnum M50XD Disc Padlock Picked </v>
      </c>
    </row>
    <row r="1199" spans="1:9" x14ac:dyDescent="0.25">
      <c r="G1199">
        <f t="shared" si="57"/>
        <v>7190</v>
      </c>
      <c r="H1199" t="str">
        <f t="shared" ca="1" si="56"/>
        <v>6:47 Текущее видео</v>
      </c>
      <c r="I1199" t="str">
        <f t="shared" ca="1" si="58"/>
        <v xml:space="preserve">[202] Tesa TE5 Euro Profile Cylinder Picked and Gutted </v>
      </c>
    </row>
    <row r="1200" spans="1:9" x14ac:dyDescent="0.25">
      <c r="A1200" t="s">
        <v>2</v>
      </c>
      <c r="G1200">
        <f t="shared" si="57"/>
        <v>7196</v>
      </c>
      <c r="H1200" t="str">
        <f t="shared" ca="1" si="56"/>
        <v>2:36 Текущее видео</v>
      </c>
      <c r="I1200" t="str">
        <f t="shared" ca="1" si="58"/>
        <v xml:space="preserve">[201] July Giveaway! </v>
      </c>
    </row>
    <row r="1201" spans="1:9" x14ac:dyDescent="0.25">
      <c r="A1201">
        <v>201</v>
      </c>
      <c r="G1201">
        <f t="shared" si="57"/>
        <v>7202</v>
      </c>
      <c r="H1201" t="str">
        <f t="shared" ca="1" si="56"/>
        <v>8:11 Текущее видео</v>
      </c>
      <c r="I1201" t="str">
        <f t="shared" ca="1" si="58"/>
        <v xml:space="preserve">[200] HUGE Kasp 19070X Padlock (CEN 6) Picked and Gutted </v>
      </c>
    </row>
    <row r="1202" spans="1:9" x14ac:dyDescent="0.25">
      <c r="A1202" t="s">
        <v>72</v>
      </c>
      <c r="G1202">
        <f t="shared" si="57"/>
        <v>7208</v>
      </c>
      <c r="H1202" t="str">
        <f t="shared" ca="1" si="56"/>
        <v>9:30 Текущее видео</v>
      </c>
      <c r="I1202" t="str">
        <f t="shared" ca="1" si="58"/>
        <v xml:space="preserve">[199] Draper Expert Shielded Shackle Padlock Picked and Gutted (Model 64196) </v>
      </c>
    </row>
    <row r="1203" spans="1:9" x14ac:dyDescent="0.25">
      <c r="G1203">
        <f t="shared" si="57"/>
        <v>7214</v>
      </c>
      <c r="H1203" t="str">
        <f t="shared" ca="1" si="56"/>
        <v>4:53 Текущее видео</v>
      </c>
      <c r="I1203" t="str">
        <f t="shared" ca="1" si="58"/>
        <v xml:space="preserve">[198] Surprising Defiant Rim Cylinder Picked and Gutted </v>
      </c>
    </row>
    <row r="1204" spans="1:9" x14ac:dyDescent="0.25">
      <c r="A1204" t="s">
        <v>296</v>
      </c>
      <c r="G1204">
        <f t="shared" si="57"/>
        <v>7220</v>
      </c>
      <c r="H1204" t="str">
        <f t="shared" ca="1" si="56"/>
        <v>6:23 Текущее видео</v>
      </c>
      <c r="I1204" t="str">
        <f t="shared" ca="1" si="58"/>
        <v xml:space="preserve">[197] Abus XP10 Euro Profile Cylinder Picked and Gutted </v>
      </c>
    </row>
    <row r="1205" spans="1:9" x14ac:dyDescent="0.25">
      <c r="G1205">
        <f t="shared" si="57"/>
        <v>7226</v>
      </c>
      <c r="H1205" t="str">
        <f t="shared" ca="1" si="56"/>
        <v>9:00 Текущее видео</v>
      </c>
      <c r="I1205" t="str">
        <f t="shared" ca="1" si="58"/>
        <v xml:space="preserve">[196] EVVA FPS Euro Profile Cylinder Picked and Gutted </v>
      </c>
    </row>
    <row r="1206" spans="1:9" x14ac:dyDescent="0.25">
      <c r="A1206" t="s">
        <v>2</v>
      </c>
      <c r="G1206">
        <f t="shared" si="57"/>
        <v>7232</v>
      </c>
      <c r="H1206" t="str">
        <f t="shared" ca="1" si="56"/>
        <v>2:27 Текущее видео</v>
      </c>
      <c r="I1206" t="str">
        <f t="shared" ca="1" si="58"/>
        <v xml:space="preserve">[195] Abus 82/63 Shutter Padlock Picked and Bypassed </v>
      </c>
    </row>
    <row r="1207" spans="1:9" x14ac:dyDescent="0.25">
      <c r="A1207">
        <v>202</v>
      </c>
      <c r="G1207">
        <f t="shared" si="57"/>
        <v>7238</v>
      </c>
      <c r="H1207" t="str">
        <f t="shared" ca="1" si="56"/>
        <v>2:18 Текущее видео</v>
      </c>
      <c r="I1207" t="str">
        <f t="shared" ca="1" si="58"/>
        <v xml:space="preserve">[194] Master Lock Model 1145 Dimple Padlock Picked </v>
      </c>
    </row>
    <row r="1208" spans="1:9" x14ac:dyDescent="0.25">
      <c r="A1208" t="s">
        <v>89</v>
      </c>
      <c r="G1208">
        <f t="shared" si="57"/>
        <v>7244</v>
      </c>
      <c r="H1208" t="str">
        <f t="shared" ca="1" si="56"/>
        <v>5:07 Текущее видео</v>
      </c>
      <c r="I1208" t="str">
        <f t="shared" ca="1" si="58"/>
        <v xml:space="preserve">[193] One Year Anniversary Giveaway! </v>
      </c>
    </row>
    <row r="1209" spans="1:9" x14ac:dyDescent="0.25">
      <c r="G1209">
        <f t="shared" si="57"/>
        <v>7250</v>
      </c>
      <c r="H1209" t="str">
        <f t="shared" ca="1" si="56"/>
        <v>11:25 Текущее видео</v>
      </c>
      <c r="I1209" t="str">
        <f t="shared" ca="1" si="58"/>
        <v xml:space="preserve">[192] IFAM Huno 80 Shutter Lock v. Chinese Copy: Pick, Gut, &amp; Compare </v>
      </c>
    </row>
    <row r="1210" spans="1:9" x14ac:dyDescent="0.25">
      <c r="A1210" t="s">
        <v>297</v>
      </c>
      <c r="G1210">
        <f t="shared" si="57"/>
        <v>7256</v>
      </c>
      <c r="H1210" t="str">
        <f t="shared" ca="1" si="56"/>
        <v>5:35 Текущее видео</v>
      </c>
      <c r="I1210" t="str">
        <f t="shared" ca="1" si="58"/>
        <v xml:space="preserve">[191] Master Lock 931 Shielded Shackle Padlock Picked and Gutted </v>
      </c>
    </row>
    <row r="1211" spans="1:9" x14ac:dyDescent="0.25">
      <c r="G1211">
        <f t="shared" si="57"/>
        <v>7262</v>
      </c>
      <c r="H1211" t="str">
        <f t="shared" ca="1" si="56"/>
        <v>5:50 Текущее видео</v>
      </c>
      <c r="I1211" t="str">
        <f t="shared" ca="1" si="58"/>
        <v xml:space="preserve">[190] Yale Y210C/51 Shielded Shackle Padlock Picked and Gutted </v>
      </c>
    </row>
    <row r="1212" spans="1:9" x14ac:dyDescent="0.25">
      <c r="A1212" t="s">
        <v>2</v>
      </c>
      <c r="G1212">
        <f t="shared" si="57"/>
        <v>7268</v>
      </c>
      <c r="H1212" t="str">
        <f t="shared" ca="1" si="56"/>
        <v>9:28 Текущее видео</v>
      </c>
      <c r="I1212" t="str">
        <f t="shared" ca="1" si="58"/>
        <v xml:space="preserve">[189] Two Mul-T-Lock TSR-25 Padlocks Picked in a Row and Gutted </v>
      </c>
    </row>
    <row r="1213" spans="1:9" x14ac:dyDescent="0.25">
      <c r="A1213">
        <v>203</v>
      </c>
      <c r="G1213">
        <f t="shared" si="57"/>
        <v>7274</v>
      </c>
      <c r="H1213" t="str">
        <f t="shared" ca="1" si="56"/>
        <v>16:21 Текущее видео</v>
      </c>
      <c r="I1213" t="str">
        <f t="shared" ca="1" si="58"/>
        <v xml:space="preserve">[188] My Approach to Lock Picking Tension </v>
      </c>
    </row>
    <row r="1214" spans="1:9" x14ac:dyDescent="0.25">
      <c r="A1214" t="s">
        <v>39</v>
      </c>
      <c r="G1214">
        <f t="shared" si="57"/>
        <v>7280</v>
      </c>
      <c r="H1214" t="str">
        <f t="shared" ca="1" si="56"/>
        <v>5:33 Текущее видео</v>
      </c>
      <c r="I1214" t="str">
        <f t="shared" ca="1" si="58"/>
        <v xml:space="preserve">[187] Diversi-Tech DT‑40 Tubular Core Disc Padlock Picked </v>
      </c>
    </row>
    <row r="1215" spans="1:9" x14ac:dyDescent="0.25">
      <c r="G1215">
        <f t="shared" si="57"/>
        <v>7286</v>
      </c>
      <c r="H1215" t="str">
        <f t="shared" ca="1" si="56"/>
        <v>10:36 Текущее видео</v>
      </c>
      <c r="I1215" t="str">
        <f t="shared" ca="1" si="58"/>
        <v xml:space="preserve">[186] Tahoe Picked's Split Core Challenge Lock Picked and Gutted </v>
      </c>
    </row>
    <row r="1216" spans="1:9" x14ac:dyDescent="0.25">
      <c r="A1216" t="s">
        <v>298</v>
      </c>
      <c r="G1216">
        <f t="shared" si="57"/>
        <v>7292</v>
      </c>
      <c r="H1216" t="str">
        <f t="shared" ca="1" si="56"/>
        <v>5:19 Текущее видео</v>
      </c>
      <c r="I1216" t="str">
        <f t="shared" ca="1" si="58"/>
        <v xml:space="preserve">[185] Federal 100G Padlock (Solid Body Version) Picked and Gutted </v>
      </c>
    </row>
    <row r="1217" spans="1:9" x14ac:dyDescent="0.25">
      <c r="G1217">
        <f t="shared" si="57"/>
        <v>7298</v>
      </c>
      <c r="H1217" t="str">
        <f t="shared" ca="1" si="56"/>
        <v>4:15 Текущее видео</v>
      </c>
      <c r="I1217" t="str">
        <f t="shared" ca="1" si="58"/>
        <v xml:space="preserve">[184] Defective American Lock Series 5200 Picked and Gutted </v>
      </c>
    </row>
    <row r="1218" spans="1:9" x14ac:dyDescent="0.25">
      <c r="A1218" t="s">
        <v>2</v>
      </c>
      <c r="G1218">
        <f t="shared" si="57"/>
        <v>7304</v>
      </c>
      <c r="H1218" t="str">
        <f t="shared" ref="H1218:H1281" ca="1" si="59">INDIRECT(CONCATENATE("R",G1218,"C1"),0)</f>
        <v>2:07 Текущее видео</v>
      </c>
      <c r="I1218" t="str">
        <f t="shared" ca="1" si="58"/>
        <v xml:space="preserve">[183] Steele Disc Padlock Picked </v>
      </c>
    </row>
    <row r="1219" spans="1:9" x14ac:dyDescent="0.25">
      <c r="A1219">
        <v>204</v>
      </c>
      <c r="G1219">
        <f t="shared" si="57"/>
        <v>7310</v>
      </c>
      <c r="H1219" t="str">
        <f t="shared" ca="1" si="59"/>
        <v>7:13 Текущее видео</v>
      </c>
      <c r="I1219" t="str">
        <f t="shared" ca="1" si="58"/>
        <v xml:space="preserve">[182] How I Practice Lock Picking </v>
      </c>
    </row>
    <row r="1220" spans="1:9" x14ac:dyDescent="0.25">
      <c r="A1220" t="s">
        <v>299</v>
      </c>
      <c r="G1220">
        <f t="shared" si="57"/>
        <v>7316</v>
      </c>
      <c r="H1220" t="str">
        <f t="shared" ca="1" si="59"/>
        <v>3:28 Текущее видео</v>
      </c>
      <c r="I1220" t="str">
        <f t="shared" ca="1" si="58"/>
        <v xml:space="preserve">[181] Abus Titalium 80TI/50 Picked and Shimmed </v>
      </c>
    </row>
    <row r="1221" spans="1:9" x14ac:dyDescent="0.25">
      <c r="G1221">
        <f t="shared" si="57"/>
        <v>7322</v>
      </c>
      <c r="H1221" t="str">
        <f t="shared" ca="1" si="59"/>
        <v>4:26 Текущее видео</v>
      </c>
      <c r="I1221" t="str">
        <f t="shared" ca="1" si="58"/>
        <v xml:space="preserve">[180] Master Lock Model 911 Padlock Picked and Gutted </v>
      </c>
    </row>
    <row r="1222" spans="1:9" x14ac:dyDescent="0.25">
      <c r="A1222" t="s">
        <v>300</v>
      </c>
      <c r="G1222">
        <f t="shared" si="57"/>
        <v>7328</v>
      </c>
      <c r="H1222" t="str">
        <f t="shared" ca="1" si="59"/>
        <v>2:30 Текущее видео</v>
      </c>
      <c r="I1222" t="str">
        <f t="shared" ca="1" si="58"/>
        <v xml:space="preserve">[179] Abus 26/70 Disc Padlock Picked </v>
      </c>
    </row>
    <row r="1223" spans="1:9" x14ac:dyDescent="0.25">
      <c r="G1223">
        <f t="shared" si="57"/>
        <v>7334</v>
      </c>
      <c r="H1223" t="str">
        <f t="shared" ca="1" si="59"/>
        <v>1:58 Текущее видео</v>
      </c>
      <c r="I1223" t="str">
        <f t="shared" ca="1" si="58"/>
        <v xml:space="preserve">[178] Master Lock EX Series Padlock Picked (Model 3DEX) </v>
      </c>
    </row>
    <row r="1224" spans="1:9" x14ac:dyDescent="0.25">
      <c r="A1224" t="s">
        <v>2</v>
      </c>
      <c r="G1224">
        <f t="shared" si="57"/>
        <v>7340</v>
      </c>
      <c r="H1224" t="str">
        <f t="shared" ca="1" si="59"/>
        <v>5:30 Текущее видео</v>
      </c>
      <c r="I1224" t="str">
        <f t="shared" ca="1" si="58"/>
        <v xml:space="preserve">[177] Schlage Round Body Steel Padlock Picked and Gutted (Model 851226) </v>
      </c>
    </row>
    <row r="1225" spans="1:9" x14ac:dyDescent="0.25">
      <c r="A1225">
        <v>205</v>
      </c>
      <c r="G1225">
        <f t="shared" si="57"/>
        <v>7346</v>
      </c>
      <c r="H1225" t="str">
        <f t="shared" ca="1" si="59"/>
        <v>2:34 Текущее видео</v>
      </c>
      <c r="I1225" t="str">
        <f t="shared" ca="1" si="58"/>
        <v xml:space="preserve">[176] Federal Model 1000 Disc Padlock Picked </v>
      </c>
    </row>
    <row r="1226" spans="1:9" x14ac:dyDescent="0.25">
      <c r="A1226" t="s">
        <v>301</v>
      </c>
      <c r="G1226">
        <f t="shared" si="57"/>
        <v>7352</v>
      </c>
      <c r="H1226" t="str">
        <f t="shared" ca="1" si="59"/>
        <v>3:37 Текущее видео</v>
      </c>
      <c r="I1226" t="str">
        <f t="shared" ca="1" si="58"/>
        <v xml:space="preserve">[175] Yale Y221/52 Shrouded Padlock Picked </v>
      </c>
    </row>
    <row r="1227" spans="1:9" x14ac:dyDescent="0.25">
      <c r="G1227">
        <f t="shared" si="57"/>
        <v>7358</v>
      </c>
      <c r="H1227" t="str">
        <f t="shared" ca="1" si="59"/>
        <v>2:28 Текущее видео</v>
      </c>
      <c r="I1227" t="str">
        <f t="shared" ca="1" si="58"/>
        <v xml:space="preserve">[174] Master Lock No. 533 Shrouded Padlock Picked </v>
      </c>
    </row>
    <row r="1228" spans="1:9" x14ac:dyDescent="0.25">
      <c r="A1228" t="s">
        <v>302</v>
      </c>
      <c r="G1228">
        <f t="shared" si="57"/>
        <v>7364</v>
      </c>
      <c r="H1228" t="str">
        <f t="shared" ca="1" si="59"/>
        <v>4:35 Текущее видео</v>
      </c>
      <c r="I1228" t="str">
        <f t="shared" ca="1" si="58"/>
        <v xml:space="preserve">[173] US Lock 40mm Solid Steel Padlock Picked and Gutted </v>
      </c>
    </row>
    <row r="1229" spans="1:9" x14ac:dyDescent="0.25">
      <c r="G1229">
        <f t="shared" si="57"/>
        <v>7370</v>
      </c>
      <c r="H1229" t="str">
        <f t="shared" ca="1" si="59"/>
        <v>6:20 Текущее видео</v>
      </c>
      <c r="I1229" t="str">
        <f t="shared" ca="1" si="58"/>
        <v xml:space="preserve">[172] Abus 34/55 Padlock Picked and Gutted </v>
      </c>
    </row>
    <row r="1230" spans="1:9" x14ac:dyDescent="0.25">
      <c r="A1230" t="s">
        <v>2</v>
      </c>
      <c r="G1230">
        <f t="shared" si="57"/>
        <v>7376</v>
      </c>
      <c r="H1230" t="str">
        <f t="shared" ca="1" si="59"/>
        <v>5:19 Текущее видео</v>
      </c>
      <c r="I1230" t="str">
        <f t="shared" ca="1" si="58"/>
        <v xml:space="preserve">[171] FAB Euro Profile Cylinder Picked and Gutted </v>
      </c>
    </row>
    <row r="1231" spans="1:9" x14ac:dyDescent="0.25">
      <c r="A1231">
        <v>206</v>
      </c>
      <c r="G1231">
        <f t="shared" si="57"/>
        <v>7382</v>
      </c>
      <c r="H1231" t="str">
        <f t="shared" ca="1" si="59"/>
        <v>8:40 Текущее видео</v>
      </c>
      <c r="I1231" t="str">
        <f t="shared" ca="1" si="58"/>
        <v xml:space="preserve">[170] Mr. No DE70 (Dual Bible!) Disc Padlock Picked and Gutted </v>
      </c>
    </row>
    <row r="1232" spans="1:9" x14ac:dyDescent="0.25">
      <c r="A1232" t="s">
        <v>303</v>
      </c>
      <c r="G1232">
        <f t="shared" si="57"/>
        <v>7388</v>
      </c>
      <c r="H1232" t="str">
        <f t="shared" ca="1" si="59"/>
        <v>4:20 Текущее видео</v>
      </c>
      <c r="I1232" t="str">
        <f t="shared" ca="1" si="58"/>
        <v xml:space="preserve">[169] Master Lock Series 6835 Padlock Picked and Gutted </v>
      </c>
    </row>
    <row r="1233" spans="1:9" x14ac:dyDescent="0.25">
      <c r="G1233">
        <f t="shared" si="57"/>
        <v>7394</v>
      </c>
      <c r="H1233" t="str">
        <f t="shared" ca="1" si="59"/>
        <v>6:40 Текущее видео</v>
      </c>
      <c r="I1233" t="str">
        <f t="shared" ca="1" si="58"/>
        <v xml:space="preserve">[168] CES Euro Profile Cylinder Picked and Gutted </v>
      </c>
    </row>
    <row r="1234" spans="1:9" x14ac:dyDescent="0.25">
      <c r="A1234" t="s">
        <v>304</v>
      </c>
      <c r="G1234">
        <f t="shared" si="57"/>
        <v>7400</v>
      </c>
      <c r="H1234" t="str">
        <f t="shared" ca="1" si="59"/>
        <v>6:54 Текущее видео</v>
      </c>
      <c r="I1234" t="str">
        <f t="shared" ca="1" si="58"/>
        <v xml:space="preserve">[167] Kryptonite Bike Messenger Lock Picked and Gutted ($2,000 Anti-Theft Protection) </v>
      </c>
    </row>
    <row r="1235" spans="1:9" x14ac:dyDescent="0.25">
      <c r="G1235">
        <f t="shared" si="57"/>
        <v>7406</v>
      </c>
      <c r="H1235" t="str">
        <f t="shared" ca="1" si="59"/>
        <v>2:19 Текущее видео</v>
      </c>
      <c r="I1235" t="str">
        <f t="shared" ca="1" si="58"/>
        <v xml:space="preserve">[166] American Lock D100CC Disc Padlock Picked </v>
      </c>
    </row>
    <row r="1236" spans="1:9" x14ac:dyDescent="0.25">
      <c r="A1236" t="s">
        <v>2</v>
      </c>
      <c r="G1236">
        <f t="shared" si="57"/>
        <v>7412</v>
      </c>
      <c r="H1236" t="str">
        <f t="shared" ca="1" si="59"/>
        <v>5:49 Текущее видео</v>
      </c>
      <c r="I1236" t="str">
        <f t="shared" ca="1" si="58"/>
        <v xml:space="preserve">[165] "Virtually Pickproof" Master Pro Series 6230 Picked and Gutted </v>
      </c>
    </row>
    <row r="1237" spans="1:9" x14ac:dyDescent="0.25">
      <c r="A1237">
        <v>207</v>
      </c>
      <c r="G1237">
        <f t="shared" si="57"/>
        <v>7418</v>
      </c>
      <c r="H1237" t="str">
        <f t="shared" ca="1" si="59"/>
        <v>6:35 Текущее видео</v>
      </c>
      <c r="I1237" t="str">
        <f t="shared" ca="1" si="58"/>
        <v xml:space="preserve">[164] HUGE American Lock Series 790 Padlock Picked and Gutted (Again) </v>
      </c>
    </row>
    <row r="1238" spans="1:9" x14ac:dyDescent="0.25">
      <c r="A1238" t="s">
        <v>135</v>
      </c>
      <c r="G1238">
        <f t="shared" si="57"/>
        <v>7424</v>
      </c>
      <c r="H1238" t="str">
        <f t="shared" ca="1" si="59"/>
        <v>9:37 Текущее видео</v>
      </c>
      <c r="I1238" t="str">
        <f t="shared" ca="1" si="58"/>
        <v xml:space="preserve">[163] Stanley Solid Steel Shrouded Padlock Picked and Gutted (Model CD8820) </v>
      </c>
    </row>
    <row r="1239" spans="1:9" x14ac:dyDescent="0.25">
      <c r="G1239">
        <f t="shared" si="57"/>
        <v>7430</v>
      </c>
      <c r="H1239" t="str">
        <f t="shared" ca="1" si="59"/>
        <v>2:20 Текущее видео</v>
      </c>
      <c r="I1239" t="str">
        <f t="shared" ca="1" si="58"/>
        <v xml:space="preserve">[162] Brinks R70 Disc Padlock Picked </v>
      </c>
    </row>
    <row r="1240" spans="1:9" x14ac:dyDescent="0.25">
      <c r="A1240" t="s">
        <v>305</v>
      </c>
      <c r="G1240">
        <f t="shared" si="57"/>
        <v>7436</v>
      </c>
      <c r="H1240" t="str">
        <f t="shared" ca="1" si="59"/>
        <v>2:08 Текущее видео</v>
      </c>
      <c r="I1240" t="str">
        <f t="shared" ca="1" si="58"/>
        <v xml:space="preserve">[161] Keyosk 77/40 Padlock Picked </v>
      </c>
    </row>
    <row r="1241" spans="1:9" x14ac:dyDescent="0.25">
      <c r="G1241">
        <f t="shared" si="57"/>
        <v>7442</v>
      </c>
      <c r="H1241" t="str">
        <f t="shared" ca="1" si="59"/>
        <v>9:11 Текущее видео</v>
      </c>
      <c r="I1241" t="str">
        <f t="shared" ca="1" si="58"/>
        <v xml:space="preserve">[160] Stanley Shrouded Shackle Laminated Padlock Picked and Gutted (Model CD8823) </v>
      </c>
    </row>
    <row r="1242" spans="1:9" x14ac:dyDescent="0.25">
      <c r="A1242" t="s">
        <v>2</v>
      </c>
      <c r="G1242">
        <f t="shared" si="57"/>
        <v>7448</v>
      </c>
      <c r="H1242" t="str">
        <f t="shared" ca="1" si="59"/>
        <v>4:14 Текущее видео</v>
      </c>
      <c r="I1242" t="str">
        <f t="shared" ca="1" si="58"/>
        <v xml:space="preserve">[159] Kryptonite Round Body Steel Padlock Picked and Gutted (Model 851219) </v>
      </c>
    </row>
    <row r="1243" spans="1:9" x14ac:dyDescent="0.25">
      <c r="A1243">
        <v>208</v>
      </c>
      <c r="G1243">
        <f t="shared" si="57"/>
        <v>7454</v>
      </c>
      <c r="H1243" t="str">
        <f t="shared" ca="1" si="59"/>
        <v>2:18 Текущее видео</v>
      </c>
      <c r="I1243" t="str">
        <f t="shared" ca="1" si="58"/>
        <v xml:space="preserve">[158] Kryptonite Disc Padlock Picked (Model 850434) </v>
      </c>
    </row>
    <row r="1244" spans="1:9" x14ac:dyDescent="0.25">
      <c r="A1244" t="s">
        <v>306</v>
      </c>
      <c r="G1244">
        <f t="shared" si="57"/>
        <v>7460</v>
      </c>
      <c r="H1244" t="str">
        <f t="shared" ca="1" si="59"/>
        <v>4:20 Текущее видео</v>
      </c>
      <c r="I1244" t="str">
        <f t="shared" ca="1" si="58"/>
        <v xml:space="preserve">[157] Kryptonite Flex Security U-Bolt Padlock Picked (Model 830610) </v>
      </c>
    </row>
    <row r="1245" spans="1:9" x14ac:dyDescent="0.25">
      <c r="G1245">
        <f t="shared" si="57"/>
        <v>7466</v>
      </c>
      <c r="H1245" t="str">
        <f t="shared" ca="1" si="59"/>
        <v>4:35 Текущее видео</v>
      </c>
      <c r="I1245" t="str">
        <f t="shared" ca="1" si="58"/>
        <v xml:space="preserve">[156] Brinks Series 527 Padlock Picked and Gutted </v>
      </c>
    </row>
    <row r="1246" spans="1:9" x14ac:dyDescent="0.25">
      <c r="A1246" t="s">
        <v>307</v>
      </c>
      <c r="G1246">
        <f t="shared" si="57"/>
        <v>7472</v>
      </c>
      <c r="H1246" t="str">
        <f t="shared" ca="1" si="59"/>
        <v>5:11 Текущее видео</v>
      </c>
      <c r="I1246" t="str">
        <f t="shared" ca="1" si="58"/>
        <v xml:space="preserve">[155] American Lock Series 5300 Shrouded Padlock Picked and Gutted </v>
      </c>
    </row>
    <row r="1247" spans="1:9" x14ac:dyDescent="0.25">
      <c r="G1247">
        <f t="shared" si="57"/>
        <v>7478</v>
      </c>
      <c r="H1247" t="str">
        <f t="shared" ca="1" si="59"/>
        <v>3:21 Текущее видео</v>
      </c>
      <c r="I1247" t="str">
        <f t="shared" ca="1" si="58"/>
        <v xml:space="preserve">[154] Abus 25/70 Dimple Disc Padlock Picked </v>
      </c>
    </row>
    <row r="1248" spans="1:9" x14ac:dyDescent="0.25">
      <c r="A1248" t="s">
        <v>2</v>
      </c>
      <c r="G1248">
        <f t="shared" si="57"/>
        <v>7484</v>
      </c>
      <c r="H1248" t="str">
        <f t="shared" ca="1" si="59"/>
        <v>7:31 Текущее видео</v>
      </c>
      <c r="I1248" t="str">
        <f t="shared" ca="1" si="58"/>
        <v xml:space="preserve">[153] Kwikset SmartKey Rim Cylinder Picked and Gutted </v>
      </c>
    </row>
    <row r="1249" spans="1:9" x14ac:dyDescent="0.25">
      <c r="A1249">
        <v>209</v>
      </c>
      <c r="G1249">
        <f t="shared" si="57"/>
        <v>7490</v>
      </c>
      <c r="H1249" t="str">
        <f t="shared" ca="1" si="59"/>
        <v>6:36 Текущее видео</v>
      </c>
      <c r="I1249" t="str">
        <f t="shared" ca="1" si="58"/>
        <v xml:space="preserve">[152] Mauer Variant SKG** Euro Profile Cylinder Picked and Gutted </v>
      </c>
    </row>
    <row r="1250" spans="1:9" x14ac:dyDescent="0.25">
      <c r="A1250" t="s">
        <v>308</v>
      </c>
      <c r="G1250">
        <f t="shared" si="57"/>
        <v>7496</v>
      </c>
      <c r="H1250" t="str">
        <f t="shared" ca="1" si="59"/>
        <v>5:20 Текущее видео</v>
      </c>
      <c r="I1250" t="str">
        <f t="shared" ca="1" si="58"/>
        <v xml:space="preserve">[151] Kwikset SmartKey Padlock Picked </v>
      </c>
    </row>
    <row r="1251" spans="1:9" x14ac:dyDescent="0.25">
      <c r="G1251">
        <f t="shared" si="57"/>
        <v>7502</v>
      </c>
      <c r="H1251" t="str">
        <f t="shared" ca="1" si="59"/>
        <v>6:02 Текущее видео</v>
      </c>
      <c r="I1251" t="str">
        <f t="shared" ca="1" si="58"/>
        <v xml:space="preserve">[150] Various Disc Padlocks Picked (Abus, Master, and More) </v>
      </c>
    </row>
    <row r="1252" spans="1:9" x14ac:dyDescent="0.25">
      <c r="A1252" t="s">
        <v>309</v>
      </c>
      <c r="G1252">
        <f t="shared" si="57"/>
        <v>7508</v>
      </c>
      <c r="H1252" t="str">
        <f t="shared" ca="1" si="59"/>
        <v>6:01 Текущее видео</v>
      </c>
      <c r="I1252" t="str">
        <f t="shared" ca="1" si="58"/>
        <v xml:space="preserve">[149] Yale P210C Padlock Picked and Gutted </v>
      </c>
    </row>
    <row r="1253" spans="1:9" x14ac:dyDescent="0.25">
      <c r="G1253">
        <f t="shared" si="57"/>
        <v>7514</v>
      </c>
      <c r="H1253" t="str">
        <f t="shared" ca="1" si="59"/>
        <v>2:38 Текущее видео</v>
      </c>
      <c r="I1253" t="str">
        <f t="shared" ca="1" si="58"/>
        <v xml:space="preserve">[148] Chubb 1K150 50mm Brass Padlock Picked </v>
      </c>
    </row>
    <row r="1254" spans="1:9" x14ac:dyDescent="0.25">
      <c r="A1254" t="s">
        <v>2</v>
      </c>
      <c r="G1254">
        <f t="shared" si="57"/>
        <v>7520</v>
      </c>
      <c r="H1254" t="str">
        <f t="shared" ca="1" si="59"/>
        <v>6:15 Текущее видео</v>
      </c>
      <c r="I1254" t="str">
        <f t="shared" ca="1" si="58"/>
        <v xml:space="preserve">[147] Papa Gleb "PG7" Challenge Lock Picked and Gutted </v>
      </c>
    </row>
    <row r="1255" spans="1:9" x14ac:dyDescent="0.25">
      <c r="A1255">
        <v>210</v>
      </c>
      <c r="G1255">
        <f t="shared" si="57"/>
        <v>7526</v>
      </c>
      <c r="H1255" t="str">
        <f t="shared" ca="1" si="59"/>
        <v>2:00 Текущее видео</v>
      </c>
      <c r="I1255" t="str">
        <f t="shared" ca="1" si="58"/>
        <v xml:space="preserve">[146] CISA 50mm Brass Padlock Picked </v>
      </c>
    </row>
    <row r="1256" spans="1:9" x14ac:dyDescent="0.25">
      <c r="A1256" t="s">
        <v>310</v>
      </c>
      <c r="G1256">
        <f t="shared" si="57"/>
        <v>7532</v>
      </c>
      <c r="H1256" t="str">
        <f t="shared" ca="1" si="59"/>
        <v>8:12 Текущее видео</v>
      </c>
      <c r="I1256" t="str">
        <f t="shared" ca="1" si="58"/>
        <v xml:space="preserve">[145] Marcel Pare Challenge Lock Picked and Gutted </v>
      </c>
    </row>
    <row r="1257" spans="1:9" x14ac:dyDescent="0.25">
      <c r="G1257">
        <f t="shared" si="57"/>
        <v>7538</v>
      </c>
      <c r="H1257" t="str">
        <f t="shared" ca="1" si="59"/>
        <v>10:18 Текущее видео</v>
      </c>
      <c r="I1257" t="str">
        <f t="shared" ca="1" si="58"/>
        <v xml:space="preserve">[144] Ikon SK6 IRP60 Cylinder (Trap Pins!) Picked and Gutted </v>
      </c>
    </row>
    <row r="1258" spans="1:9" x14ac:dyDescent="0.25">
      <c r="A1258" t="s">
        <v>311</v>
      </c>
      <c r="G1258">
        <f t="shared" si="57"/>
        <v>7544</v>
      </c>
      <c r="H1258" t="str">
        <f t="shared" ca="1" si="59"/>
        <v>5:03 Текущее видео</v>
      </c>
      <c r="I1258" t="str">
        <f t="shared" ca="1" si="58"/>
        <v xml:space="preserve">[143] CISA Astral Oval Dimple Cylinder Picked and Gutted </v>
      </c>
    </row>
    <row r="1259" spans="1:9" x14ac:dyDescent="0.25">
      <c r="G1259">
        <f t="shared" si="57"/>
        <v>7550</v>
      </c>
      <c r="H1259" t="str">
        <f t="shared" ca="1" si="59"/>
        <v>6:25 Текущее видео</v>
      </c>
      <c r="I1259" t="str">
        <f t="shared" ca="1" si="58"/>
        <v xml:space="preserve">[142] Fullex (5 Trap Pins!) Anti Bump Cylinder Picked and Gutted </v>
      </c>
    </row>
    <row r="1260" spans="1:9" x14ac:dyDescent="0.25">
      <c r="A1260" t="s">
        <v>2</v>
      </c>
      <c r="G1260">
        <f t="shared" si="57"/>
        <v>7556</v>
      </c>
      <c r="H1260" t="str">
        <f t="shared" ca="1" si="59"/>
        <v>10:04 Текущее видео</v>
      </c>
      <c r="I1260" t="str">
        <f t="shared" ca="1" si="58"/>
        <v xml:space="preserve">[141] ASSA Desmo (Dual Sidebar) Picked and Gutted plus "How To" Demo </v>
      </c>
    </row>
    <row r="1261" spans="1:9" x14ac:dyDescent="0.25">
      <c r="A1261">
        <v>211</v>
      </c>
      <c r="G1261">
        <f t="shared" ref="G1261:G1324" si="60">G1260+6</f>
        <v>7562</v>
      </c>
      <c r="H1261" t="str">
        <f t="shared" ca="1" si="59"/>
        <v>4:51 Текущее видео</v>
      </c>
      <c r="I1261" t="str">
        <f t="shared" ref="I1261:I1324" ca="1" si="61">INDIRECT(CONCATENATE("R",G1261+2,"C1"),0)</f>
        <v xml:space="preserve">[140] Union 3102 Brass Padlock Picked </v>
      </c>
    </row>
    <row r="1262" spans="1:9" x14ac:dyDescent="0.25">
      <c r="A1262" t="s">
        <v>312</v>
      </c>
      <c r="G1262">
        <f t="shared" si="60"/>
        <v>7568</v>
      </c>
      <c r="H1262" t="str">
        <f t="shared" ca="1" si="59"/>
        <v>3:03 Текущее видео</v>
      </c>
      <c r="I1262" t="str">
        <f t="shared" ca="1" si="61"/>
        <v xml:space="preserve">[139] Chinese Padlock Opened With a Lighter! </v>
      </c>
    </row>
    <row r="1263" spans="1:9" x14ac:dyDescent="0.25">
      <c r="G1263">
        <f t="shared" si="60"/>
        <v>7574</v>
      </c>
      <c r="H1263" t="str">
        <f t="shared" ca="1" si="59"/>
        <v>3:52 Текущее видео</v>
      </c>
      <c r="I1263" t="str">
        <f t="shared" ca="1" si="61"/>
        <v xml:space="preserve">[138] Geba Euro Profile Cylinder Picked and Gutted </v>
      </c>
    </row>
    <row r="1264" spans="1:9" x14ac:dyDescent="0.25">
      <c r="A1264" t="s">
        <v>313</v>
      </c>
      <c r="G1264">
        <f t="shared" si="60"/>
        <v>7580</v>
      </c>
      <c r="H1264" t="str">
        <f t="shared" ca="1" si="59"/>
        <v>5:30 Текущее видео</v>
      </c>
      <c r="I1264" t="str">
        <f t="shared" ca="1" si="61"/>
        <v xml:space="preserve">[137] Mul-T-Lock Interactive KiK Cylinder Picked and Gutted </v>
      </c>
    </row>
    <row r="1265" spans="1:9" x14ac:dyDescent="0.25">
      <c r="G1265">
        <f t="shared" si="60"/>
        <v>7586</v>
      </c>
      <c r="H1265" t="str">
        <f t="shared" ca="1" si="59"/>
        <v>4:54 Текущее видео</v>
      </c>
      <c r="I1265" t="str">
        <f t="shared" ca="1" si="61"/>
        <v xml:space="preserve">[136] Master 930 Padlock (w/ "Max Pick Resistance") Picked and Gutted </v>
      </c>
    </row>
    <row r="1266" spans="1:9" x14ac:dyDescent="0.25">
      <c r="A1266" t="s">
        <v>2</v>
      </c>
      <c r="G1266">
        <f t="shared" si="60"/>
        <v>7592</v>
      </c>
      <c r="H1266" t="str">
        <f t="shared" ca="1" si="59"/>
        <v>8:25 Текущее видео</v>
      </c>
      <c r="I1266" t="str">
        <f t="shared" ca="1" si="61"/>
        <v xml:space="preserve">[135] Potti314's Abus Challenge Lock Picked and Gutted </v>
      </c>
    </row>
    <row r="1267" spans="1:9" x14ac:dyDescent="0.25">
      <c r="A1267">
        <v>212</v>
      </c>
      <c r="G1267">
        <f t="shared" si="60"/>
        <v>7598</v>
      </c>
      <c r="H1267" t="str">
        <f t="shared" ca="1" si="59"/>
        <v>5:18 Текущее видео</v>
      </c>
      <c r="I1267" t="str">
        <f t="shared" ca="1" si="61"/>
        <v xml:space="preserve">[134] Hugo Martel Challenge Lock Picked and Gutted </v>
      </c>
    </row>
    <row r="1268" spans="1:9" x14ac:dyDescent="0.25">
      <c r="A1268" t="s">
        <v>78</v>
      </c>
      <c r="G1268">
        <f t="shared" si="60"/>
        <v>7604</v>
      </c>
      <c r="H1268" t="str">
        <f t="shared" ca="1" si="59"/>
        <v>4:07 Текущее видео</v>
      </c>
      <c r="I1268" t="str">
        <f t="shared" ca="1" si="61"/>
        <v xml:space="preserve">[133] Commando Lock IC3 Tactical (w/ Shackle Guard) Picked </v>
      </c>
    </row>
    <row r="1269" spans="1:9" x14ac:dyDescent="0.25">
      <c r="G1269">
        <f t="shared" si="60"/>
        <v>7610</v>
      </c>
      <c r="H1269" t="str">
        <f t="shared" ca="1" si="59"/>
        <v>5:35 Текущее видео</v>
      </c>
      <c r="I1269" t="str">
        <f t="shared" ca="1" si="61"/>
        <v xml:space="preserve">[132] Mul-T-Lock Junior KiK Cylinder Picked and Gutted </v>
      </c>
    </row>
    <row r="1270" spans="1:9" x14ac:dyDescent="0.25">
      <c r="A1270" t="s">
        <v>314</v>
      </c>
      <c r="G1270">
        <f t="shared" si="60"/>
        <v>7616</v>
      </c>
      <c r="H1270" t="str">
        <f t="shared" ca="1" si="59"/>
        <v>8:11 Текущее видео</v>
      </c>
      <c r="I1270" t="str">
        <f t="shared" ca="1" si="61"/>
        <v xml:space="preserve">[131] Mul-T-Lock MT5 Euro Profile Cylinder Picked and Gutted </v>
      </c>
    </row>
    <row r="1271" spans="1:9" x14ac:dyDescent="0.25">
      <c r="G1271">
        <f t="shared" si="60"/>
        <v>7622</v>
      </c>
      <c r="H1271" t="str">
        <f t="shared" ca="1" si="59"/>
        <v>7:00 Текущее видео</v>
      </c>
      <c r="I1271" t="str">
        <f t="shared" ca="1" si="61"/>
        <v xml:space="preserve">[130] Medeco Rim Cylinder (5-pin) Picked and Gutted </v>
      </c>
    </row>
    <row r="1272" spans="1:9" x14ac:dyDescent="0.25">
      <c r="A1272" t="s">
        <v>2</v>
      </c>
      <c r="G1272">
        <f t="shared" si="60"/>
        <v>7628</v>
      </c>
      <c r="H1272" t="str">
        <f t="shared" ca="1" si="59"/>
        <v>8:26 Текущее видео</v>
      </c>
      <c r="I1272" t="str">
        <f t="shared" ca="1" si="61"/>
        <v xml:space="preserve">[129] Rav Bariach RB-1000 (Pin-in-Pin) Euro Profile Cylinder Picked and Gutted </v>
      </c>
    </row>
    <row r="1273" spans="1:9" x14ac:dyDescent="0.25">
      <c r="A1273">
        <v>213</v>
      </c>
      <c r="G1273">
        <f t="shared" si="60"/>
        <v>7634</v>
      </c>
      <c r="H1273" t="str">
        <f t="shared" ca="1" si="59"/>
        <v>3:50 Текущее видео</v>
      </c>
      <c r="I1273" t="str">
        <f t="shared" ca="1" si="61"/>
        <v xml:space="preserve">[128] ABA 11-Pin Cam Lock Picked </v>
      </c>
    </row>
    <row r="1274" spans="1:9" x14ac:dyDescent="0.25">
      <c r="A1274" t="s">
        <v>55</v>
      </c>
      <c r="G1274">
        <f t="shared" si="60"/>
        <v>7640</v>
      </c>
      <c r="H1274" t="str">
        <f t="shared" ca="1" si="59"/>
        <v>5:46 Текущее видео</v>
      </c>
      <c r="I1274" t="str">
        <f t="shared" ca="1" si="61"/>
        <v xml:space="preserve">[127] Texas Jim 5-Pin Kwikset Challenge Lock Picked and Gutted </v>
      </c>
    </row>
    <row r="1275" spans="1:9" x14ac:dyDescent="0.25">
      <c r="G1275">
        <f t="shared" si="60"/>
        <v>7646</v>
      </c>
      <c r="H1275" t="str">
        <f t="shared" ca="1" si="59"/>
        <v>5:55 Текущее видео</v>
      </c>
      <c r="I1275" t="str">
        <f t="shared" ca="1" si="61"/>
        <v xml:space="preserve">[126] Texas Jim 6-Pin Kwikset Challenge Lock Picked and Gutted </v>
      </c>
    </row>
    <row r="1276" spans="1:9" x14ac:dyDescent="0.25">
      <c r="A1276" t="s">
        <v>315</v>
      </c>
      <c r="G1276">
        <f t="shared" si="60"/>
        <v>7652</v>
      </c>
      <c r="H1276" t="str">
        <f t="shared" ca="1" si="59"/>
        <v>8:18 Текущее видео</v>
      </c>
      <c r="I1276" t="str">
        <f t="shared" ca="1" si="61"/>
        <v xml:space="preserve">[125] Wink Haus Euro Profile Cylinder Picked (With a Custom Pick) and Gutted </v>
      </c>
    </row>
    <row r="1277" spans="1:9" x14ac:dyDescent="0.25">
      <c r="G1277">
        <f t="shared" si="60"/>
        <v>7658</v>
      </c>
      <c r="H1277" t="str">
        <f t="shared" ca="1" si="59"/>
        <v>4:52 Текущее видео</v>
      </c>
      <c r="I1277" t="str">
        <f t="shared" ca="1" si="61"/>
        <v xml:space="preserve">[124] Papa Gleb's "PG9" Segal Challenge Lock Picked and Gutted </v>
      </c>
    </row>
    <row r="1278" spans="1:9" x14ac:dyDescent="0.25">
      <c r="A1278" t="s">
        <v>2</v>
      </c>
      <c r="G1278">
        <f t="shared" si="60"/>
        <v>7664</v>
      </c>
      <c r="H1278" t="str">
        <f t="shared" ca="1" si="59"/>
        <v>7:23 Текущее видео</v>
      </c>
      <c r="I1278" t="str">
        <f t="shared" ca="1" si="61"/>
        <v xml:space="preserve">[123] Locks of Anarchy Challenge Lock Picked and Gutted (and Package From Zombie Lock) </v>
      </c>
    </row>
    <row r="1279" spans="1:9" x14ac:dyDescent="0.25">
      <c r="A1279">
        <v>214</v>
      </c>
      <c r="G1279">
        <f t="shared" si="60"/>
        <v>7670</v>
      </c>
      <c r="H1279" t="str">
        <f t="shared" ca="1" si="59"/>
        <v>5:27 Текущее видео</v>
      </c>
      <c r="I1279" t="str">
        <f t="shared" ca="1" si="61"/>
        <v xml:space="preserve">[122] AJ Jordan Yale Challenge Lock Picked and Gutted </v>
      </c>
    </row>
    <row r="1280" spans="1:9" x14ac:dyDescent="0.25">
      <c r="A1280" t="s">
        <v>616</v>
      </c>
      <c r="G1280">
        <f t="shared" si="60"/>
        <v>7676</v>
      </c>
      <c r="H1280" t="str">
        <f t="shared" ca="1" si="59"/>
        <v>7:39 Текущее видео</v>
      </c>
      <c r="I1280" t="str">
        <f t="shared" ca="1" si="61"/>
        <v xml:space="preserve">[121] Texas Jim Dexter Challenge Lock Picked and Gutted (and Package From Korver15) </v>
      </c>
    </row>
    <row r="1281" spans="1:9" x14ac:dyDescent="0.25">
      <c r="G1281">
        <f t="shared" si="60"/>
        <v>7682</v>
      </c>
      <c r="H1281" t="str">
        <f t="shared" ca="1" si="59"/>
        <v>7:19 Текущее видео</v>
      </c>
      <c r="I1281" t="str">
        <f t="shared" ca="1" si="61"/>
        <v xml:space="preserve">[120] Chinese 9-Pin BiLock(ish) Euro Profile Cylinder Picked and Gutted </v>
      </c>
    </row>
    <row r="1282" spans="1:9" x14ac:dyDescent="0.25">
      <c r="A1282" t="s">
        <v>316</v>
      </c>
      <c r="G1282">
        <f t="shared" si="60"/>
        <v>7688</v>
      </c>
      <c r="H1282" t="str">
        <f t="shared" ref="H1282:H1345" ca="1" si="62">INDIRECT(CONCATENATE("R",G1282,"C1"),0)</f>
        <v>6:34 Текущее видео</v>
      </c>
      <c r="I1282" t="str">
        <f t="shared" ca="1" si="61"/>
        <v xml:space="preserve">[119] Mauer MLS SKG** Euro Profile Cylinder Picked and Gutted </v>
      </c>
    </row>
    <row r="1283" spans="1:9" x14ac:dyDescent="0.25">
      <c r="G1283">
        <f t="shared" si="60"/>
        <v>7694</v>
      </c>
      <c r="H1283" t="str">
        <f t="shared" ca="1" si="62"/>
        <v>8:09 Текущее видео</v>
      </c>
      <c r="I1283" t="str">
        <f t="shared" ca="1" si="61"/>
        <v xml:space="preserve">[118] EPCO (Bell Lock) 8-Slider Inner Groove Lock Picked and Gutted </v>
      </c>
    </row>
    <row r="1284" spans="1:9" x14ac:dyDescent="0.25">
      <c r="A1284" t="s">
        <v>2</v>
      </c>
      <c r="G1284">
        <f t="shared" si="60"/>
        <v>7700</v>
      </c>
      <c r="H1284" t="str">
        <f t="shared" ca="1" si="62"/>
        <v>7:20 Текущее видео</v>
      </c>
      <c r="I1284" t="str">
        <f t="shared" ca="1" si="61"/>
        <v xml:space="preserve">[117] Dom RN SKG** Euro Profile Cylinder Picked and Gutted </v>
      </c>
    </row>
    <row r="1285" spans="1:9" x14ac:dyDescent="0.25">
      <c r="A1285">
        <v>215</v>
      </c>
      <c r="G1285">
        <f t="shared" si="60"/>
        <v>7706</v>
      </c>
      <c r="H1285" t="str">
        <f t="shared" ca="1" si="62"/>
        <v>6:42 Текущее видео</v>
      </c>
      <c r="I1285" t="str">
        <f t="shared" ca="1" si="61"/>
        <v xml:space="preserve">[116] RB's "Code Red" Challenge Lock Picked and Gutted </v>
      </c>
    </row>
    <row r="1286" spans="1:9" x14ac:dyDescent="0.25">
      <c r="A1286" t="s">
        <v>823</v>
      </c>
      <c r="G1286">
        <f t="shared" si="60"/>
        <v>7712</v>
      </c>
      <c r="H1286" t="str">
        <f t="shared" ca="1" si="62"/>
        <v>6:31 Текущее видео</v>
      </c>
      <c r="I1286" t="str">
        <f t="shared" ca="1" si="61"/>
        <v xml:space="preserve">[115] Metal x6S Euro Profile Cylinder Picked and Gutted </v>
      </c>
    </row>
    <row r="1287" spans="1:9" x14ac:dyDescent="0.25">
      <c r="G1287">
        <f t="shared" si="60"/>
        <v>7718</v>
      </c>
      <c r="H1287" t="str">
        <f t="shared" ca="1" si="62"/>
        <v>6:22 Текущее видео</v>
      </c>
      <c r="I1287" t="str">
        <f t="shared" ca="1" si="61"/>
        <v xml:space="preserve">[114] Gege AP2000 Euro Profile Cylinder Picked and Gutted </v>
      </c>
    </row>
    <row r="1288" spans="1:9" x14ac:dyDescent="0.25">
      <c r="A1288" t="s">
        <v>317</v>
      </c>
      <c r="G1288">
        <f t="shared" si="60"/>
        <v>7724</v>
      </c>
      <c r="H1288" t="str">
        <f t="shared" ca="1" si="62"/>
        <v>9:55 Текущее видео</v>
      </c>
      <c r="I1288" t="str">
        <f t="shared" ca="1" si="61"/>
        <v xml:space="preserve">[113] Allgood (Gege pExtra) Oval Cylinder Picked and Gutted </v>
      </c>
    </row>
    <row r="1289" spans="1:9" x14ac:dyDescent="0.25">
      <c r="G1289">
        <f t="shared" si="60"/>
        <v>7730</v>
      </c>
      <c r="H1289" t="str">
        <f t="shared" ca="1" si="62"/>
        <v>6:02 Текущее видео</v>
      </c>
      <c r="I1289" t="str">
        <f t="shared" ca="1" si="61"/>
        <v xml:space="preserve">[112] Ruko 5-Pin Oval Cylinder Picked and Gutted </v>
      </c>
    </row>
    <row r="1290" spans="1:9" x14ac:dyDescent="0.25">
      <c r="A1290" t="s">
        <v>2</v>
      </c>
      <c r="G1290">
        <f t="shared" si="60"/>
        <v>7736</v>
      </c>
      <c r="H1290" t="str">
        <f t="shared" ca="1" si="62"/>
        <v>8:45 Текущее видео</v>
      </c>
      <c r="I1290" t="str">
        <f t="shared" ca="1" si="61"/>
        <v xml:space="preserve">[111] Dom ix 10-Pin Euro Profile Dimple Cylinder Picked and Gutted </v>
      </c>
    </row>
    <row r="1291" spans="1:9" x14ac:dyDescent="0.25">
      <c r="A1291">
        <v>216</v>
      </c>
      <c r="G1291">
        <f t="shared" si="60"/>
        <v>7742</v>
      </c>
      <c r="H1291" t="str">
        <f t="shared" ca="1" si="62"/>
        <v>5:21 Текущее видео</v>
      </c>
      <c r="I1291" t="str">
        <f t="shared" ca="1" si="61"/>
        <v xml:space="preserve">[110] MCM AS6 Euro Profile Cylinder Picked and Gutted </v>
      </c>
    </row>
    <row r="1292" spans="1:9" x14ac:dyDescent="0.25">
      <c r="A1292" t="s">
        <v>87</v>
      </c>
      <c r="G1292">
        <f t="shared" si="60"/>
        <v>7748</v>
      </c>
      <c r="H1292" t="str">
        <f t="shared" ca="1" si="62"/>
        <v>6:07 Текущее видео</v>
      </c>
      <c r="I1292" t="str">
        <f t="shared" ca="1" si="61"/>
        <v xml:space="preserve">[109] Mul-T-Lock Classic Euro Profile Cylinder Picked and Gutted </v>
      </c>
    </row>
    <row r="1293" spans="1:9" x14ac:dyDescent="0.25">
      <c r="G1293">
        <f t="shared" si="60"/>
        <v>7754</v>
      </c>
      <c r="H1293" t="str">
        <f t="shared" ca="1" si="62"/>
        <v>4:19 Текущее видео</v>
      </c>
      <c r="I1293" t="str">
        <f t="shared" ca="1" si="61"/>
        <v xml:space="preserve">[108] Unusual Arcade Machine Radial Pin Lock Picked </v>
      </c>
    </row>
    <row r="1294" spans="1:9" x14ac:dyDescent="0.25">
      <c r="A1294" t="s">
        <v>318</v>
      </c>
      <c r="G1294">
        <f t="shared" si="60"/>
        <v>7760</v>
      </c>
      <c r="H1294" t="str">
        <f t="shared" ca="1" si="62"/>
        <v>7:50 Текущее видео</v>
      </c>
      <c r="I1294" t="str">
        <f t="shared" ca="1" si="61"/>
        <v xml:space="preserve">[107] Mul-T-Lock Interactive Euro Profile Cylinder Picked and Gutted </v>
      </c>
    </row>
    <row r="1295" spans="1:9" x14ac:dyDescent="0.25">
      <c r="G1295">
        <f t="shared" si="60"/>
        <v>7766</v>
      </c>
      <c r="H1295" t="str">
        <f t="shared" ca="1" si="62"/>
        <v>7:21 Текущее видео</v>
      </c>
      <c r="I1295" t="str">
        <f t="shared" ca="1" si="61"/>
        <v xml:space="preserve">[106] Restricted "Edge" Keyway American Series A1100 Padlock Picked and Gutted </v>
      </c>
    </row>
    <row r="1296" spans="1:9" x14ac:dyDescent="0.25">
      <c r="A1296" t="s">
        <v>2</v>
      </c>
      <c r="G1296">
        <f t="shared" si="60"/>
        <v>7772</v>
      </c>
      <c r="H1296" t="str">
        <f t="shared" ca="1" si="62"/>
        <v>4:08 Текущее видео</v>
      </c>
      <c r="I1296" t="str">
        <f t="shared" ca="1" si="61"/>
        <v xml:space="preserve">[105] Adams Rite Euro Profile Cylinder Picked and Gutted </v>
      </c>
    </row>
    <row r="1297" spans="1:9" x14ac:dyDescent="0.25">
      <c r="A1297">
        <v>217</v>
      </c>
      <c r="G1297">
        <f t="shared" si="60"/>
        <v>7778</v>
      </c>
      <c r="H1297" t="str">
        <f t="shared" ca="1" si="62"/>
        <v>3:26 Текущее видео</v>
      </c>
      <c r="I1297" t="str">
        <f t="shared" ca="1" si="61"/>
        <v xml:space="preserve">[104] Rare Shrouded American Series 10 Padlock Picked </v>
      </c>
    </row>
    <row r="1298" spans="1:9" x14ac:dyDescent="0.25">
      <c r="A1298" t="s">
        <v>162</v>
      </c>
      <c r="G1298">
        <f t="shared" si="60"/>
        <v>7784</v>
      </c>
      <c r="H1298" t="str">
        <f t="shared" ca="1" si="62"/>
        <v>5:47 Текущее видео</v>
      </c>
      <c r="I1298" t="str">
        <f t="shared" ca="1" si="61"/>
        <v xml:space="preserve">[103] Gege Euro Profile Cylinder Picked and Gutted </v>
      </c>
    </row>
    <row r="1299" spans="1:9" x14ac:dyDescent="0.25">
      <c r="G1299">
        <f t="shared" si="60"/>
        <v>7790</v>
      </c>
      <c r="H1299" t="str">
        <f t="shared" ca="1" si="62"/>
        <v>6:47 Текущее видео</v>
      </c>
      <c r="I1299" t="str">
        <f t="shared" ca="1" si="61"/>
        <v xml:space="preserve">[102] Pfaffenhain Euro Profile Cylinder Picked and Gutted </v>
      </c>
    </row>
    <row r="1300" spans="1:9" x14ac:dyDescent="0.25">
      <c r="A1300" t="s">
        <v>319</v>
      </c>
      <c r="G1300">
        <f t="shared" si="60"/>
        <v>7796</v>
      </c>
      <c r="H1300" t="str">
        <f t="shared" ca="1" si="62"/>
        <v>5:35 Текущее видео</v>
      </c>
      <c r="I1300" t="str">
        <f t="shared" ca="1" si="61"/>
        <v xml:space="preserve">[101] Dan's Ace Challenge Lock Picked and Gutted </v>
      </c>
    </row>
    <row r="1301" spans="1:9" x14ac:dyDescent="0.25">
      <c r="G1301">
        <f t="shared" si="60"/>
        <v>7802</v>
      </c>
      <c r="H1301" t="str">
        <f t="shared" ca="1" si="62"/>
        <v>7:41 Текущее видео</v>
      </c>
      <c r="I1301" t="str">
        <f t="shared" ca="1" si="61"/>
        <v xml:space="preserve">[100] Unusual BKS Rim Cylinder Picked and Gutted </v>
      </c>
    </row>
    <row r="1302" spans="1:9" x14ac:dyDescent="0.25">
      <c r="A1302" t="s">
        <v>2</v>
      </c>
      <c r="G1302">
        <f t="shared" si="60"/>
        <v>7808</v>
      </c>
      <c r="H1302" t="str">
        <f t="shared" ca="1" si="62"/>
        <v>8:08 Текущее видео</v>
      </c>
      <c r="I1302" t="str">
        <f t="shared" ca="1" si="61"/>
        <v xml:space="preserve">[99] How To Pick Lockwood Beveled Pins </v>
      </c>
    </row>
    <row r="1303" spans="1:9" x14ac:dyDescent="0.25">
      <c r="A1303">
        <v>218</v>
      </c>
      <c r="G1303">
        <f t="shared" si="60"/>
        <v>7814</v>
      </c>
      <c r="H1303" t="str">
        <f t="shared" ca="1" si="62"/>
        <v>9:02 Текущее видео</v>
      </c>
      <c r="I1303" t="str">
        <f t="shared" ca="1" si="61"/>
        <v xml:space="preserve">[98] Lockwood 570 Oval Cylinder Picked and Gutted </v>
      </c>
    </row>
    <row r="1304" spans="1:9" x14ac:dyDescent="0.25">
      <c r="A1304" t="s">
        <v>155</v>
      </c>
      <c r="G1304">
        <f t="shared" si="60"/>
        <v>7820</v>
      </c>
      <c r="H1304" t="str">
        <f t="shared" ca="1" si="62"/>
        <v>5:27 Текущее видео</v>
      </c>
      <c r="I1304" t="str">
        <f t="shared" ca="1" si="61"/>
        <v xml:space="preserve">[97] Picking Serrated Pins By Sound </v>
      </c>
    </row>
    <row r="1305" spans="1:9" x14ac:dyDescent="0.25">
      <c r="G1305">
        <f t="shared" si="60"/>
        <v>7826</v>
      </c>
      <c r="H1305" t="str">
        <f t="shared" ca="1" si="62"/>
        <v>6:13 Текущее видео</v>
      </c>
      <c r="I1305" t="str">
        <f t="shared" ca="1" si="61"/>
        <v xml:space="preserve">[96] American Lock Series 700 Padlock Picked and Gutted </v>
      </c>
    </row>
    <row r="1306" spans="1:9" x14ac:dyDescent="0.25">
      <c r="A1306" t="s">
        <v>320</v>
      </c>
      <c r="G1306">
        <f t="shared" si="60"/>
        <v>7832</v>
      </c>
      <c r="H1306" t="str">
        <f t="shared" ca="1" si="62"/>
        <v>10:01 Текущее видео</v>
      </c>
      <c r="I1306" t="str">
        <f t="shared" ca="1" si="61"/>
        <v xml:space="preserve">[95] Padlock Drain Hole Exploit (Almost) Demonstrated </v>
      </c>
    </row>
    <row r="1307" spans="1:9" x14ac:dyDescent="0.25">
      <c r="G1307">
        <f t="shared" si="60"/>
        <v>7838</v>
      </c>
      <c r="H1307" t="str">
        <f t="shared" ca="1" si="62"/>
        <v>5:33 Текущее видео</v>
      </c>
      <c r="I1307" t="str">
        <f t="shared" ca="1" si="61"/>
        <v xml:space="preserve">[94] AJ Jordan's Sargent KiK Challenge Lock Picked and Gutted </v>
      </c>
    </row>
    <row r="1308" spans="1:9" x14ac:dyDescent="0.25">
      <c r="A1308" t="s">
        <v>2</v>
      </c>
      <c r="G1308">
        <f t="shared" si="60"/>
        <v>7844</v>
      </c>
      <c r="H1308" t="str">
        <f t="shared" ca="1" si="62"/>
        <v>6:08 Текущее видео</v>
      </c>
      <c r="I1308" t="str">
        <f t="shared" ca="1" si="61"/>
        <v xml:space="preserve">[93] AJ Jordan's Abus 83 Challenge Lock Picked and Gutted </v>
      </c>
    </row>
    <row r="1309" spans="1:9" x14ac:dyDescent="0.25">
      <c r="A1309">
        <v>219</v>
      </c>
      <c r="G1309">
        <f t="shared" si="60"/>
        <v>7850</v>
      </c>
      <c r="H1309" t="str">
        <f t="shared" ca="1" si="62"/>
        <v>8:14 Текущее видео</v>
      </c>
      <c r="I1309" t="str">
        <f t="shared" ca="1" si="61"/>
        <v xml:space="preserve">[92] Dom Plura SKG** Euro Profile Cylinder Picked and Gutted </v>
      </c>
    </row>
    <row r="1310" spans="1:9" x14ac:dyDescent="0.25">
      <c r="A1310" t="s">
        <v>162</v>
      </c>
      <c r="G1310">
        <f t="shared" si="60"/>
        <v>7856</v>
      </c>
      <c r="H1310" t="str">
        <f t="shared" ca="1" si="62"/>
        <v>7:09 Текущее видео</v>
      </c>
      <c r="I1310" t="str">
        <f t="shared" ca="1" si="61"/>
        <v xml:space="preserve">[91] CSP Modular Tubular Key Kit and Tubular Picking Tricks </v>
      </c>
    </row>
    <row r="1311" spans="1:9" x14ac:dyDescent="0.25">
      <c r="G1311">
        <f t="shared" si="60"/>
        <v>7862</v>
      </c>
      <c r="H1311" t="str">
        <f t="shared" ca="1" si="62"/>
        <v>2:25 Текущее видео</v>
      </c>
      <c r="I1311" t="str">
        <f t="shared" ca="1" si="61"/>
        <v xml:space="preserve">[90] ESD 7-Pin Coin Laundry Lock Picked </v>
      </c>
    </row>
    <row r="1312" spans="1:9" x14ac:dyDescent="0.25">
      <c r="A1312" t="s">
        <v>321</v>
      </c>
      <c r="G1312">
        <f t="shared" si="60"/>
        <v>7868</v>
      </c>
      <c r="H1312" t="str">
        <f t="shared" ca="1" si="62"/>
        <v>5:23 Текущее видео</v>
      </c>
      <c r="I1312" t="str">
        <f t="shared" ca="1" si="61"/>
        <v xml:space="preserve">[89] Rav Bariach K-Lock Series RB-200 Picked and Disassembled </v>
      </c>
    </row>
    <row r="1313" spans="1:9" x14ac:dyDescent="0.25">
      <c r="G1313">
        <f t="shared" si="60"/>
        <v>7874</v>
      </c>
      <c r="H1313" t="str">
        <f t="shared" ca="1" si="62"/>
        <v>4:29 Текущее видео</v>
      </c>
      <c r="I1313" t="str">
        <f t="shared" ca="1" si="61"/>
        <v xml:space="preserve">[88] Brinks 98mm U-Bar Padlock Picked </v>
      </c>
    </row>
    <row r="1314" spans="1:9" x14ac:dyDescent="0.25">
      <c r="A1314" t="s">
        <v>2</v>
      </c>
      <c r="G1314">
        <f t="shared" si="60"/>
        <v>7880</v>
      </c>
      <c r="H1314" t="str">
        <f t="shared" ca="1" si="62"/>
        <v>6:13 Текущее видео</v>
      </c>
      <c r="I1314" t="str">
        <f t="shared" ca="1" si="61"/>
        <v xml:space="preserve">[87] Maxis Cylindrical Key Lock Picked and Gutted </v>
      </c>
    </row>
    <row r="1315" spans="1:9" x14ac:dyDescent="0.25">
      <c r="A1315">
        <v>220</v>
      </c>
      <c r="G1315">
        <f t="shared" si="60"/>
        <v>7886</v>
      </c>
      <c r="H1315" t="str">
        <f t="shared" ca="1" si="62"/>
        <v>7:58 Текущее видео</v>
      </c>
      <c r="I1315" t="str">
        <f t="shared" ca="1" si="61"/>
        <v xml:space="preserve">[86] HUGE Master 29 Padlock Picked and Gutted </v>
      </c>
    </row>
    <row r="1316" spans="1:9" x14ac:dyDescent="0.25">
      <c r="A1316" t="s">
        <v>1571</v>
      </c>
      <c r="G1316">
        <f t="shared" si="60"/>
        <v>7892</v>
      </c>
      <c r="H1316" t="str">
        <f t="shared" ca="1" si="62"/>
        <v>7:07 Текущее видео</v>
      </c>
      <c r="I1316" t="str">
        <f t="shared" ca="1" si="61"/>
        <v xml:space="preserve">[85] 11 Pin (Pin-in-Pin) Tubular Lock Picked </v>
      </c>
    </row>
    <row r="1317" spans="1:9" x14ac:dyDescent="0.25">
      <c r="G1317">
        <f t="shared" si="60"/>
        <v>7898</v>
      </c>
      <c r="H1317" t="str">
        <f t="shared" ca="1" si="62"/>
        <v>3:37 Текущее видео</v>
      </c>
      <c r="I1317" t="str">
        <f t="shared" ca="1" si="61"/>
        <v xml:space="preserve">[84] Fradon "Omnidirectional Key" Padlock Picked </v>
      </c>
    </row>
    <row r="1318" spans="1:9" x14ac:dyDescent="0.25">
      <c r="A1318" t="s">
        <v>322</v>
      </c>
      <c r="G1318">
        <f t="shared" si="60"/>
        <v>7904</v>
      </c>
      <c r="H1318" t="str">
        <f t="shared" ca="1" si="62"/>
        <v>5:43 Текущее видео</v>
      </c>
      <c r="I1318" t="str">
        <f t="shared" ca="1" si="61"/>
        <v xml:space="preserve">[83] KP Secret Santa and Just1pick+open Challenge Lock </v>
      </c>
    </row>
    <row r="1319" spans="1:9" x14ac:dyDescent="0.25">
      <c r="G1319">
        <f t="shared" si="60"/>
        <v>7910</v>
      </c>
      <c r="H1319" t="str">
        <f t="shared" ca="1" si="62"/>
        <v>6:52 Текущее видео</v>
      </c>
      <c r="I1319" t="str">
        <f t="shared" ca="1" si="61"/>
        <v xml:space="preserve">[82] How To Pick Locks With Paracentric Keyways </v>
      </c>
    </row>
    <row r="1320" spans="1:9" x14ac:dyDescent="0.25">
      <c r="A1320" t="s">
        <v>2</v>
      </c>
      <c r="G1320">
        <f t="shared" si="60"/>
        <v>7916</v>
      </c>
      <c r="H1320" t="str">
        <f t="shared" ca="1" si="62"/>
        <v>7:00 Текущее видео</v>
      </c>
      <c r="I1320" t="str">
        <f t="shared" ca="1" si="61"/>
        <v xml:space="preserve">[81] Kwikset UltraMax "Exceeds Maximum Security" (Pick and Gut) </v>
      </c>
    </row>
    <row r="1321" spans="1:9" x14ac:dyDescent="0.25">
      <c r="A1321">
        <v>221</v>
      </c>
      <c r="G1321">
        <f t="shared" si="60"/>
        <v>7922</v>
      </c>
      <c r="H1321" t="str">
        <f t="shared" ca="1" si="62"/>
        <v>3:16 Текущее видео</v>
      </c>
      <c r="I1321" t="str">
        <f t="shared" ca="1" si="61"/>
        <v xml:space="preserve">[80] Gera Euro Profile Cylinder Picked </v>
      </c>
    </row>
    <row r="1322" spans="1:9" x14ac:dyDescent="0.25">
      <c r="A1322" t="s">
        <v>87</v>
      </c>
      <c r="G1322">
        <f t="shared" si="60"/>
        <v>7928</v>
      </c>
      <c r="H1322" t="str">
        <f t="shared" ca="1" si="62"/>
        <v>4:26 Текущее видео</v>
      </c>
      <c r="I1322" t="str">
        <f t="shared" ca="1" si="61"/>
        <v xml:space="preserve">[79] Rav Bariach RB-100 Picked and Gutted </v>
      </c>
    </row>
    <row r="1323" spans="1:9" x14ac:dyDescent="0.25">
      <c r="G1323">
        <f t="shared" si="60"/>
        <v>7934</v>
      </c>
      <c r="H1323" t="str">
        <f t="shared" ca="1" si="62"/>
        <v>11:49 Текущее видео</v>
      </c>
      <c r="I1323" t="str">
        <f t="shared" ca="1" si="61"/>
        <v xml:space="preserve">[78] TuBAR (Dual Sidebar) Lock Picked and Gutted Plus "How To" Demo </v>
      </c>
    </row>
    <row r="1324" spans="1:9" x14ac:dyDescent="0.25">
      <c r="A1324" t="s">
        <v>323</v>
      </c>
      <c r="G1324">
        <f t="shared" si="60"/>
        <v>7940</v>
      </c>
      <c r="H1324" t="str">
        <f t="shared" ca="1" si="62"/>
        <v>5:39 Текущее видео</v>
      </c>
      <c r="I1324" t="str">
        <f t="shared" ca="1" si="61"/>
        <v xml:space="preserve">[77] American Series 790 Padlock Picked and Gutted </v>
      </c>
    </row>
    <row r="1325" spans="1:9" x14ac:dyDescent="0.25">
      <c r="G1325">
        <f t="shared" ref="G1325:G1388" si="63">G1324+6</f>
        <v>7946</v>
      </c>
      <c r="H1325" t="str">
        <f t="shared" ca="1" si="62"/>
        <v>5:30 Текущее видео</v>
      </c>
      <c r="I1325" t="str">
        <f t="shared" ref="I1325:I1388" ca="1" si="64">INDIRECT(CONCATENATE("R",G1325+2,"C1"),0)</f>
        <v xml:space="preserve">[76] Ace II Tubular Padlock Picked, Shimmed, and Disassembled (Chicago Lock Co./CompX) </v>
      </c>
    </row>
    <row r="1326" spans="1:9" x14ac:dyDescent="0.25">
      <c r="A1326" t="s">
        <v>2</v>
      </c>
      <c r="G1326">
        <f t="shared" si="63"/>
        <v>7952</v>
      </c>
      <c r="H1326" t="str">
        <f t="shared" ca="1" si="62"/>
        <v>4:25 Текущее видео</v>
      </c>
      <c r="I1326" t="str">
        <f t="shared" ca="1" si="64"/>
        <v xml:space="preserve">[75] Wilka 1400 Euro Profile Cylinder Picked </v>
      </c>
    </row>
    <row r="1327" spans="1:9" x14ac:dyDescent="0.25">
      <c r="A1327">
        <v>222</v>
      </c>
      <c r="G1327">
        <f t="shared" si="63"/>
        <v>7958</v>
      </c>
      <c r="H1327" t="str">
        <f t="shared" ca="1" si="62"/>
        <v>7:09 Текущее видео</v>
      </c>
      <c r="I1327" t="str">
        <f t="shared" ca="1" si="64"/>
        <v xml:space="preserve">[74] Three Schlage Everest Locks Picked: NOT "High Security" </v>
      </c>
    </row>
    <row r="1328" spans="1:9" x14ac:dyDescent="0.25">
      <c r="A1328" t="s">
        <v>1572</v>
      </c>
      <c r="G1328">
        <f t="shared" si="63"/>
        <v>7964</v>
      </c>
      <c r="H1328" t="str">
        <f t="shared" ca="1" si="62"/>
        <v>9:39 Текущее видео</v>
      </c>
      <c r="I1328" t="str">
        <f t="shared" ca="1" si="64"/>
        <v xml:space="preserve">[73] EVVA DPI (Dual Sidebar Variant) Picked and Gutted </v>
      </c>
    </row>
    <row r="1329" spans="1:9" x14ac:dyDescent="0.25">
      <c r="G1329">
        <f t="shared" si="63"/>
        <v>7970</v>
      </c>
      <c r="H1329" t="str">
        <f t="shared" ca="1" si="62"/>
        <v>6:28 Текущее видео</v>
      </c>
      <c r="I1329" t="str">
        <f t="shared" ca="1" si="64"/>
        <v xml:space="preserve">[72] Gerda Euro Profile Dimple Cylinder Picked and Gutted </v>
      </c>
    </row>
    <row r="1330" spans="1:9" x14ac:dyDescent="0.25">
      <c r="A1330" t="s">
        <v>324</v>
      </c>
      <c r="G1330">
        <f t="shared" si="63"/>
        <v>7976</v>
      </c>
      <c r="H1330" t="str">
        <f t="shared" ca="1" si="62"/>
        <v>9:18 Текущее видео</v>
      </c>
      <c r="I1330" t="str">
        <f t="shared" ca="1" si="64"/>
        <v xml:space="preserve">[71] Lockwood Twin (Active Sidebar) Picked and Gutted </v>
      </c>
    </row>
    <row r="1331" spans="1:9" x14ac:dyDescent="0.25">
      <c r="G1331">
        <f t="shared" si="63"/>
        <v>7982</v>
      </c>
      <c r="H1331" t="str">
        <f t="shared" ca="1" si="62"/>
        <v>3:39 Текущее видео</v>
      </c>
      <c r="I1331" t="str">
        <f t="shared" ca="1" si="64"/>
        <v xml:space="preserve">[70] Mars Dimple Lock (Hilariously Bad) </v>
      </c>
    </row>
    <row r="1332" spans="1:9" x14ac:dyDescent="0.25">
      <c r="A1332" t="s">
        <v>2</v>
      </c>
      <c r="G1332">
        <f t="shared" si="63"/>
        <v>7988</v>
      </c>
      <c r="H1332" t="str">
        <f t="shared" ca="1" si="62"/>
        <v>9:42 Текущее видео</v>
      </c>
      <c r="I1332" t="str">
        <f t="shared" ca="1" si="64"/>
        <v xml:space="preserve">[69] How to Pick a DUO High Security Lock (Plus Two DUOs Picked) </v>
      </c>
    </row>
    <row r="1333" spans="1:9" x14ac:dyDescent="0.25">
      <c r="A1333">
        <v>223</v>
      </c>
      <c r="G1333">
        <f t="shared" si="63"/>
        <v>7994</v>
      </c>
      <c r="H1333" t="str">
        <f t="shared" ca="1" si="62"/>
        <v>5:46 Текущее видео</v>
      </c>
      <c r="I1333" t="str">
        <f t="shared" ca="1" si="64"/>
        <v xml:space="preserve">[68] Four Ace II Tubular Locks Picked in a Row and Gutted </v>
      </c>
    </row>
    <row r="1334" spans="1:9" x14ac:dyDescent="0.25">
      <c r="A1334" t="s">
        <v>1573</v>
      </c>
      <c r="G1334">
        <f t="shared" si="63"/>
        <v>8000</v>
      </c>
      <c r="H1334" t="str">
        <f t="shared" ca="1" si="62"/>
        <v>2:39 Текущее видео</v>
      </c>
      <c r="I1334" t="str">
        <f t="shared" ca="1" si="64"/>
        <v xml:space="preserve">[67] Unusual Abus 55/40 Padlock Picked </v>
      </c>
    </row>
    <row r="1335" spans="1:9" x14ac:dyDescent="0.25">
      <c r="G1335">
        <f t="shared" si="63"/>
        <v>8006</v>
      </c>
      <c r="H1335" t="str">
        <f t="shared" ca="1" si="62"/>
        <v>7:22 Текущее видео</v>
      </c>
      <c r="I1335" t="str">
        <f t="shared" ca="1" si="64"/>
        <v xml:space="preserve">[66] Lockwood Challenge Lock Picked and Gutted </v>
      </c>
    </row>
    <row r="1336" spans="1:9" x14ac:dyDescent="0.25">
      <c r="A1336" t="s">
        <v>325</v>
      </c>
      <c r="G1336">
        <f t="shared" si="63"/>
        <v>8012</v>
      </c>
      <c r="H1336" t="str">
        <f t="shared" ca="1" si="62"/>
        <v>2:35 Текущее видео</v>
      </c>
      <c r="I1336" t="str">
        <f t="shared" ca="1" si="64"/>
        <v xml:space="preserve">[65] Abus 41/40 Padlock Picked </v>
      </c>
    </row>
    <row r="1337" spans="1:9" x14ac:dyDescent="0.25">
      <c r="G1337">
        <f t="shared" si="63"/>
        <v>8018</v>
      </c>
      <c r="H1337" t="str">
        <f t="shared" ca="1" si="62"/>
        <v>2:13 Текущее видео</v>
      </c>
      <c r="I1337" t="str">
        <f t="shared" ca="1" si="64"/>
        <v xml:space="preserve">[64] German Burg 116/50 Padlock Picked </v>
      </c>
    </row>
    <row r="1338" spans="1:9" x14ac:dyDescent="0.25">
      <c r="A1338" t="s">
        <v>2</v>
      </c>
      <c r="G1338">
        <f t="shared" si="63"/>
        <v>8024</v>
      </c>
      <c r="H1338" t="str">
        <f t="shared" ca="1" si="62"/>
        <v>5:06 Текущее видео</v>
      </c>
      <c r="I1338" t="str">
        <f t="shared" ca="1" si="64"/>
        <v xml:space="preserve">[63] AJ Jordan's "Sleeper" Challenge Lock Picked and Gutted </v>
      </c>
    </row>
    <row r="1339" spans="1:9" x14ac:dyDescent="0.25">
      <c r="A1339">
        <v>224</v>
      </c>
      <c r="G1339">
        <f t="shared" si="63"/>
        <v>8030</v>
      </c>
      <c r="H1339" t="str">
        <f t="shared" ca="1" si="62"/>
        <v>5:39 Текущее видео</v>
      </c>
      <c r="I1339" t="str">
        <f t="shared" ca="1" si="64"/>
        <v xml:space="preserve">[62] Mul-T-Lock Classic (4/8 Pin Variant) Picked and Gutted </v>
      </c>
    </row>
    <row r="1340" spans="1:9" x14ac:dyDescent="0.25">
      <c r="A1340" t="s">
        <v>737</v>
      </c>
      <c r="G1340">
        <f t="shared" si="63"/>
        <v>8036</v>
      </c>
      <c r="H1340" t="str">
        <f t="shared" ca="1" si="62"/>
        <v>4:38 Текущее видео</v>
      </c>
      <c r="I1340" t="str">
        <f t="shared" ca="1" si="64"/>
        <v xml:space="preserve">[61] Jacob's "#1 Evil" Challenge Lock Picked and Gutted </v>
      </c>
    </row>
    <row r="1341" spans="1:9" x14ac:dyDescent="0.25">
      <c r="G1341">
        <f t="shared" si="63"/>
        <v>8042</v>
      </c>
      <c r="H1341" t="str">
        <f t="shared" ca="1" si="62"/>
        <v>4:52 Текущее видео</v>
      </c>
      <c r="I1341" t="str">
        <f t="shared" ca="1" si="64"/>
        <v xml:space="preserve">[60] The Worst Lock in the World Abused </v>
      </c>
    </row>
    <row r="1342" spans="1:9" x14ac:dyDescent="0.25">
      <c r="A1342" t="s">
        <v>326</v>
      </c>
      <c r="G1342">
        <f t="shared" si="63"/>
        <v>8048</v>
      </c>
      <c r="H1342" t="str">
        <f t="shared" ca="1" si="62"/>
        <v>4:06 Текущее видео</v>
      </c>
      <c r="I1342" t="str">
        <f t="shared" ca="1" si="64"/>
        <v xml:space="preserve">[59] DUO Padlock Picked (Illinois Lock Co.) </v>
      </c>
    </row>
    <row r="1343" spans="1:9" x14ac:dyDescent="0.25">
      <c r="G1343">
        <f t="shared" si="63"/>
        <v>8054</v>
      </c>
      <c r="H1343" t="str">
        <f t="shared" ca="1" si="62"/>
        <v>7:04 Текущее видео</v>
      </c>
      <c r="I1343" t="str">
        <f t="shared" ca="1" si="64"/>
        <v xml:space="preserve">[58] EVVA DPS Picked and Gutted </v>
      </c>
    </row>
    <row r="1344" spans="1:9" x14ac:dyDescent="0.25">
      <c r="A1344" t="s">
        <v>2</v>
      </c>
      <c r="G1344">
        <f t="shared" si="63"/>
        <v>8060</v>
      </c>
      <c r="H1344" t="str">
        <f t="shared" ca="1" si="62"/>
        <v>10:40 Текущее видео</v>
      </c>
      <c r="I1344" t="str">
        <f t="shared" ca="1" si="64"/>
        <v xml:space="preserve">[57] Securemme K2 (10 Dimple Pins) Picked and Gutted </v>
      </c>
    </row>
    <row r="1345" spans="1:9" x14ac:dyDescent="0.25">
      <c r="A1345">
        <v>225</v>
      </c>
      <c r="G1345">
        <f t="shared" si="63"/>
        <v>8066</v>
      </c>
      <c r="H1345" t="str">
        <f t="shared" ca="1" si="62"/>
        <v>4:33 Текущее видео</v>
      </c>
      <c r="I1345" t="str">
        <f t="shared" ca="1" si="64"/>
        <v xml:space="preserve">[56] Best L Keyway 7 Pin SFIC Picked to Control </v>
      </c>
    </row>
    <row r="1346" spans="1:9" x14ac:dyDescent="0.25">
      <c r="A1346" t="s">
        <v>483</v>
      </c>
      <c r="G1346">
        <f t="shared" si="63"/>
        <v>8072</v>
      </c>
      <c r="H1346" t="str">
        <f t="shared" ref="H1346:H1402" ca="1" si="65">INDIRECT(CONCATENATE("R",G1346,"C1"),0)</f>
        <v>3:53 Текущее видео</v>
      </c>
      <c r="I1346" t="str">
        <f t="shared" ca="1" si="64"/>
        <v xml:space="preserve">[55] Gerda Euro Cylinder Picked and Gutted </v>
      </c>
    </row>
    <row r="1347" spans="1:9" x14ac:dyDescent="0.25">
      <c r="G1347">
        <f t="shared" si="63"/>
        <v>8078</v>
      </c>
      <c r="H1347" t="str">
        <f t="shared" ca="1" si="65"/>
        <v>7:30 Текущее видео</v>
      </c>
      <c r="I1347" t="str">
        <f t="shared" ca="1" si="64"/>
        <v xml:space="preserve">[54] Crazy Keyway GeGe Picked and Gutted </v>
      </c>
    </row>
    <row r="1348" spans="1:9" x14ac:dyDescent="0.25">
      <c r="A1348" t="s">
        <v>327</v>
      </c>
      <c r="G1348">
        <f t="shared" si="63"/>
        <v>8084</v>
      </c>
      <c r="H1348" t="str">
        <f t="shared" ca="1" si="65"/>
        <v>5:53 Текущее видео</v>
      </c>
      <c r="I1348" t="str">
        <f t="shared" ca="1" si="64"/>
        <v xml:space="preserve">[53] Safe Rim Cylinder Picked and Gutted </v>
      </c>
    </row>
    <row r="1349" spans="1:9" x14ac:dyDescent="0.25">
      <c r="G1349">
        <f t="shared" si="63"/>
        <v>8090</v>
      </c>
      <c r="H1349" t="str">
        <f t="shared" ca="1" si="65"/>
        <v>7:53 Текущее видео</v>
      </c>
      <c r="I1349" t="str">
        <f t="shared" ca="1" si="64"/>
        <v xml:space="preserve">[52] Master "Magnum" Padlocks Picked and Bypassed </v>
      </c>
    </row>
    <row r="1350" spans="1:9" x14ac:dyDescent="0.25">
      <c r="A1350" t="s">
        <v>2</v>
      </c>
      <c r="G1350">
        <f t="shared" si="63"/>
        <v>8096</v>
      </c>
      <c r="H1350" t="str">
        <f t="shared" ca="1" si="65"/>
        <v>5:12 Текущее видео</v>
      </c>
      <c r="I1350" t="str">
        <f t="shared" ca="1" si="64"/>
        <v xml:space="preserve">[51] Lockwood 7 Pin Mortise Cylinder Picked and Gutted </v>
      </c>
    </row>
    <row r="1351" spans="1:9" x14ac:dyDescent="0.25">
      <c r="A1351">
        <v>226</v>
      </c>
      <c r="G1351">
        <f t="shared" si="63"/>
        <v>8102</v>
      </c>
      <c r="H1351" t="str">
        <f t="shared" ca="1" si="65"/>
        <v>6:01 Текущее видео</v>
      </c>
      <c r="I1351" t="str">
        <f t="shared" ca="1" si="64"/>
        <v xml:space="preserve">[50] Lockwood V7 Picked and Gutted </v>
      </c>
    </row>
    <row r="1352" spans="1:9" x14ac:dyDescent="0.25">
      <c r="A1352" t="s">
        <v>185</v>
      </c>
      <c r="G1352">
        <f t="shared" si="63"/>
        <v>8108</v>
      </c>
      <c r="H1352" t="str">
        <f t="shared" ca="1" si="65"/>
        <v>6:35 Текущее видео</v>
      </c>
      <c r="I1352" t="str">
        <f t="shared" ca="1" si="64"/>
        <v xml:space="preserve">[49] AJ Jordan's "Medeco" Challenge Lock Picked and Gutted </v>
      </c>
    </row>
    <row r="1353" spans="1:9" x14ac:dyDescent="0.25">
      <c r="G1353">
        <f t="shared" si="63"/>
        <v>8114</v>
      </c>
      <c r="H1353" t="str">
        <f t="shared" ca="1" si="65"/>
        <v>5:44 Текущее видео</v>
      </c>
      <c r="I1353" t="str">
        <f t="shared" ca="1" si="64"/>
        <v xml:space="preserve">[48] Angal Mul-T-Lock Clone Picked and Gutted </v>
      </c>
    </row>
    <row r="1354" spans="1:9" x14ac:dyDescent="0.25">
      <c r="A1354" t="s">
        <v>328</v>
      </c>
      <c r="G1354">
        <f t="shared" si="63"/>
        <v>8120</v>
      </c>
      <c r="H1354" t="str">
        <f t="shared" ca="1" si="65"/>
        <v>11:11 Текущее видео</v>
      </c>
      <c r="I1354" t="str">
        <f t="shared" ca="1" si="64"/>
        <v xml:space="preserve">[1] Ten American Lock Series 1100 Padlocks Picked in a Row </v>
      </c>
    </row>
    <row r="1355" spans="1:9" x14ac:dyDescent="0.25">
      <c r="G1355">
        <f t="shared" si="63"/>
        <v>8126</v>
      </c>
      <c r="H1355" t="str">
        <f t="shared" ca="1" si="65"/>
        <v>13:32 Текущее видео</v>
      </c>
      <c r="I1355" t="str">
        <f t="shared" ca="1" si="64"/>
        <v xml:space="preserve">[2] Two American Lock Series 748s Reviewed, Picked and Gutted </v>
      </c>
    </row>
    <row r="1356" spans="1:9" x14ac:dyDescent="0.25">
      <c r="A1356" t="s">
        <v>2</v>
      </c>
      <c r="G1356">
        <f t="shared" si="63"/>
        <v>8132</v>
      </c>
      <c r="H1356" t="str">
        <f t="shared" ca="1" si="65"/>
        <v>7:50 Текущее видео</v>
      </c>
      <c r="I1356" t="str">
        <f t="shared" ca="1" si="64"/>
        <v xml:space="preserve">[3] Two American Series C70 Shutter Locks Reviewed, Picked, and Comb Picked </v>
      </c>
    </row>
    <row r="1357" spans="1:9" x14ac:dyDescent="0.25">
      <c r="A1357">
        <v>227</v>
      </c>
      <c r="G1357">
        <f t="shared" si="63"/>
        <v>8138</v>
      </c>
      <c r="H1357" t="str">
        <f t="shared" ca="1" si="65"/>
        <v>8:56 Текущее видео</v>
      </c>
      <c r="I1357" t="str">
        <f t="shared" ca="1" si="64"/>
        <v xml:space="preserve">[4] Two Jeff Moss Challenge Locks Picked and Gutted </v>
      </c>
    </row>
    <row r="1358" spans="1:9" x14ac:dyDescent="0.25">
      <c r="A1358" t="s">
        <v>1574</v>
      </c>
      <c r="G1358">
        <f t="shared" si="63"/>
        <v>8144</v>
      </c>
      <c r="H1358" t="str">
        <f t="shared" ca="1" si="65"/>
        <v>6:27 Текущее видео</v>
      </c>
      <c r="I1358" t="str">
        <f t="shared" ca="1" si="64"/>
        <v xml:space="preserve">[5] Texas Jim Challenge Lock Picked, Rocked and Gutted </v>
      </c>
    </row>
    <row r="1359" spans="1:9" x14ac:dyDescent="0.25">
      <c r="G1359">
        <f t="shared" si="63"/>
        <v>8150</v>
      </c>
      <c r="H1359" t="str">
        <f t="shared" ca="1" si="65"/>
        <v>5:09 Текущее видео</v>
      </c>
      <c r="I1359" t="str">
        <f t="shared" ca="1" si="64"/>
        <v xml:space="preserve">[6] Texas Jim MX Challenge Lock Picked and Gutted </v>
      </c>
    </row>
    <row r="1360" spans="1:9" x14ac:dyDescent="0.25">
      <c r="A1360" t="s">
        <v>329</v>
      </c>
      <c r="G1360">
        <f t="shared" si="63"/>
        <v>8156</v>
      </c>
      <c r="H1360" t="str">
        <f t="shared" ca="1" si="65"/>
        <v>10:04 Текущее видео</v>
      </c>
      <c r="I1360" t="str">
        <f t="shared" ca="1" si="64"/>
        <v xml:space="preserve">[7] OXLOC SKG** Euro Cylinder Picked and Gutted </v>
      </c>
    </row>
    <row r="1361" spans="1:9" x14ac:dyDescent="0.25">
      <c r="G1361">
        <f t="shared" si="63"/>
        <v>8162</v>
      </c>
      <c r="H1361" t="str">
        <f t="shared" ca="1" si="65"/>
        <v>5:33 Текущее видео</v>
      </c>
      <c r="I1361" t="str">
        <f t="shared" ca="1" si="64"/>
        <v xml:space="preserve">[8] Abus D6 Euro Cylinder Picked and Gutted </v>
      </c>
    </row>
    <row r="1362" spans="1:9" x14ac:dyDescent="0.25">
      <c r="A1362" t="s">
        <v>2</v>
      </c>
      <c r="G1362">
        <f t="shared" si="63"/>
        <v>8168</v>
      </c>
      <c r="H1362" t="str">
        <f t="shared" ca="1" si="65"/>
        <v>7:34 Текущее видео</v>
      </c>
      <c r="I1362" t="str">
        <f t="shared" ca="1" si="64"/>
        <v xml:space="preserve">[9] Abus D10 SKG** Euro Cylinder Picked and Gutted </v>
      </c>
    </row>
    <row r="1363" spans="1:9" x14ac:dyDescent="0.25">
      <c r="A1363">
        <v>228</v>
      </c>
      <c r="G1363">
        <f t="shared" si="63"/>
        <v>8174</v>
      </c>
      <c r="H1363" t="str">
        <f t="shared" ca="1" si="65"/>
        <v>8:51 Текущее видео</v>
      </c>
      <c r="I1363" t="str">
        <f t="shared" ca="1" si="64"/>
        <v xml:space="preserve">[10] Mul-T-Lock Jr. (Classic) Mortise Cylinder Picked and Gutted </v>
      </c>
    </row>
    <row r="1364" spans="1:9" x14ac:dyDescent="0.25">
      <c r="A1364" t="s">
        <v>162</v>
      </c>
      <c r="G1364">
        <f t="shared" si="63"/>
        <v>8180</v>
      </c>
      <c r="H1364" t="str">
        <f t="shared" ca="1" si="65"/>
        <v>10:24 Текущее видео</v>
      </c>
      <c r="I1364" t="str">
        <f t="shared" ca="1" si="64"/>
        <v xml:space="preserve">[11] Mul-T-Lock Interactive Picked and Gutted </v>
      </c>
    </row>
    <row r="1365" spans="1:9" x14ac:dyDescent="0.25">
      <c r="G1365">
        <f t="shared" si="63"/>
        <v>8186</v>
      </c>
      <c r="H1365" t="str">
        <f t="shared" ca="1" si="65"/>
        <v>3:41 Текущее видео</v>
      </c>
      <c r="I1365" t="str">
        <f t="shared" ca="1" si="64"/>
        <v xml:space="preserve">[12] Abus EC75 Dimple Padlock (75/40) Picked </v>
      </c>
    </row>
    <row r="1366" spans="1:9" x14ac:dyDescent="0.25">
      <c r="A1366" t="s">
        <v>330</v>
      </c>
      <c r="G1366">
        <f t="shared" si="63"/>
        <v>8192</v>
      </c>
      <c r="H1366" t="str">
        <f t="shared" ca="1" si="65"/>
        <v>9:11 Текущее видео</v>
      </c>
      <c r="I1366" t="str">
        <f t="shared" ca="1" si="64"/>
        <v xml:space="preserve">[13] Defective Mul-T-Lock Interactive Blind Picked and Gutted </v>
      </c>
    </row>
    <row r="1367" spans="1:9" x14ac:dyDescent="0.25">
      <c r="G1367">
        <f t="shared" si="63"/>
        <v>8198</v>
      </c>
      <c r="H1367" t="str">
        <f t="shared" ca="1" si="65"/>
        <v>7:41 Текущее видео</v>
      </c>
      <c r="I1367" t="str">
        <f t="shared" ca="1" si="64"/>
        <v xml:space="preserve">[14] Recent Acquisitions and Future Picking Videos </v>
      </c>
    </row>
    <row r="1368" spans="1:9" x14ac:dyDescent="0.25">
      <c r="A1368" t="s">
        <v>2</v>
      </c>
      <c r="G1368">
        <f t="shared" si="63"/>
        <v>8204</v>
      </c>
      <c r="H1368" t="str">
        <f t="shared" ca="1" si="65"/>
        <v>5:03 Текущее видео</v>
      </c>
      <c r="I1368" t="str">
        <f t="shared" ca="1" si="64"/>
        <v xml:space="preserve">[15] Securemme K1 Euro Profile Dimple Cylinder Picked and Gutted </v>
      </c>
    </row>
    <row r="1369" spans="1:9" x14ac:dyDescent="0.25">
      <c r="A1369">
        <v>229</v>
      </c>
      <c r="G1369">
        <f t="shared" si="63"/>
        <v>8210</v>
      </c>
      <c r="H1369" t="str">
        <f t="shared" ca="1" si="65"/>
        <v>2:30 Текущее видео</v>
      </c>
      <c r="I1369" t="str">
        <f t="shared" ca="1" si="64"/>
        <v xml:space="preserve">[16] Brinks "Max Security" Shrouded Padlock Picked </v>
      </c>
    </row>
    <row r="1370" spans="1:9" x14ac:dyDescent="0.25">
      <c r="A1370" t="s">
        <v>3</v>
      </c>
      <c r="G1370">
        <f t="shared" si="63"/>
        <v>8216</v>
      </c>
      <c r="H1370" t="str">
        <f t="shared" ca="1" si="65"/>
        <v>8:24 Текущее видео</v>
      </c>
      <c r="I1370" t="str">
        <f t="shared" ca="1" si="64"/>
        <v xml:space="preserve">[17] Mul-T-Lock Garrison 7x7 Euro Cylinder Picked and Gutted </v>
      </c>
    </row>
    <row r="1371" spans="1:9" x14ac:dyDescent="0.25">
      <c r="G1371">
        <f t="shared" si="63"/>
        <v>8222</v>
      </c>
      <c r="H1371" t="str">
        <f t="shared" ca="1" si="65"/>
        <v>4:02 Текущее видео</v>
      </c>
      <c r="I1371" t="str">
        <f t="shared" ca="1" si="64"/>
        <v xml:space="preserve">[18] Head Hybrid "Dimple" Triangle Padlock Picked </v>
      </c>
    </row>
    <row r="1372" spans="1:9" x14ac:dyDescent="0.25">
      <c r="A1372" t="s">
        <v>331</v>
      </c>
      <c r="G1372">
        <f t="shared" si="63"/>
        <v>8228</v>
      </c>
      <c r="H1372" t="str">
        <f t="shared" ca="1" si="65"/>
        <v>6:17 Текущее видео</v>
      </c>
      <c r="I1372" t="str">
        <f t="shared" ca="1" si="64"/>
        <v xml:space="preserve">[19] Dom IX KIK Cylinder Picked and Gutted </v>
      </c>
    </row>
    <row r="1373" spans="1:9" x14ac:dyDescent="0.25">
      <c r="G1373">
        <f t="shared" si="63"/>
        <v>8234</v>
      </c>
      <c r="H1373" t="str">
        <f t="shared" ca="1" si="65"/>
        <v>5:54 Текущее видео</v>
      </c>
      <c r="I1373" t="str">
        <f t="shared" ca="1" si="64"/>
        <v xml:space="preserve">[20] Kale Kilit 164 SNC Dimple Euro Cylinder Picked and Gutted </v>
      </c>
    </row>
    <row r="1374" spans="1:9" x14ac:dyDescent="0.25">
      <c r="A1374" t="s">
        <v>2</v>
      </c>
      <c r="G1374">
        <f t="shared" si="63"/>
        <v>8240</v>
      </c>
      <c r="H1374" t="str">
        <f t="shared" ca="1" si="65"/>
        <v>2:30 Текущее видео</v>
      </c>
      <c r="I1374" t="str">
        <f t="shared" ca="1" si="64"/>
        <v xml:space="preserve">[21] Harbor Freight Safe Picked Open </v>
      </c>
    </row>
    <row r="1375" spans="1:9" x14ac:dyDescent="0.25">
      <c r="A1375">
        <v>230</v>
      </c>
      <c r="G1375">
        <f t="shared" si="63"/>
        <v>8246</v>
      </c>
      <c r="H1375" t="str">
        <f t="shared" ca="1" si="65"/>
        <v>3:02 Текущее видео</v>
      </c>
      <c r="I1375" t="str">
        <f t="shared" ca="1" si="64"/>
        <v xml:space="preserve">[22] GunVault Biometric Picked and Reviewed </v>
      </c>
    </row>
    <row r="1376" spans="1:9" x14ac:dyDescent="0.25">
      <c r="A1376" t="s">
        <v>162</v>
      </c>
      <c r="G1376">
        <f t="shared" si="63"/>
        <v>8252</v>
      </c>
      <c r="H1376" t="str">
        <f t="shared" ca="1" si="65"/>
        <v>2:22 Текущее видео</v>
      </c>
      <c r="I1376" t="str">
        <f t="shared" ca="1" si="64"/>
        <v xml:space="preserve">[23] Key Kop Locking Key Chain Picked </v>
      </c>
    </row>
    <row r="1377" spans="1:9" x14ac:dyDescent="0.25">
      <c r="G1377">
        <f t="shared" si="63"/>
        <v>8258</v>
      </c>
      <c r="H1377" t="str">
        <f t="shared" ca="1" si="65"/>
        <v>10:35 Текущее видео</v>
      </c>
      <c r="I1377" t="str">
        <f t="shared" ca="1" si="64"/>
        <v xml:space="preserve">[24] Texas Jim's Custom ASSA Challenge Lock Picked </v>
      </c>
    </row>
    <row r="1378" spans="1:9" x14ac:dyDescent="0.25">
      <c r="A1378" t="s">
        <v>332</v>
      </c>
      <c r="G1378">
        <f t="shared" si="63"/>
        <v>8264</v>
      </c>
      <c r="H1378" t="str">
        <f t="shared" ca="1" si="65"/>
        <v>6:24 Текущее видео</v>
      </c>
      <c r="I1378" t="str">
        <f t="shared" ca="1" si="64"/>
        <v xml:space="preserve">[25] EVVA ALS Picked and Gutted </v>
      </c>
    </row>
    <row r="1379" spans="1:9" x14ac:dyDescent="0.25">
      <c r="G1379">
        <f t="shared" si="63"/>
        <v>8270</v>
      </c>
      <c r="H1379" t="str">
        <f t="shared" ca="1" si="65"/>
        <v>5:36 Текущее видео</v>
      </c>
      <c r="I1379" t="str">
        <f t="shared" ca="1" si="64"/>
        <v xml:space="preserve">[26] IFAM Huno 80 Picked and Disassembled </v>
      </c>
    </row>
    <row r="1380" spans="1:9" x14ac:dyDescent="0.25">
      <c r="A1380" t="s">
        <v>2</v>
      </c>
      <c r="G1380">
        <f t="shared" si="63"/>
        <v>8276</v>
      </c>
      <c r="H1380" t="str">
        <f t="shared" ca="1" si="65"/>
        <v>6:07 Текущее видео</v>
      </c>
      <c r="I1380" t="str">
        <f t="shared" ca="1" si="64"/>
        <v xml:space="preserve">[27] Kaba 8 Picked and Gutted </v>
      </c>
    </row>
    <row r="1381" spans="1:9" x14ac:dyDescent="0.25">
      <c r="A1381">
        <v>231</v>
      </c>
      <c r="G1381">
        <f t="shared" si="63"/>
        <v>8282</v>
      </c>
      <c r="H1381" t="str">
        <f t="shared" ca="1" si="65"/>
        <v>8:45 Текущее видео</v>
      </c>
      <c r="I1381" t="str">
        <f t="shared" ca="1" si="64"/>
        <v xml:space="preserve">[28] Metal X6V Euro Cylinder Picked and Gutted </v>
      </c>
    </row>
    <row r="1382" spans="1:9" x14ac:dyDescent="0.25">
      <c r="A1382" t="s">
        <v>178</v>
      </c>
      <c r="G1382">
        <f t="shared" si="63"/>
        <v>8288</v>
      </c>
      <c r="H1382" t="str">
        <f t="shared" ca="1" si="65"/>
        <v>4:09 Текущее видео</v>
      </c>
      <c r="I1382" t="str">
        <f t="shared" ca="1" si="64"/>
        <v xml:space="preserve">[29] Defective Hi-Shear LK1200 Picked to Control and Gutted </v>
      </c>
    </row>
    <row r="1383" spans="1:9" x14ac:dyDescent="0.25">
      <c r="G1383">
        <f t="shared" si="63"/>
        <v>8294</v>
      </c>
      <c r="H1383" t="str">
        <f t="shared" ca="1" si="65"/>
        <v>5:46 Текущее видео</v>
      </c>
      <c r="I1383" t="str">
        <f t="shared" ca="1" si="64"/>
        <v xml:space="preserve">[30] Master Lock 220D Melted Open </v>
      </c>
    </row>
    <row r="1384" spans="1:9" x14ac:dyDescent="0.25">
      <c r="A1384" t="s">
        <v>333</v>
      </c>
      <c r="G1384">
        <f t="shared" si="63"/>
        <v>8300</v>
      </c>
      <c r="H1384" t="str">
        <f t="shared" ca="1" si="65"/>
        <v>10:44 Текущее видео</v>
      </c>
      <c r="I1384" t="str">
        <f t="shared" ca="1" si="64"/>
        <v xml:space="preserve">[31] Master Lock #175 Melted Open </v>
      </c>
    </row>
    <row r="1385" spans="1:9" x14ac:dyDescent="0.25">
      <c r="G1385">
        <f t="shared" si="63"/>
        <v>8306</v>
      </c>
      <c r="H1385" t="str">
        <f t="shared" ca="1" si="65"/>
        <v>6:33 Текущее видео</v>
      </c>
      <c r="I1385" t="str">
        <f t="shared" ca="1" si="64"/>
        <v xml:space="preserve">[32] Mul-T-Lock Interactive Cam Lock Picked and Gutted </v>
      </c>
    </row>
    <row r="1386" spans="1:9" x14ac:dyDescent="0.25">
      <c r="A1386" t="s">
        <v>2</v>
      </c>
      <c r="G1386">
        <f t="shared" si="63"/>
        <v>8312</v>
      </c>
      <c r="H1386" t="str">
        <f t="shared" ca="1" si="65"/>
        <v>8:17 Текущее видео</v>
      </c>
      <c r="I1386" t="str">
        <f t="shared" ca="1" si="64"/>
        <v xml:space="preserve">[33] Papa Gleb #1 TSS Challenge Lock Picked and Gutted </v>
      </c>
    </row>
    <row r="1387" spans="1:9" x14ac:dyDescent="0.25">
      <c r="A1387">
        <v>232</v>
      </c>
      <c r="G1387">
        <f t="shared" si="63"/>
        <v>8318</v>
      </c>
      <c r="H1387" t="str">
        <f t="shared" ca="1" si="65"/>
        <v>7:48 Текущее видео</v>
      </c>
      <c r="I1387" t="str">
        <f t="shared" ca="1" si="64"/>
        <v xml:space="preserve">[34] Papa Gleb #2 TSS Challenge Lock Picked and Gutted </v>
      </c>
    </row>
    <row r="1388" spans="1:9" x14ac:dyDescent="0.25">
      <c r="A1388" t="s">
        <v>1575</v>
      </c>
      <c r="G1388">
        <f t="shared" si="63"/>
        <v>8324</v>
      </c>
      <c r="H1388" t="str">
        <f t="shared" ca="1" si="65"/>
        <v>11:05 Текущее видео</v>
      </c>
      <c r="I1388" t="str">
        <f t="shared" ca="1" si="64"/>
        <v xml:space="preserve">[35] Aeporia Pin-in-Pin Lockwood Challenge Lock Picked and Gutted </v>
      </c>
    </row>
    <row r="1389" spans="1:9" x14ac:dyDescent="0.25">
      <c r="G1389">
        <f t="shared" ref="G1389:G1402" si="66">G1388+6</f>
        <v>8330</v>
      </c>
      <c r="H1389" t="str">
        <f t="shared" ca="1" si="65"/>
        <v>6:26 Текущее видео</v>
      </c>
      <c r="I1389" t="str">
        <f t="shared" ref="I1389:I1402" ca="1" si="67">INDIRECT(CONCATENATE("R",G1389+2,"C1"),0)</f>
        <v xml:space="preserve">[36] Flywheel's Original Pin-in-Pin Challenge Lock (Gravity Attack) </v>
      </c>
    </row>
    <row r="1390" spans="1:9" x14ac:dyDescent="0.25">
      <c r="A1390" t="s">
        <v>334</v>
      </c>
      <c r="G1390">
        <f t="shared" si="66"/>
        <v>8336</v>
      </c>
      <c r="H1390" t="str">
        <f t="shared" ca="1" si="65"/>
        <v>9:16 Текущее видео</v>
      </c>
      <c r="I1390" t="str">
        <f t="shared" ca="1" si="67"/>
        <v xml:space="preserve">[37] Ruko Flexcore Euro Cylinder Picked and Gutted </v>
      </c>
    </row>
    <row r="1391" spans="1:9" x14ac:dyDescent="0.25">
      <c r="G1391">
        <f t="shared" si="66"/>
        <v>8342</v>
      </c>
      <c r="H1391" t="str">
        <f t="shared" ca="1" si="65"/>
        <v>8:01 Текущее видео</v>
      </c>
      <c r="I1391" t="str">
        <f t="shared" ca="1" si="67"/>
        <v xml:space="preserve">[38] Texas Jim Challenge Lock Picked and Gutted </v>
      </c>
    </row>
    <row r="1392" spans="1:9" x14ac:dyDescent="0.25">
      <c r="A1392" t="s">
        <v>2</v>
      </c>
      <c r="G1392">
        <f t="shared" si="66"/>
        <v>8348</v>
      </c>
      <c r="H1392" t="str">
        <f t="shared" ca="1" si="65"/>
        <v>6:06 Текущее видео</v>
      </c>
      <c r="I1392" t="str">
        <f t="shared" ca="1" si="67"/>
        <v xml:space="preserve">[39] Master 220D Practical Melt Attack </v>
      </c>
    </row>
    <row r="1393" spans="1:9" x14ac:dyDescent="0.25">
      <c r="A1393">
        <v>233</v>
      </c>
      <c r="G1393">
        <f t="shared" si="66"/>
        <v>8354</v>
      </c>
      <c r="H1393" t="str">
        <f t="shared" ca="1" si="65"/>
        <v>7:47 Текущее видео</v>
      </c>
      <c r="I1393" t="str">
        <f t="shared" ca="1" si="67"/>
        <v xml:space="preserve">[40] An American (ASL40N) Tragedy </v>
      </c>
    </row>
    <row r="1394" spans="1:9" x14ac:dyDescent="0.25">
      <c r="A1394" t="s">
        <v>1576</v>
      </c>
      <c r="G1394">
        <f t="shared" si="66"/>
        <v>8360</v>
      </c>
      <c r="H1394" t="str">
        <f t="shared" ca="1" si="65"/>
        <v>9:44 Текущее видео</v>
      </c>
      <c r="I1394" t="str">
        <f t="shared" ca="1" si="67"/>
        <v xml:space="preserve">[41] Texas Jim TrioVing 7-Pin Challenge Lock Picked and Gutted </v>
      </c>
    </row>
    <row r="1395" spans="1:9" x14ac:dyDescent="0.25">
      <c r="G1395">
        <f t="shared" si="66"/>
        <v>8366</v>
      </c>
      <c r="H1395" t="str">
        <f t="shared" ca="1" si="65"/>
        <v>2:08 Текущее видео</v>
      </c>
      <c r="I1395" t="str">
        <f t="shared" ca="1" si="67"/>
        <v xml:space="preserve">[42] Abus 92W/65 Shutter Padlock Picked </v>
      </c>
    </row>
    <row r="1396" spans="1:9" x14ac:dyDescent="0.25">
      <c r="A1396" t="s">
        <v>335</v>
      </c>
      <c r="G1396">
        <f t="shared" si="66"/>
        <v>8372</v>
      </c>
      <c r="H1396" t="str">
        <f t="shared" ca="1" si="65"/>
        <v>11:53 Текущее видео</v>
      </c>
      <c r="I1396" t="str">
        <f t="shared" ca="1" si="67"/>
        <v xml:space="preserve">[43] Papa Gleb 7 Pin Schlage Challenge Lock Picked and Gutted </v>
      </c>
    </row>
    <row r="1397" spans="1:9" x14ac:dyDescent="0.25">
      <c r="G1397">
        <f t="shared" si="66"/>
        <v>8378</v>
      </c>
      <c r="H1397" t="str">
        <f t="shared" ca="1" si="65"/>
        <v>3:03 Текущее видео</v>
      </c>
      <c r="I1397" t="str">
        <f t="shared" ca="1" si="67"/>
        <v xml:space="preserve">[44] "Pick Proof" Angal 12 Pin Cross Lock Padlock Picked </v>
      </c>
    </row>
    <row r="1398" spans="1:9" x14ac:dyDescent="0.25">
      <c r="A1398" t="s">
        <v>2</v>
      </c>
      <c r="G1398">
        <f t="shared" si="66"/>
        <v>8384</v>
      </c>
      <c r="H1398" t="str">
        <f t="shared" ca="1" si="65"/>
        <v>8:46 Текущее видео</v>
      </c>
      <c r="I1398" t="str">
        <f t="shared" ca="1" si="67"/>
        <v xml:space="preserve">[45] Picking the "Unpickable" Abus </v>
      </c>
    </row>
    <row r="1399" spans="1:9" x14ac:dyDescent="0.25">
      <c r="A1399">
        <v>234</v>
      </c>
      <c r="G1399">
        <f t="shared" si="66"/>
        <v>8390</v>
      </c>
      <c r="H1399" t="str">
        <f t="shared" ca="1" si="65"/>
        <v>8:21 Текущее видео</v>
      </c>
      <c r="I1399" t="str">
        <f t="shared" ca="1" si="67"/>
        <v xml:space="preserve">[46] Iseo R8 Core Padlock Picked and Gutted </v>
      </c>
    </row>
    <row r="1400" spans="1:9" x14ac:dyDescent="0.25">
      <c r="A1400" t="s">
        <v>1577</v>
      </c>
      <c r="G1400">
        <f t="shared" si="66"/>
        <v>8396</v>
      </c>
      <c r="H1400" t="str">
        <f t="shared" ca="1" si="65"/>
        <v>7:33 Текущее видео</v>
      </c>
      <c r="I1400" t="str">
        <f t="shared" ca="1" si="67"/>
        <v xml:space="preserve">[47] Metal 2x6J Euro Cylinder Picked and Gutted </v>
      </c>
    </row>
    <row r="1402" spans="1:9" x14ac:dyDescent="0.25">
      <c r="A1402" t="s">
        <v>336</v>
      </c>
    </row>
    <row r="1404" spans="1:9" x14ac:dyDescent="0.25">
      <c r="A1404" t="s">
        <v>2</v>
      </c>
    </row>
    <row r="1405" spans="1:9" x14ac:dyDescent="0.25">
      <c r="A1405">
        <v>235</v>
      </c>
    </row>
    <row r="1406" spans="1:9" x14ac:dyDescent="0.25">
      <c r="A1406" t="s">
        <v>1578</v>
      </c>
    </row>
    <row r="1408" spans="1:9" x14ac:dyDescent="0.25">
      <c r="A1408" t="s">
        <v>337</v>
      </c>
    </row>
    <row r="1410" spans="1:1" x14ac:dyDescent="0.25">
      <c r="A1410" t="s">
        <v>2</v>
      </c>
    </row>
    <row r="1411" spans="1:1" x14ac:dyDescent="0.25">
      <c r="A1411">
        <v>236</v>
      </c>
    </row>
    <row r="1412" spans="1:1" x14ac:dyDescent="0.25">
      <c r="A1412" t="s">
        <v>162</v>
      </c>
    </row>
    <row r="1414" spans="1:1" x14ac:dyDescent="0.25">
      <c r="A1414" t="s">
        <v>338</v>
      </c>
    </row>
    <row r="1416" spans="1:1" x14ac:dyDescent="0.25">
      <c r="A1416" t="s">
        <v>2</v>
      </c>
    </row>
    <row r="1417" spans="1:1" x14ac:dyDescent="0.25">
      <c r="A1417">
        <v>237</v>
      </c>
    </row>
    <row r="1418" spans="1:1" x14ac:dyDescent="0.25">
      <c r="A1418" t="s">
        <v>57</v>
      </c>
    </row>
    <row r="1420" spans="1:1" x14ac:dyDescent="0.25">
      <c r="A1420" t="s">
        <v>339</v>
      </c>
    </row>
    <row r="1422" spans="1:1" x14ac:dyDescent="0.25">
      <c r="A1422" t="s">
        <v>2</v>
      </c>
    </row>
    <row r="1423" spans="1:1" x14ac:dyDescent="0.25">
      <c r="A1423">
        <v>238</v>
      </c>
    </row>
    <row r="1424" spans="1:1" x14ac:dyDescent="0.25">
      <c r="A1424" t="s">
        <v>133</v>
      </c>
    </row>
    <row r="1426" spans="1:1" x14ac:dyDescent="0.25">
      <c r="A1426" t="s">
        <v>340</v>
      </c>
    </row>
    <row r="1428" spans="1:1" x14ac:dyDescent="0.25">
      <c r="A1428" t="s">
        <v>2</v>
      </c>
    </row>
    <row r="1429" spans="1:1" x14ac:dyDescent="0.25">
      <c r="A1429">
        <v>239</v>
      </c>
    </row>
    <row r="1430" spans="1:1" x14ac:dyDescent="0.25">
      <c r="A1430" t="s">
        <v>616</v>
      </c>
    </row>
    <row r="1432" spans="1:1" x14ac:dyDescent="0.25">
      <c r="A1432" t="s">
        <v>341</v>
      </c>
    </row>
    <row r="1434" spans="1:1" x14ac:dyDescent="0.25">
      <c r="A1434" t="s">
        <v>2</v>
      </c>
    </row>
    <row r="1435" spans="1:1" x14ac:dyDescent="0.25">
      <c r="A1435">
        <v>240</v>
      </c>
    </row>
    <row r="1436" spans="1:1" x14ac:dyDescent="0.25">
      <c r="A1436" t="s">
        <v>13</v>
      </c>
    </row>
    <row r="1438" spans="1:1" x14ac:dyDescent="0.25">
      <c r="A1438" t="s">
        <v>342</v>
      </c>
    </row>
    <row r="1440" spans="1:1" x14ac:dyDescent="0.25">
      <c r="A1440" t="s">
        <v>2</v>
      </c>
    </row>
    <row r="1441" spans="1:1" x14ac:dyDescent="0.25">
      <c r="A1441">
        <v>241</v>
      </c>
    </row>
    <row r="1442" spans="1:1" x14ac:dyDescent="0.25">
      <c r="A1442" t="s">
        <v>83</v>
      </c>
    </row>
    <row r="1444" spans="1:1" x14ac:dyDescent="0.25">
      <c r="A1444" t="s">
        <v>343</v>
      </c>
    </row>
    <row r="1446" spans="1:1" x14ac:dyDescent="0.25">
      <c r="A1446" t="s">
        <v>2</v>
      </c>
    </row>
    <row r="1447" spans="1:1" x14ac:dyDescent="0.25">
      <c r="A1447">
        <v>242</v>
      </c>
    </row>
    <row r="1448" spans="1:1" x14ac:dyDescent="0.25">
      <c r="A1448" t="s">
        <v>135</v>
      </c>
    </row>
    <row r="1450" spans="1:1" x14ac:dyDescent="0.25">
      <c r="A1450" t="s">
        <v>344</v>
      </c>
    </row>
    <row r="1452" spans="1:1" x14ac:dyDescent="0.25">
      <c r="A1452" t="s">
        <v>2</v>
      </c>
    </row>
    <row r="1453" spans="1:1" x14ac:dyDescent="0.25">
      <c r="A1453">
        <v>243</v>
      </c>
    </row>
    <row r="1454" spans="1:1" x14ac:dyDescent="0.25">
      <c r="A1454" t="s">
        <v>78</v>
      </c>
    </row>
    <row r="1456" spans="1:1" x14ac:dyDescent="0.25">
      <c r="A1456" t="s">
        <v>345</v>
      </c>
    </row>
    <row r="1458" spans="1:1" x14ac:dyDescent="0.25">
      <c r="A1458" t="s">
        <v>2</v>
      </c>
    </row>
    <row r="1459" spans="1:1" x14ac:dyDescent="0.25">
      <c r="A1459">
        <v>244</v>
      </c>
    </row>
    <row r="1460" spans="1:1" x14ac:dyDescent="0.25">
      <c r="A1460" t="s">
        <v>520</v>
      </c>
    </row>
    <row r="1462" spans="1:1" x14ac:dyDescent="0.25">
      <c r="A1462" t="s">
        <v>346</v>
      </c>
    </row>
    <row r="1464" spans="1:1" x14ac:dyDescent="0.25">
      <c r="A1464" t="s">
        <v>2</v>
      </c>
    </row>
    <row r="1465" spans="1:1" x14ac:dyDescent="0.25">
      <c r="A1465">
        <v>245</v>
      </c>
    </row>
    <row r="1466" spans="1:1" x14ac:dyDescent="0.25">
      <c r="A1466" t="s">
        <v>92</v>
      </c>
    </row>
    <row r="1468" spans="1:1" x14ac:dyDescent="0.25">
      <c r="A1468" t="s">
        <v>347</v>
      </c>
    </row>
    <row r="1470" spans="1:1" x14ac:dyDescent="0.25">
      <c r="A1470" t="s">
        <v>2</v>
      </c>
    </row>
    <row r="1471" spans="1:1" x14ac:dyDescent="0.25">
      <c r="A1471">
        <v>246</v>
      </c>
    </row>
    <row r="1472" spans="1:1" x14ac:dyDescent="0.25">
      <c r="A1472" t="s">
        <v>57</v>
      </c>
    </row>
    <row r="1474" spans="1:1" x14ac:dyDescent="0.25">
      <c r="A1474" t="s">
        <v>348</v>
      </c>
    </row>
    <row r="1476" spans="1:1" x14ac:dyDescent="0.25">
      <c r="A1476" t="s">
        <v>2</v>
      </c>
    </row>
    <row r="1477" spans="1:1" x14ac:dyDescent="0.25">
      <c r="A1477">
        <v>247</v>
      </c>
    </row>
    <row r="1478" spans="1:1" x14ac:dyDescent="0.25">
      <c r="A1478" t="s">
        <v>5</v>
      </c>
    </row>
    <row r="1480" spans="1:1" x14ac:dyDescent="0.25">
      <c r="A1480" t="s">
        <v>349</v>
      </c>
    </row>
    <row r="1482" spans="1:1" x14ac:dyDescent="0.25">
      <c r="A1482" t="s">
        <v>2</v>
      </c>
    </row>
    <row r="1483" spans="1:1" x14ac:dyDescent="0.25">
      <c r="A1483">
        <v>248</v>
      </c>
    </row>
    <row r="1484" spans="1:1" x14ac:dyDescent="0.25">
      <c r="A1484" t="s">
        <v>89</v>
      </c>
    </row>
    <row r="1486" spans="1:1" x14ac:dyDescent="0.25">
      <c r="A1486" t="s">
        <v>350</v>
      </c>
    </row>
    <row r="1488" spans="1:1" x14ac:dyDescent="0.25">
      <c r="A1488" t="s">
        <v>2</v>
      </c>
    </row>
    <row r="1489" spans="1:1" x14ac:dyDescent="0.25">
      <c r="A1489">
        <v>249</v>
      </c>
    </row>
    <row r="1490" spans="1:1" x14ac:dyDescent="0.25">
      <c r="A1490" t="s">
        <v>66</v>
      </c>
    </row>
    <row r="1492" spans="1:1" x14ac:dyDescent="0.25">
      <c r="A1492" t="s">
        <v>351</v>
      </c>
    </row>
    <row r="1494" spans="1:1" x14ac:dyDescent="0.25">
      <c r="A1494" t="s">
        <v>2</v>
      </c>
    </row>
    <row r="1495" spans="1:1" x14ac:dyDescent="0.25">
      <c r="A1495">
        <v>250</v>
      </c>
    </row>
    <row r="1496" spans="1:1" x14ac:dyDescent="0.25">
      <c r="A1496" t="s">
        <v>1572</v>
      </c>
    </row>
    <row r="1498" spans="1:1" x14ac:dyDescent="0.25">
      <c r="A1498" t="s">
        <v>352</v>
      </c>
    </row>
    <row r="1500" spans="1:1" x14ac:dyDescent="0.25">
      <c r="A1500" t="s">
        <v>2</v>
      </c>
    </row>
    <row r="1501" spans="1:1" x14ac:dyDescent="0.25">
      <c r="A1501">
        <v>251</v>
      </c>
    </row>
    <row r="1502" spans="1:1" x14ac:dyDescent="0.25">
      <c r="A1502" t="s">
        <v>189</v>
      </c>
    </row>
    <row r="1504" spans="1:1" x14ac:dyDescent="0.25">
      <c r="A1504" t="s">
        <v>353</v>
      </c>
    </row>
    <row r="1506" spans="1:1" x14ac:dyDescent="0.25">
      <c r="A1506" t="s">
        <v>2</v>
      </c>
    </row>
    <row r="1507" spans="1:1" x14ac:dyDescent="0.25">
      <c r="A1507">
        <v>252</v>
      </c>
    </row>
    <row r="1508" spans="1:1" x14ac:dyDescent="0.25">
      <c r="A1508" t="s">
        <v>66</v>
      </c>
    </row>
    <row r="1510" spans="1:1" x14ac:dyDescent="0.25">
      <c r="A1510" t="s">
        <v>354</v>
      </c>
    </row>
    <row r="1512" spans="1:1" x14ac:dyDescent="0.25">
      <c r="A1512" t="s">
        <v>2</v>
      </c>
    </row>
    <row r="1513" spans="1:1" x14ac:dyDescent="0.25">
      <c r="A1513">
        <v>253</v>
      </c>
    </row>
    <row r="1514" spans="1:1" x14ac:dyDescent="0.25">
      <c r="A1514" t="s">
        <v>83</v>
      </c>
    </row>
    <row r="1516" spans="1:1" x14ac:dyDescent="0.25">
      <c r="A1516" t="s">
        <v>355</v>
      </c>
    </row>
    <row r="1518" spans="1:1" x14ac:dyDescent="0.25">
      <c r="A1518" t="s">
        <v>2</v>
      </c>
    </row>
    <row r="1519" spans="1:1" x14ac:dyDescent="0.25">
      <c r="A1519">
        <v>254</v>
      </c>
    </row>
    <row r="1520" spans="1:1" x14ac:dyDescent="0.25">
      <c r="A1520" t="s">
        <v>1579</v>
      </c>
    </row>
    <row r="1522" spans="1:1" x14ac:dyDescent="0.25">
      <c r="A1522" t="s">
        <v>356</v>
      </c>
    </row>
    <row r="1524" spans="1:1" x14ac:dyDescent="0.25">
      <c r="A1524" t="s">
        <v>2</v>
      </c>
    </row>
    <row r="1525" spans="1:1" x14ac:dyDescent="0.25">
      <c r="A1525">
        <v>255</v>
      </c>
    </row>
    <row r="1526" spans="1:1" x14ac:dyDescent="0.25">
      <c r="A1526" t="s">
        <v>53</v>
      </c>
    </row>
    <row r="1528" spans="1:1" x14ac:dyDescent="0.25">
      <c r="A1528" t="s">
        <v>357</v>
      </c>
    </row>
    <row r="1530" spans="1:1" x14ac:dyDescent="0.25">
      <c r="A1530" t="s">
        <v>2</v>
      </c>
    </row>
    <row r="1531" spans="1:1" x14ac:dyDescent="0.25">
      <c r="A1531">
        <v>256</v>
      </c>
    </row>
    <row r="1532" spans="1:1" x14ac:dyDescent="0.25">
      <c r="A1532" t="s">
        <v>483</v>
      </c>
    </row>
    <row r="1534" spans="1:1" x14ac:dyDescent="0.25">
      <c r="A1534" t="s">
        <v>358</v>
      </c>
    </row>
    <row r="1536" spans="1:1" x14ac:dyDescent="0.25">
      <c r="A1536" t="s">
        <v>2</v>
      </c>
    </row>
    <row r="1537" spans="1:1" x14ac:dyDescent="0.25">
      <c r="A1537">
        <v>257</v>
      </c>
    </row>
    <row r="1538" spans="1:1" x14ac:dyDescent="0.25">
      <c r="A1538" t="s">
        <v>120</v>
      </c>
    </row>
    <row r="1540" spans="1:1" x14ac:dyDescent="0.25">
      <c r="A1540" t="s">
        <v>359</v>
      </c>
    </row>
    <row r="1542" spans="1:1" x14ac:dyDescent="0.25">
      <c r="A1542" t="s">
        <v>2</v>
      </c>
    </row>
    <row r="1543" spans="1:1" x14ac:dyDescent="0.25">
      <c r="A1543">
        <v>258</v>
      </c>
    </row>
    <row r="1544" spans="1:1" x14ac:dyDescent="0.25">
      <c r="A1544" t="s">
        <v>164</v>
      </c>
    </row>
    <row r="1546" spans="1:1" x14ac:dyDescent="0.25">
      <c r="A1546" t="s">
        <v>360</v>
      </c>
    </row>
    <row r="1548" spans="1:1" x14ac:dyDescent="0.25">
      <c r="A1548" t="s">
        <v>2</v>
      </c>
    </row>
    <row r="1549" spans="1:1" x14ac:dyDescent="0.25">
      <c r="A1549">
        <v>259</v>
      </c>
    </row>
    <row r="1550" spans="1:1" x14ac:dyDescent="0.25">
      <c r="A1550" t="s">
        <v>517</v>
      </c>
    </row>
    <row r="1552" spans="1:1" x14ac:dyDescent="0.25">
      <c r="A1552" t="s">
        <v>361</v>
      </c>
    </row>
    <row r="1554" spans="1:1" x14ac:dyDescent="0.25">
      <c r="A1554" t="s">
        <v>2</v>
      </c>
    </row>
    <row r="1555" spans="1:1" x14ac:dyDescent="0.25">
      <c r="A1555">
        <v>260</v>
      </c>
    </row>
    <row r="1556" spans="1:1" x14ac:dyDescent="0.25">
      <c r="A1556" t="s">
        <v>137</v>
      </c>
    </row>
    <row r="1558" spans="1:1" x14ac:dyDescent="0.25">
      <c r="A1558" t="s">
        <v>362</v>
      </c>
    </row>
    <row r="1560" spans="1:1" x14ac:dyDescent="0.25">
      <c r="A1560" t="s">
        <v>2</v>
      </c>
    </row>
    <row r="1561" spans="1:1" x14ac:dyDescent="0.25">
      <c r="A1561">
        <v>261</v>
      </c>
    </row>
    <row r="1562" spans="1:1" x14ac:dyDescent="0.25">
      <c r="A1562" t="s">
        <v>135</v>
      </c>
    </row>
    <row r="1564" spans="1:1" x14ac:dyDescent="0.25">
      <c r="A1564" t="s">
        <v>363</v>
      </c>
    </row>
    <row r="1566" spans="1:1" x14ac:dyDescent="0.25">
      <c r="A1566" t="s">
        <v>2</v>
      </c>
    </row>
    <row r="1567" spans="1:1" x14ac:dyDescent="0.25">
      <c r="A1567">
        <v>262</v>
      </c>
    </row>
    <row r="1568" spans="1:1" x14ac:dyDescent="0.25">
      <c r="A1568" t="s">
        <v>737</v>
      </c>
    </row>
    <row r="1570" spans="1:1" x14ac:dyDescent="0.25">
      <c r="A1570" t="s">
        <v>364</v>
      </c>
    </row>
    <row r="1572" spans="1:1" x14ac:dyDescent="0.25">
      <c r="A1572" t="s">
        <v>2</v>
      </c>
    </row>
    <row r="1573" spans="1:1" x14ac:dyDescent="0.25">
      <c r="A1573">
        <v>263</v>
      </c>
    </row>
    <row r="1574" spans="1:1" x14ac:dyDescent="0.25">
      <c r="A1574" t="s">
        <v>203</v>
      </c>
    </row>
    <row r="1576" spans="1:1" x14ac:dyDescent="0.25">
      <c r="A1576" t="s">
        <v>365</v>
      </c>
    </row>
    <row r="1578" spans="1:1" x14ac:dyDescent="0.25">
      <c r="A1578" t="s">
        <v>2</v>
      </c>
    </row>
    <row r="1579" spans="1:1" x14ac:dyDescent="0.25">
      <c r="A1579">
        <v>264</v>
      </c>
    </row>
    <row r="1580" spans="1:1" x14ac:dyDescent="0.25">
      <c r="A1580" t="s">
        <v>164</v>
      </c>
    </row>
    <row r="1582" spans="1:1" x14ac:dyDescent="0.25">
      <c r="A1582" t="s">
        <v>366</v>
      </c>
    </row>
    <row r="1584" spans="1:1" x14ac:dyDescent="0.25">
      <c r="A1584" t="s">
        <v>2</v>
      </c>
    </row>
    <row r="1585" spans="1:1" x14ac:dyDescent="0.25">
      <c r="A1585">
        <v>265</v>
      </c>
    </row>
    <row r="1586" spans="1:1" x14ac:dyDescent="0.25">
      <c r="A1586" t="s">
        <v>42</v>
      </c>
    </row>
    <row r="1588" spans="1:1" x14ac:dyDescent="0.25">
      <c r="A1588" t="s">
        <v>367</v>
      </c>
    </row>
    <row r="1590" spans="1:1" x14ac:dyDescent="0.25">
      <c r="A1590" t="s">
        <v>2</v>
      </c>
    </row>
    <row r="1591" spans="1:1" x14ac:dyDescent="0.25">
      <c r="A1591">
        <v>266</v>
      </c>
    </row>
    <row r="1592" spans="1:1" x14ac:dyDescent="0.25">
      <c r="A1592" t="s">
        <v>1580</v>
      </c>
    </row>
    <row r="1594" spans="1:1" x14ac:dyDescent="0.25">
      <c r="A1594" t="s">
        <v>368</v>
      </c>
    </row>
    <row r="1596" spans="1:1" x14ac:dyDescent="0.25">
      <c r="A1596" t="s">
        <v>2</v>
      </c>
    </row>
    <row r="1597" spans="1:1" x14ac:dyDescent="0.25">
      <c r="A1597">
        <v>267</v>
      </c>
    </row>
    <row r="1598" spans="1:1" x14ac:dyDescent="0.25">
      <c r="A1598" t="s">
        <v>135</v>
      </c>
    </row>
    <row r="1600" spans="1:1" x14ac:dyDescent="0.25">
      <c r="A1600" t="s">
        <v>369</v>
      </c>
    </row>
    <row r="1602" spans="1:1" x14ac:dyDescent="0.25">
      <c r="A1602" t="s">
        <v>2</v>
      </c>
    </row>
    <row r="1603" spans="1:1" x14ac:dyDescent="0.25">
      <c r="A1603">
        <v>268</v>
      </c>
    </row>
    <row r="1604" spans="1:1" x14ac:dyDescent="0.25">
      <c r="A1604" t="s">
        <v>51</v>
      </c>
    </row>
    <row r="1606" spans="1:1" x14ac:dyDescent="0.25">
      <c r="A1606" t="s">
        <v>370</v>
      </c>
    </row>
    <row r="1608" spans="1:1" x14ac:dyDescent="0.25">
      <c r="A1608" t="s">
        <v>2</v>
      </c>
    </row>
    <row r="1609" spans="1:1" x14ac:dyDescent="0.25">
      <c r="A1609">
        <v>269</v>
      </c>
    </row>
    <row r="1610" spans="1:1" x14ac:dyDescent="0.25">
      <c r="A1610" t="s">
        <v>92</v>
      </c>
    </row>
    <row r="1612" spans="1:1" x14ac:dyDescent="0.25">
      <c r="A1612" t="s">
        <v>371</v>
      </c>
    </row>
    <row r="1614" spans="1:1" x14ac:dyDescent="0.25">
      <c r="A1614" t="s">
        <v>2</v>
      </c>
    </row>
    <row r="1615" spans="1:1" x14ac:dyDescent="0.25">
      <c r="A1615">
        <v>270</v>
      </c>
    </row>
    <row r="1616" spans="1:1" x14ac:dyDescent="0.25">
      <c r="A1616" t="s">
        <v>47</v>
      </c>
    </row>
    <row r="1618" spans="1:1" x14ac:dyDescent="0.25">
      <c r="A1618" t="s">
        <v>372</v>
      </c>
    </row>
    <row r="1620" spans="1:1" x14ac:dyDescent="0.25">
      <c r="A1620" t="s">
        <v>2</v>
      </c>
    </row>
    <row r="1621" spans="1:1" x14ac:dyDescent="0.25">
      <c r="A1621">
        <v>271</v>
      </c>
    </row>
    <row r="1622" spans="1:1" x14ac:dyDescent="0.25">
      <c r="A1622" t="s">
        <v>373</v>
      </c>
    </row>
    <row r="1624" spans="1:1" x14ac:dyDescent="0.25">
      <c r="A1624" t="s">
        <v>374</v>
      </c>
    </row>
    <row r="1626" spans="1:1" x14ac:dyDescent="0.25">
      <c r="A1626" t="s">
        <v>2</v>
      </c>
    </row>
    <row r="1627" spans="1:1" x14ac:dyDescent="0.25">
      <c r="A1627">
        <v>272</v>
      </c>
    </row>
    <row r="1628" spans="1:1" x14ac:dyDescent="0.25">
      <c r="A1628" t="s">
        <v>128</v>
      </c>
    </row>
    <row r="1630" spans="1:1" x14ac:dyDescent="0.25">
      <c r="A1630" t="s">
        <v>375</v>
      </c>
    </row>
    <row r="1632" spans="1:1" x14ac:dyDescent="0.25">
      <c r="A1632" t="s">
        <v>2</v>
      </c>
    </row>
    <row r="1633" spans="1:1" x14ac:dyDescent="0.25">
      <c r="A1633">
        <v>273</v>
      </c>
    </row>
    <row r="1634" spans="1:1" x14ac:dyDescent="0.25">
      <c r="A1634" t="s">
        <v>376</v>
      </c>
    </row>
    <row r="1636" spans="1:1" x14ac:dyDescent="0.25">
      <c r="A1636" t="s">
        <v>377</v>
      </c>
    </row>
    <row r="1638" spans="1:1" x14ac:dyDescent="0.25">
      <c r="A1638" t="s">
        <v>2</v>
      </c>
    </row>
    <row r="1639" spans="1:1" x14ac:dyDescent="0.25">
      <c r="A1639">
        <v>274</v>
      </c>
    </row>
    <row r="1640" spans="1:1" x14ac:dyDescent="0.25">
      <c r="A1640" t="s">
        <v>178</v>
      </c>
    </row>
    <row r="1642" spans="1:1" x14ac:dyDescent="0.25">
      <c r="A1642" t="s">
        <v>378</v>
      </c>
    </row>
    <row r="1644" spans="1:1" x14ac:dyDescent="0.25">
      <c r="A1644" t="s">
        <v>2</v>
      </c>
    </row>
    <row r="1645" spans="1:1" x14ac:dyDescent="0.25">
      <c r="A1645">
        <v>275</v>
      </c>
    </row>
    <row r="1646" spans="1:1" x14ac:dyDescent="0.25">
      <c r="A1646" t="s">
        <v>185</v>
      </c>
    </row>
    <row r="1648" spans="1:1" x14ac:dyDescent="0.25">
      <c r="A1648" t="s">
        <v>379</v>
      </c>
    </row>
    <row r="1650" spans="1:1" x14ac:dyDescent="0.25">
      <c r="A1650" t="s">
        <v>2</v>
      </c>
    </row>
    <row r="1651" spans="1:1" x14ac:dyDescent="0.25">
      <c r="A1651">
        <v>276</v>
      </c>
    </row>
    <row r="1652" spans="1:1" x14ac:dyDescent="0.25">
      <c r="A1652" t="s">
        <v>0</v>
      </c>
    </row>
    <row r="1654" spans="1:1" x14ac:dyDescent="0.25">
      <c r="A1654" t="s">
        <v>380</v>
      </c>
    </row>
    <row r="1656" spans="1:1" x14ac:dyDescent="0.25">
      <c r="A1656" t="s">
        <v>2</v>
      </c>
    </row>
    <row r="1657" spans="1:1" x14ac:dyDescent="0.25">
      <c r="A1657">
        <v>277</v>
      </c>
    </row>
    <row r="1658" spans="1:1" x14ac:dyDescent="0.25">
      <c r="A1658" t="s">
        <v>178</v>
      </c>
    </row>
    <row r="1660" spans="1:1" x14ac:dyDescent="0.25">
      <c r="A1660" t="s">
        <v>381</v>
      </c>
    </row>
    <row r="1662" spans="1:1" x14ac:dyDescent="0.25">
      <c r="A1662" t="s">
        <v>2</v>
      </c>
    </row>
    <row r="1663" spans="1:1" x14ac:dyDescent="0.25">
      <c r="A1663">
        <v>278</v>
      </c>
    </row>
    <row r="1664" spans="1:1" x14ac:dyDescent="0.25">
      <c r="A1664" t="s">
        <v>31</v>
      </c>
    </row>
    <row r="1666" spans="1:1" x14ac:dyDescent="0.25">
      <c r="A1666" t="s">
        <v>382</v>
      </c>
    </row>
    <row r="1668" spans="1:1" x14ac:dyDescent="0.25">
      <c r="A1668" t="s">
        <v>2</v>
      </c>
    </row>
    <row r="1669" spans="1:1" x14ac:dyDescent="0.25">
      <c r="A1669">
        <v>279</v>
      </c>
    </row>
    <row r="1670" spans="1:1" x14ac:dyDescent="0.25">
      <c r="A1670" t="s">
        <v>383</v>
      </c>
    </row>
    <row r="1672" spans="1:1" x14ac:dyDescent="0.25">
      <c r="A1672" t="s">
        <v>384</v>
      </c>
    </row>
    <row r="1674" spans="1:1" x14ac:dyDescent="0.25">
      <c r="A1674" t="s">
        <v>2</v>
      </c>
    </row>
    <row r="1675" spans="1:1" x14ac:dyDescent="0.25">
      <c r="A1675">
        <v>280</v>
      </c>
    </row>
    <row r="1676" spans="1:1" x14ac:dyDescent="0.25">
      <c r="A1676" t="s">
        <v>187</v>
      </c>
    </row>
    <row r="1678" spans="1:1" x14ac:dyDescent="0.25">
      <c r="A1678" t="s">
        <v>385</v>
      </c>
    </row>
    <row r="1680" spans="1:1" x14ac:dyDescent="0.25">
      <c r="A1680" t="s">
        <v>2</v>
      </c>
    </row>
    <row r="1681" spans="1:1" x14ac:dyDescent="0.25">
      <c r="A1681">
        <v>281</v>
      </c>
    </row>
    <row r="1682" spans="1:1" x14ac:dyDescent="0.25">
      <c r="A1682" t="s">
        <v>151</v>
      </c>
    </row>
    <row r="1684" spans="1:1" x14ac:dyDescent="0.25">
      <c r="A1684" t="s">
        <v>386</v>
      </c>
    </row>
    <row r="1686" spans="1:1" x14ac:dyDescent="0.25">
      <c r="A1686" t="s">
        <v>2</v>
      </c>
    </row>
    <row r="1687" spans="1:1" x14ac:dyDescent="0.25">
      <c r="A1687">
        <v>282</v>
      </c>
    </row>
    <row r="1688" spans="1:1" x14ac:dyDescent="0.25">
      <c r="A1688" t="s">
        <v>387</v>
      </c>
    </row>
    <row r="1690" spans="1:1" x14ac:dyDescent="0.25">
      <c r="A1690" t="s">
        <v>388</v>
      </c>
    </row>
    <row r="1692" spans="1:1" x14ac:dyDescent="0.25">
      <c r="A1692" t="s">
        <v>2</v>
      </c>
    </row>
    <row r="1693" spans="1:1" x14ac:dyDescent="0.25">
      <c r="A1693">
        <v>283</v>
      </c>
    </row>
    <row r="1694" spans="1:1" x14ac:dyDescent="0.25">
      <c r="A1694" t="s">
        <v>168</v>
      </c>
    </row>
    <row r="1696" spans="1:1" x14ac:dyDescent="0.25">
      <c r="A1696" t="s">
        <v>389</v>
      </c>
    </row>
    <row r="1698" spans="1:1" x14ac:dyDescent="0.25">
      <c r="A1698" t="s">
        <v>2</v>
      </c>
    </row>
    <row r="1699" spans="1:1" x14ac:dyDescent="0.25">
      <c r="A1699">
        <v>284</v>
      </c>
    </row>
    <row r="1700" spans="1:1" x14ac:dyDescent="0.25">
      <c r="A1700" t="s">
        <v>373</v>
      </c>
    </row>
    <row r="1702" spans="1:1" x14ac:dyDescent="0.25">
      <c r="A1702" t="s">
        <v>390</v>
      </c>
    </row>
    <row r="1704" spans="1:1" x14ac:dyDescent="0.25">
      <c r="A1704" t="s">
        <v>2</v>
      </c>
    </row>
    <row r="1705" spans="1:1" x14ac:dyDescent="0.25">
      <c r="A1705">
        <v>285</v>
      </c>
    </row>
    <row r="1706" spans="1:1" x14ac:dyDescent="0.25">
      <c r="A1706" t="s">
        <v>391</v>
      </c>
    </row>
    <row r="1708" spans="1:1" x14ac:dyDescent="0.25">
      <c r="A1708" t="s">
        <v>392</v>
      </c>
    </row>
    <row r="1710" spans="1:1" x14ac:dyDescent="0.25">
      <c r="A1710" t="s">
        <v>2</v>
      </c>
    </row>
    <row r="1711" spans="1:1" x14ac:dyDescent="0.25">
      <c r="A1711">
        <v>286</v>
      </c>
    </row>
    <row r="1712" spans="1:1" x14ac:dyDescent="0.25">
      <c r="A1712" t="s">
        <v>3</v>
      </c>
    </row>
    <row r="1714" spans="1:1" x14ac:dyDescent="0.25">
      <c r="A1714" t="s">
        <v>393</v>
      </c>
    </row>
    <row r="1716" spans="1:1" x14ac:dyDescent="0.25">
      <c r="A1716" t="s">
        <v>2</v>
      </c>
    </row>
    <row r="1717" spans="1:1" x14ac:dyDescent="0.25">
      <c r="A1717">
        <v>287</v>
      </c>
    </row>
    <row r="1718" spans="1:1" x14ac:dyDescent="0.25">
      <c r="A1718" t="s">
        <v>137</v>
      </c>
    </row>
    <row r="1720" spans="1:1" x14ac:dyDescent="0.25">
      <c r="A1720" t="s">
        <v>394</v>
      </c>
    </row>
    <row r="1722" spans="1:1" x14ac:dyDescent="0.25">
      <c r="A1722" t="s">
        <v>2</v>
      </c>
    </row>
    <row r="1723" spans="1:1" x14ac:dyDescent="0.25">
      <c r="A1723">
        <v>288</v>
      </c>
    </row>
    <row r="1724" spans="1:1" x14ac:dyDescent="0.25">
      <c r="A1724" t="s">
        <v>85</v>
      </c>
    </row>
    <row r="1726" spans="1:1" x14ac:dyDescent="0.25">
      <c r="A1726" t="s">
        <v>395</v>
      </c>
    </row>
    <row r="1728" spans="1:1" x14ac:dyDescent="0.25">
      <c r="A1728" t="s">
        <v>2</v>
      </c>
    </row>
    <row r="1729" spans="1:1" x14ac:dyDescent="0.25">
      <c r="A1729">
        <v>289</v>
      </c>
    </row>
    <row r="1730" spans="1:1" x14ac:dyDescent="0.25">
      <c r="A1730" t="s">
        <v>396</v>
      </c>
    </row>
    <row r="1732" spans="1:1" x14ac:dyDescent="0.25">
      <c r="A1732" t="s">
        <v>397</v>
      </c>
    </row>
    <row r="1734" spans="1:1" x14ac:dyDescent="0.25">
      <c r="A1734" t="s">
        <v>2</v>
      </c>
    </row>
    <row r="1735" spans="1:1" x14ac:dyDescent="0.25">
      <c r="A1735">
        <v>290</v>
      </c>
    </row>
    <row r="1736" spans="1:1" x14ac:dyDescent="0.25">
      <c r="A1736" t="s">
        <v>398</v>
      </c>
    </row>
    <row r="1738" spans="1:1" x14ac:dyDescent="0.25">
      <c r="A1738" t="s">
        <v>399</v>
      </c>
    </row>
    <row r="1740" spans="1:1" x14ac:dyDescent="0.25">
      <c r="A1740" t="s">
        <v>2</v>
      </c>
    </row>
    <row r="1741" spans="1:1" x14ac:dyDescent="0.25">
      <c r="A1741">
        <v>291</v>
      </c>
    </row>
    <row r="1742" spans="1:1" x14ac:dyDescent="0.25">
      <c r="A1742" t="s">
        <v>175</v>
      </c>
    </row>
    <row r="1744" spans="1:1" x14ac:dyDescent="0.25">
      <c r="A1744" t="s">
        <v>400</v>
      </c>
    </row>
    <row r="1746" spans="1:1" x14ac:dyDescent="0.25">
      <c r="A1746" t="s">
        <v>2</v>
      </c>
    </row>
    <row r="1747" spans="1:1" x14ac:dyDescent="0.25">
      <c r="A1747">
        <v>292</v>
      </c>
    </row>
    <row r="1748" spans="1:1" x14ac:dyDescent="0.25">
      <c r="A1748" t="s">
        <v>131</v>
      </c>
    </row>
    <row r="1750" spans="1:1" x14ac:dyDescent="0.25">
      <c r="A1750" t="s">
        <v>401</v>
      </c>
    </row>
    <row r="1752" spans="1:1" x14ac:dyDescent="0.25">
      <c r="A1752" t="s">
        <v>2</v>
      </c>
    </row>
    <row r="1753" spans="1:1" x14ac:dyDescent="0.25">
      <c r="A1753">
        <v>293</v>
      </c>
    </row>
    <row r="1754" spans="1:1" x14ac:dyDescent="0.25">
      <c r="A1754" t="s">
        <v>3</v>
      </c>
    </row>
    <row r="1756" spans="1:1" x14ac:dyDescent="0.25">
      <c r="A1756" t="s">
        <v>402</v>
      </c>
    </row>
    <row r="1758" spans="1:1" x14ac:dyDescent="0.25">
      <c r="A1758" t="s">
        <v>2</v>
      </c>
    </row>
    <row r="1759" spans="1:1" x14ac:dyDescent="0.25">
      <c r="A1759">
        <v>294</v>
      </c>
    </row>
    <row r="1760" spans="1:1" x14ac:dyDescent="0.25">
      <c r="A1760" t="s">
        <v>189</v>
      </c>
    </row>
    <row r="1762" spans="1:1" x14ac:dyDescent="0.25">
      <c r="A1762" t="s">
        <v>403</v>
      </c>
    </row>
    <row r="1764" spans="1:1" x14ac:dyDescent="0.25">
      <c r="A1764" t="s">
        <v>2</v>
      </c>
    </row>
    <row r="1765" spans="1:1" x14ac:dyDescent="0.25">
      <c r="A1765">
        <v>295</v>
      </c>
    </row>
    <row r="1766" spans="1:1" x14ac:dyDescent="0.25">
      <c r="A1766" t="s">
        <v>5</v>
      </c>
    </row>
    <row r="1768" spans="1:1" x14ac:dyDescent="0.25">
      <c r="A1768" t="s">
        <v>404</v>
      </c>
    </row>
    <row r="1770" spans="1:1" x14ac:dyDescent="0.25">
      <c r="A1770" t="s">
        <v>2</v>
      </c>
    </row>
    <row r="1771" spans="1:1" x14ac:dyDescent="0.25">
      <c r="A1771">
        <v>296</v>
      </c>
    </row>
    <row r="1772" spans="1:1" x14ac:dyDescent="0.25">
      <c r="A1772" t="s">
        <v>405</v>
      </c>
    </row>
    <row r="1774" spans="1:1" x14ac:dyDescent="0.25">
      <c r="A1774" t="s">
        <v>406</v>
      </c>
    </row>
    <row r="1776" spans="1:1" x14ac:dyDescent="0.25">
      <c r="A1776" t="s">
        <v>2</v>
      </c>
    </row>
    <row r="1777" spans="1:1" x14ac:dyDescent="0.25">
      <c r="A1777">
        <v>297</v>
      </c>
    </row>
    <row r="1778" spans="1:1" x14ac:dyDescent="0.25">
      <c r="A1778" t="s">
        <v>168</v>
      </c>
    </row>
    <row r="1780" spans="1:1" x14ac:dyDescent="0.25">
      <c r="A1780" t="s">
        <v>407</v>
      </c>
    </row>
    <row r="1782" spans="1:1" x14ac:dyDescent="0.25">
      <c r="A1782" t="s">
        <v>2</v>
      </c>
    </row>
    <row r="1783" spans="1:1" x14ac:dyDescent="0.25">
      <c r="A1783">
        <v>298</v>
      </c>
    </row>
    <row r="1784" spans="1:1" x14ac:dyDescent="0.25">
      <c r="A1784" t="s">
        <v>168</v>
      </c>
    </row>
    <row r="1786" spans="1:1" x14ac:dyDescent="0.25">
      <c r="A1786" t="s">
        <v>407</v>
      </c>
    </row>
    <row r="1788" spans="1:1" x14ac:dyDescent="0.25">
      <c r="A1788" t="s">
        <v>2</v>
      </c>
    </row>
    <row r="1789" spans="1:1" x14ac:dyDescent="0.25">
      <c r="A1789">
        <v>299</v>
      </c>
    </row>
    <row r="1790" spans="1:1" x14ac:dyDescent="0.25">
      <c r="A1790" t="s">
        <v>47</v>
      </c>
    </row>
    <row r="1792" spans="1:1" x14ac:dyDescent="0.25">
      <c r="A1792" t="s">
        <v>408</v>
      </c>
    </row>
    <row r="1794" spans="1:1" x14ac:dyDescent="0.25">
      <c r="A1794" t="s">
        <v>2</v>
      </c>
    </row>
    <row r="1795" spans="1:1" x14ac:dyDescent="0.25">
      <c r="A1795">
        <v>300</v>
      </c>
    </row>
    <row r="1796" spans="1:1" x14ac:dyDescent="0.25">
      <c r="A1796" t="s">
        <v>409</v>
      </c>
    </row>
    <row r="1798" spans="1:1" x14ac:dyDescent="0.25">
      <c r="A1798" t="s">
        <v>410</v>
      </c>
    </row>
    <row r="1800" spans="1:1" x14ac:dyDescent="0.25">
      <c r="A1800" t="s">
        <v>2</v>
      </c>
    </row>
    <row r="1801" spans="1:1" x14ac:dyDescent="0.25">
      <c r="A1801">
        <v>301</v>
      </c>
    </row>
    <row r="1802" spans="1:1" x14ac:dyDescent="0.25">
      <c r="A1802" t="s">
        <v>409</v>
      </c>
    </row>
    <row r="1804" spans="1:1" x14ac:dyDescent="0.25">
      <c r="A1804" t="s">
        <v>410</v>
      </c>
    </row>
    <row r="1806" spans="1:1" x14ac:dyDescent="0.25">
      <c r="A1806" t="s">
        <v>2</v>
      </c>
    </row>
    <row r="1807" spans="1:1" x14ac:dyDescent="0.25">
      <c r="A1807">
        <v>302</v>
      </c>
    </row>
    <row r="1808" spans="1:1" x14ac:dyDescent="0.25">
      <c r="A1808" t="s">
        <v>411</v>
      </c>
    </row>
    <row r="1810" spans="1:1" x14ac:dyDescent="0.25">
      <c r="A1810" t="s">
        <v>412</v>
      </c>
    </row>
    <row r="1812" spans="1:1" x14ac:dyDescent="0.25">
      <c r="A1812" t="s">
        <v>2</v>
      </c>
    </row>
    <row r="1813" spans="1:1" x14ac:dyDescent="0.25">
      <c r="A1813">
        <v>303</v>
      </c>
    </row>
    <row r="1814" spans="1:1" x14ac:dyDescent="0.25">
      <c r="A1814" t="s">
        <v>411</v>
      </c>
    </row>
    <row r="1816" spans="1:1" x14ac:dyDescent="0.25">
      <c r="A1816" t="s">
        <v>412</v>
      </c>
    </row>
    <row r="1818" spans="1:1" x14ac:dyDescent="0.25">
      <c r="A1818" t="s">
        <v>2</v>
      </c>
    </row>
    <row r="1819" spans="1:1" x14ac:dyDescent="0.25">
      <c r="A1819">
        <v>304</v>
      </c>
    </row>
    <row r="1820" spans="1:1" x14ac:dyDescent="0.25">
      <c r="A1820" t="s">
        <v>413</v>
      </c>
    </row>
    <row r="1822" spans="1:1" x14ac:dyDescent="0.25">
      <c r="A1822" t="s">
        <v>414</v>
      </c>
    </row>
    <row r="1824" spans="1:1" x14ac:dyDescent="0.25">
      <c r="A1824" t="s">
        <v>2</v>
      </c>
    </row>
    <row r="1825" spans="1:1" x14ac:dyDescent="0.25">
      <c r="A1825">
        <v>305</v>
      </c>
    </row>
    <row r="1826" spans="1:1" x14ac:dyDescent="0.25">
      <c r="A1826" t="s">
        <v>415</v>
      </c>
    </row>
    <row r="1828" spans="1:1" x14ac:dyDescent="0.25">
      <c r="A1828" t="s">
        <v>416</v>
      </c>
    </row>
    <row r="1830" spans="1:1" x14ac:dyDescent="0.25">
      <c r="A1830" t="s">
        <v>2</v>
      </c>
    </row>
    <row r="1831" spans="1:1" x14ac:dyDescent="0.25">
      <c r="A1831">
        <v>306</v>
      </c>
    </row>
    <row r="1832" spans="1:1" x14ac:dyDescent="0.25">
      <c r="A1832" t="s">
        <v>1581</v>
      </c>
    </row>
    <row r="1834" spans="1:1" x14ac:dyDescent="0.25">
      <c r="A1834" t="s">
        <v>417</v>
      </c>
    </row>
    <row r="1836" spans="1:1" x14ac:dyDescent="0.25">
      <c r="A1836" t="s">
        <v>2</v>
      </c>
    </row>
    <row r="1837" spans="1:1" x14ac:dyDescent="0.25">
      <c r="A1837">
        <v>307</v>
      </c>
    </row>
    <row r="1838" spans="1:1" x14ac:dyDescent="0.25">
      <c r="A1838" t="s">
        <v>720</v>
      </c>
    </row>
    <row r="1840" spans="1:1" x14ac:dyDescent="0.25">
      <c r="A1840" t="s">
        <v>418</v>
      </c>
    </row>
    <row r="1842" spans="1:1" x14ac:dyDescent="0.25">
      <c r="A1842" t="s">
        <v>2</v>
      </c>
    </row>
    <row r="1843" spans="1:1" x14ac:dyDescent="0.25">
      <c r="A1843">
        <v>308</v>
      </c>
    </row>
    <row r="1844" spans="1:1" x14ac:dyDescent="0.25">
      <c r="A1844" t="s">
        <v>178</v>
      </c>
    </row>
    <row r="1846" spans="1:1" x14ac:dyDescent="0.25">
      <c r="A1846" t="s">
        <v>419</v>
      </c>
    </row>
    <row r="1848" spans="1:1" x14ac:dyDescent="0.25">
      <c r="A1848" t="s">
        <v>2</v>
      </c>
    </row>
    <row r="1849" spans="1:1" x14ac:dyDescent="0.25">
      <c r="A1849">
        <v>309</v>
      </c>
    </row>
    <row r="1850" spans="1:1" x14ac:dyDescent="0.25">
      <c r="A1850" t="s">
        <v>734</v>
      </c>
    </row>
    <row r="1852" spans="1:1" x14ac:dyDescent="0.25">
      <c r="A1852" t="s">
        <v>420</v>
      </c>
    </row>
    <row r="1854" spans="1:1" x14ac:dyDescent="0.25">
      <c r="A1854" t="s">
        <v>2</v>
      </c>
    </row>
    <row r="1855" spans="1:1" x14ac:dyDescent="0.25">
      <c r="A1855">
        <v>310</v>
      </c>
    </row>
    <row r="1856" spans="1:1" x14ac:dyDescent="0.25">
      <c r="A1856" t="s">
        <v>103</v>
      </c>
    </row>
    <row r="1858" spans="1:1" x14ac:dyDescent="0.25">
      <c r="A1858" t="s">
        <v>421</v>
      </c>
    </row>
    <row r="1860" spans="1:1" x14ac:dyDescent="0.25">
      <c r="A1860" t="s">
        <v>2</v>
      </c>
    </row>
    <row r="1861" spans="1:1" x14ac:dyDescent="0.25">
      <c r="A1861">
        <v>311</v>
      </c>
    </row>
    <row r="1862" spans="1:1" x14ac:dyDescent="0.25">
      <c r="A1862" t="s">
        <v>203</v>
      </c>
    </row>
    <row r="1864" spans="1:1" x14ac:dyDescent="0.25">
      <c r="A1864" t="s">
        <v>422</v>
      </c>
    </row>
    <row r="1866" spans="1:1" x14ac:dyDescent="0.25">
      <c r="A1866" t="s">
        <v>2</v>
      </c>
    </row>
    <row r="1867" spans="1:1" x14ac:dyDescent="0.25">
      <c r="A1867">
        <v>312</v>
      </c>
    </row>
    <row r="1868" spans="1:1" x14ac:dyDescent="0.25">
      <c r="A1868" t="s">
        <v>1582</v>
      </c>
    </row>
    <row r="1870" spans="1:1" x14ac:dyDescent="0.25">
      <c r="A1870" t="s">
        <v>423</v>
      </c>
    </row>
    <row r="1872" spans="1:1" x14ac:dyDescent="0.25">
      <c r="A1872" t="s">
        <v>2</v>
      </c>
    </row>
    <row r="1873" spans="1:1" x14ac:dyDescent="0.25">
      <c r="A1873">
        <v>313</v>
      </c>
    </row>
    <row r="1874" spans="1:1" x14ac:dyDescent="0.25">
      <c r="A1874" t="s">
        <v>89</v>
      </c>
    </row>
    <row r="1876" spans="1:1" x14ac:dyDescent="0.25">
      <c r="A1876" t="s">
        <v>424</v>
      </c>
    </row>
    <row r="1878" spans="1:1" x14ac:dyDescent="0.25">
      <c r="A1878" t="s">
        <v>2</v>
      </c>
    </row>
    <row r="1879" spans="1:1" x14ac:dyDescent="0.25">
      <c r="A1879">
        <v>314</v>
      </c>
    </row>
    <row r="1880" spans="1:1" x14ac:dyDescent="0.25">
      <c r="A1880" t="s">
        <v>1583</v>
      </c>
    </row>
    <row r="1882" spans="1:1" x14ac:dyDescent="0.25">
      <c r="A1882" t="s">
        <v>425</v>
      </c>
    </row>
    <row r="1884" spans="1:1" x14ac:dyDescent="0.25">
      <c r="A1884" t="s">
        <v>2</v>
      </c>
    </row>
    <row r="1885" spans="1:1" x14ac:dyDescent="0.25">
      <c r="A1885">
        <v>315</v>
      </c>
    </row>
    <row r="1886" spans="1:1" x14ac:dyDescent="0.25">
      <c r="A1886" t="s">
        <v>137</v>
      </c>
    </row>
    <row r="1888" spans="1:1" x14ac:dyDescent="0.25">
      <c r="A1888" t="s">
        <v>426</v>
      </c>
    </row>
    <row r="1890" spans="1:1" x14ac:dyDescent="0.25">
      <c r="A1890" t="s">
        <v>2</v>
      </c>
    </row>
    <row r="1891" spans="1:1" x14ac:dyDescent="0.25">
      <c r="A1891">
        <v>316</v>
      </c>
    </row>
    <row r="1892" spans="1:1" x14ac:dyDescent="0.25">
      <c r="A1892" t="s">
        <v>1584</v>
      </c>
    </row>
    <row r="1894" spans="1:1" x14ac:dyDescent="0.25">
      <c r="A1894" t="s">
        <v>427</v>
      </c>
    </row>
    <row r="1896" spans="1:1" x14ac:dyDescent="0.25">
      <c r="A1896" t="s">
        <v>2</v>
      </c>
    </row>
    <row r="1897" spans="1:1" x14ac:dyDescent="0.25">
      <c r="A1897">
        <v>317</v>
      </c>
    </row>
    <row r="1898" spans="1:1" x14ac:dyDescent="0.25">
      <c r="A1898" t="s">
        <v>1585</v>
      </c>
    </row>
    <row r="1900" spans="1:1" x14ac:dyDescent="0.25">
      <c r="A1900" t="s">
        <v>428</v>
      </c>
    </row>
    <row r="1902" spans="1:1" x14ac:dyDescent="0.25">
      <c r="A1902" t="s">
        <v>2</v>
      </c>
    </row>
    <row r="1903" spans="1:1" x14ac:dyDescent="0.25">
      <c r="A1903">
        <v>318</v>
      </c>
    </row>
    <row r="1904" spans="1:1" x14ac:dyDescent="0.25">
      <c r="A1904" t="s">
        <v>373</v>
      </c>
    </row>
    <row r="1906" spans="1:1" x14ac:dyDescent="0.25">
      <c r="A1906" t="s">
        <v>429</v>
      </c>
    </row>
    <row r="1908" spans="1:1" x14ac:dyDescent="0.25">
      <c r="A1908" t="s">
        <v>2</v>
      </c>
    </row>
    <row r="1909" spans="1:1" x14ac:dyDescent="0.25">
      <c r="A1909">
        <v>319</v>
      </c>
    </row>
    <row r="1910" spans="1:1" x14ac:dyDescent="0.25">
      <c r="A1910" t="s">
        <v>103</v>
      </c>
    </row>
    <row r="1912" spans="1:1" x14ac:dyDescent="0.25">
      <c r="A1912" t="s">
        <v>430</v>
      </c>
    </row>
    <row r="1914" spans="1:1" x14ac:dyDescent="0.25">
      <c r="A1914" t="s">
        <v>2</v>
      </c>
    </row>
    <row r="1915" spans="1:1" x14ac:dyDescent="0.25">
      <c r="A1915">
        <v>320</v>
      </c>
    </row>
    <row r="1916" spans="1:1" x14ac:dyDescent="0.25">
      <c r="A1916" t="s">
        <v>53</v>
      </c>
    </row>
    <row r="1918" spans="1:1" x14ac:dyDescent="0.25">
      <c r="A1918" t="s">
        <v>431</v>
      </c>
    </row>
    <row r="1920" spans="1:1" x14ac:dyDescent="0.25">
      <c r="A1920" t="s">
        <v>2</v>
      </c>
    </row>
    <row r="1921" spans="1:1" x14ac:dyDescent="0.25">
      <c r="A1921">
        <v>321</v>
      </c>
    </row>
    <row r="1922" spans="1:1" x14ac:dyDescent="0.25">
      <c r="A1922" t="s">
        <v>1586</v>
      </c>
    </row>
    <row r="1924" spans="1:1" x14ac:dyDescent="0.25">
      <c r="A1924" t="s">
        <v>432</v>
      </c>
    </row>
    <row r="1926" spans="1:1" x14ac:dyDescent="0.25">
      <c r="A1926" t="s">
        <v>2</v>
      </c>
    </row>
    <row r="1927" spans="1:1" x14ac:dyDescent="0.25">
      <c r="A1927">
        <v>322</v>
      </c>
    </row>
    <row r="1928" spans="1:1" x14ac:dyDescent="0.25">
      <c r="A1928" t="s">
        <v>1139</v>
      </c>
    </row>
    <row r="1930" spans="1:1" x14ac:dyDescent="0.25">
      <c r="A1930" t="s">
        <v>433</v>
      </c>
    </row>
    <row r="1932" spans="1:1" x14ac:dyDescent="0.25">
      <c r="A1932" t="s">
        <v>2</v>
      </c>
    </row>
    <row r="1933" spans="1:1" x14ac:dyDescent="0.25">
      <c r="A1933">
        <v>323</v>
      </c>
    </row>
    <row r="1934" spans="1:1" x14ac:dyDescent="0.25">
      <c r="A1934" t="s">
        <v>1587</v>
      </c>
    </row>
    <row r="1936" spans="1:1" x14ac:dyDescent="0.25">
      <c r="A1936" t="s">
        <v>434</v>
      </c>
    </row>
    <row r="1938" spans="1:1" x14ac:dyDescent="0.25">
      <c r="A1938" t="s">
        <v>2</v>
      </c>
    </row>
    <row r="1939" spans="1:1" x14ac:dyDescent="0.25">
      <c r="A1939">
        <v>324</v>
      </c>
    </row>
    <row r="1940" spans="1:1" x14ac:dyDescent="0.25">
      <c r="A1940" t="s">
        <v>1588</v>
      </c>
    </row>
    <row r="1942" spans="1:1" x14ac:dyDescent="0.25">
      <c r="A1942" t="s">
        <v>435</v>
      </c>
    </row>
    <row r="1944" spans="1:1" x14ac:dyDescent="0.25">
      <c r="A1944" t="s">
        <v>2</v>
      </c>
    </row>
    <row r="1945" spans="1:1" x14ac:dyDescent="0.25">
      <c r="A1945">
        <v>325</v>
      </c>
    </row>
    <row r="1946" spans="1:1" x14ac:dyDescent="0.25">
      <c r="A1946" t="s">
        <v>208</v>
      </c>
    </row>
    <row r="1948" spans="1:1" x14ac:dyDescent="0.25">
      <c r="A1948" t="s">
        <v>436</v>
      </c>
    </row>
    <row r="1950" spans="1:1" x14ac:dyDescent="0.25">
      <c r="A1950" t="s">
        <v>2</v>
      </c>
    </row>
    <row r="1951" spans="1:1" x14ac:dyDescent="0.25">
      <c r="A1951">
        <v>326</v>
      </c>
    </row>
    <row r="1952" spans="1:1" x14ac:dyDescent="0.25">
      <c r="A1952" t="s">
        <v>245</v>
      </c>
    </row>
    <row r="1954" spans="1:1" x14ac:dyDescent="0.25">
      <c r="A1954" t="s">
        <v>437</v>
      </c>
    </row>
    <row r="1956" spans="1:1" x14ac:dyDescent="0.25">
      <c r="A1956" t="s">
        <v>2</v>
      </c>
    </row>
    <row r="1957" spans="1:1" x14ac:dyDescent="0.25">
      <c r="A1957">
        <v>327</v>
      </c>
    </row>
    <row r="1958" spans="1:1" x14ac:dyDescent="0.25">
      <c r="A1958" t="s">
        <v>143</v>
      </c>
    </row>
    <row r="1960" spans="1:1" x14ac:dyDescent="0.25">
      <c r="A1960" t="s">
        <v>438</v>
      </c>
    </row>
    <row r="1962" spans="1:1" x14ac:dyDescent="0.25">
      <c r="A1962" t="s">
        <v>2</v>
      </c>
    </row>
    <row r="1963" spans="1:1" x14ac:dyDescent="0.25">
      <c r="A1963">
        <v>328</v>
      </c>
    </row>
    <row r="1964" spans="1:1" x14ac:dyDescent="0.25">
      <c r="A1964" t="s">
        <v>42</v>
      </c>
    </row>
    <row r="1966" spans="1:1" x14ac:dyDescent="0.25">
      <c r="A1966" t="s">
        <v>439</v>
      </c>
    </row>
    <row r="1968" spans="1:1" x14ac:dyDescent="0.25">
      <c r="A1968" t="s">
        <v>2</v>
      </c>
    </row>
    <row r="1969" spans="1:1" x14ac:dyDescent="0.25">
      <c r="A1969">
        <v>329</v>
      </c>
    </row>
    <row r="1970" spans="1:1" x14ac:dyDescent="0.25">
      <c r="A1970" t="s">
        <v>137</v>
      </c>
    </row>
    <row r="1972" spans="1:1" x14ac:dyDescent="0.25">
      <c r="A1972" t="s">
        <v>440</v>
      </c>
    </row>
    <row r="1974" spans="1:1" x14ac:dyDescent="0.25">
      <c r="A1974" t="s">
        <v>2</v>
      </c>
    </row>
    <row r="1975" spans="1:1" x14ac:dyDescent="0.25">
      <c r="A1975">
        <v>330</v>
      </c>
    </row>
    <row r="1976" spans="1:1" x14ac:dyDescent="0.25">
      <c r="A1976" t="s">
        <v>62</v>
      </c>
    </row>
    <row r="1978" spans="1:1" x14ac:dyDescent="0.25">
      <c r="A1978" t="s">
        <v>441</v>
      </c>
    </row>
    <row r="1980" spans="1:1" x14ac:dyDescent="0.25">
      <c r="A1980" t="s">
        <v>2</v>
      </c>
    </row>
    <row r="1981" spans="1:1" x14ac:dyDescent="0.25">
      <c r="A1981">
        <v>331</v>
      </c>
    </row>
    <row r="1982" spans="1:1" x14ac:dyDescent="0.25">
      <c r="A1982" t="s">
        <v>1615</v>
      </c>
    </row>
    <row r="1984" spans="1:1" x14ac:dyDescent="0.25">
      <c r="A1984" t="s">
        <v>442</v>
      </c>
    </row>
    <row r="1986" spans="1:1" x14ac:dyDescent="0.25">
      <c r="A1986" t="s">
        <v>2</v>
      </c>
    </row>
    <row r="1987" spans="1:1" x14ac:dyDescent="0.25">
      <c r="A1987">
        <v>332</v>
      </c>
    </row>
    <row r="1988" spans="1:1" x14ac:dyDescent="0.25">
      <c r="A1988" t="s">
        <v>11</v>
      </c>
    </row>
    <row r="1990" spans="1:1" x14ac:dyDescent="0.25">
      <c r="A1990" t="s">
        <v>443</v>
      </c>
    </row>
    <row r="1992" spans="1:1" x14ac:dyDescent="0.25">
      <c r="A1992" t="s">
        <v>2</v>
      </c>
    </row>
    <row r="1993" spans="1:1" x14ac:dyDescent="0.25">
      <c r="A1993">
        <v>333</v>
      </c>
    </row>
    <row r="1994" spans="1:1" x14ac:dyDescent="0.25">
      <c r="A1994" t="s">
        <v>1580</v>
      </c>
    </row>
    <row r="1996" spans="1:1" x14ac:dyDescent="0.25">
      <c r="A1996" t="s">
        <v>444</v>
      </c>
    </row>
    <row r="1998" spans="1:1" x14ac:dyDescent="0.25">
      <c r="A1998" t="s">
        <v>2</v>
      </c>
    </row>
    <row r="1999" spans="1:1" x14ac:dyDescent="0.25">
      <c r="A1999">
        <v>334</v>
      </c>
    </row>
    <row r="2000" spans="1:1" x14ac:dyDescent="0.25">
      <c r="A2000" t="s">
        <v>1660</v>
      </c>
    </row>
    <row r="2002" spans="1:1" x14ac:dyDescent="0.25">
      <c r="A2002" t="s">
        <v>445</v>
      </c>
    </row>
    <row r="2004" spans="1:1" x14ac:dyDescent="0.25">
      <c r="A2004" t="s">
        <v>2</v>
      </c>
    </row>
    <row r="2005" spans="1:1" x14ac:dyDescent="0.25">
      <c r="A2005">
        <v>335</v>
      </c>
    </row>
    <row r="2006" spans="1:1" x14ac:dyDescent="0.25">
      <c r="A2006" t="s">
        <v>116</v>
      </c>
    </row>
    <row r="2008" spans="1:1" x14ac:dyDescent="0.25">
      <c r="A2008" t="s">
        <v>446</v>
      </c>
    </row>
    <row r="2010" spans="1:1" x14ac:dyDescent="0.25">
      <c r="A2010" t="s">
        <v>2</v>
      </c>
    </row>
    <row r="2011" spans="1:1" x14ac:dyDescent="0.25">
      <c r="A2011">
        <v>336</v>
      </c>
    </row>
    <row r="2012" spans="1:1" x14ac:dyDescent="0.25">
      <c r="A2012" t="s">
        <v>51</v>
      </c>
    </row>
    <row r="2014" spans="1:1" x14ac:dyDescent="0.25">
      <c r="A2014" t="s">
        <v>447</v>
      </c>
    </row>
    <row r="2016" spans="1:1" x14ac:dyDescent="0.25">
      <c r="A2016" t="s">
        <v>2</v>
      </c>
    </row>
    <row r="2017" spans="1:1" x14ac:dyDescent="0.25">
      <c r="A2017">
        <v>337</v>
      </c>
    </row>
    <row r="2018" spans="1:1" x14ac:dyDescent="0.25">
      <c r="A2018" t="s">
        <v>101</v>
      </c>
    </row>
    <row r="2020" spans="1:1" x14ac:dyDescent="0.25">
      <c r="A2020" t="s">
        <v>448</v>
      </c>
    </row>
    <row r="2022" spans="1:1" x14ac:dyDescent="0.25">
      <c r="A2022" t="s">
        <v>2</v>
      </c>
    </row>
    <row r="2023" spans="1:1" x14ac:dyDescent="0.25">
      <c r="A2023">
        <v>338</v>
      </c>
    </row>
    <row r="2024" spans="1:1" x14ac:dyDescent="0.25">
      <c r="A2024" t="s">
        <v>131</v>
      </c>
    </row>
    <row r="2026" spans="1:1" x14ac:dyDescent="0.25">
      <c r="A2026" t="s">
        <v>449</v>
      </c>
    </row>
    <row r="2028" spans="1:1" x14ac:dyDescent="0.25">
      <c r="A2028" t="s">
        <v>2</v>
      </c>
    </row>
    <row r="2029" spans="1:1" x14ac:dyDescent="0.25">
      <c r="A2029">
        <v>339</v>
      </c>
    </row>
    <row r="2030" spans="1:1" x14ac:dyDescent="0.25">
      <c r="A2030" t="s">
        <v>116</v>
      </c>
    </row>
    <row r="2032" spans="1:1" x14ac:dyDescent="0.25">
      <c r="A2032" t="s">
        <v>450</v>
      </c>
    </row>
    <row r="2034" spans="1:1" x14ac:dyDescent="0.25">
      <c r="A2034" t="s">
        <v>2</v>
      </c>
    </row>
    <row r="2035" spans="1:1" x14ac:dyDescent="0.25">
      <c r="A2035">
        <v>340</v>
      </c>
    </row>
    <row r="2036" spans="1:1" x14ac:dyDescent="0.25">
      <c r="A2036" t="s">
        <v>137</v>
      </c>
    </row>
    <row r="2038" spans="1:1" x14ac:dyDescent="0.25">
      <c r="A2038" t="s">
        <v>451</v>
      </c>
    </row>
    <row r="2040" spans="1:1" x14ac:dyDescent="0.25">
      <c r="A2040" t="s">
        <v>2</v>
      </c>
    </row>
    <row r="2041" spans="1:1" x14ac:dyDescent="0.25">
      <c r="A2041">
        <v>341</v>
      </c>
    </row>
    <row r="2042" spans="1:1" x14ac:dyDescent="0.25">
      <c r="A2042" t="s">
        <v>35</v>
      </c>
    </row>
    <row r="2044" spans="1:1" x14ac:dyDescent="0.25">
      <c r="A2044" t="s">
        <v>452</v>
      </c>
    </row>
    <row r="2046" spans="1:1" x14ac:dyDescent="0.25">
      <c r="A2046" t="s">
        <v>2</v>
      </c>
    </row>
    <row r="2047" spans="1:1" x14ac:dyDescent="0.25">
      <c r="A2047">
        <v>342</v>
      </c>
    </row>
    <row r="2048" spans="1:1" x14ac:dyDescent="0.25">
      <c r="A2048" t="s">
        <v>718</v>
      </c>
    </row>
    <row r="2050" spans="1:1" x14ac:dyDescent="0.25">
      <c r="A2050" t="s">
        <v>453</v>
      </c>
    </row>
    <row r="2052" spans="1:1" x14ac:dyDescent="0.25">
      <c r="A2052" t="s">
        <v>2</v>
      </c>
    </row>
    <row r="2053" spans="1:1" x14ac:dyDescent="0.25">
      <c r="A2053">
        <v>343</v>
      </c>
    </row>
    <row r="2054" spans="1:1" x14ac:dyDescent="0.25">
      <c r="A2054" t="s">
        <v>718</v>
      </c>
    </row>
    <row r="2056" spans="1:1" x14ac:dyDescent="0.25">
      <c r="A2056" t="s">
        <v>454</v>
      </c>
    </row>
    <row r="2058" spans="1:1" x14ac:dyDescent="0.25">
      <c r="A2058" t="s">
        <v>2</v>
      </c>
    </row>
    <row r="2059" spans="1:1" x14ac:dyDescent="0.25">
      <c r="A2059">
        <v>344</v>
      </c>
    </row>
    <row r="2060" spans="1:1" x14ac:dyDescent="0.25">
      <c r="A2060" t="s">
        <v>203</v>
      </c>
    </row>
    <row r="2062" spans="1:1" x14ac:dyDescent="0.25">
      <c r="A2062" t="s">
        <v>455</v>
      </c>
    </row>
    <row r="2064" spans="1:1" x14ac:dyDescent="0.25">
      <c r="A2064" t="s">
        <v>2</v>
      </c>
    </row>
    <row r="2065" spans="1:1" x14ac:dyDescent="0.25">
      <c r="A2065">
        <v>345</v>
      </c>
    </row>
    <row r="2066" spans="1:1" x14ac:dyDescent="0.25">
      <c r="A2066" t="s">
        <v>157</v>
      </c>
    </row>
    <row r="2068" spans="1:1" x14ac:dyDescent="0.25">
      <c r="A2068" t="s">
        <v>456</v>
      </c>
    </row>
    <row r="2070" spans="1:1" x14ac:dyDescent="0.25">
      <c r="A2070" t="s">
        <v>2</v>
      </c>
    </row>
    <row r="2071" spans="1:1" x14ac:dyDescent="0.25">
      <c r="A2071">
        <v>346</v>
      </c>
    </row>
    <row r="2072" spans="1:1" x14ac:dyDescent="0.25">
      <c r="A2072" t="s">
        <v>1589</v>
      </c>
    </row>
    <row r="2074" spans="1:1" x14ac:dyDescent="0.25">
      <c r="A2074" t="s">
        <v>457</v>
      </c>
    </row>
    <row r="2076" spans="1:1" x14ac:dyDescent="0.25">
      <c r="A2076" t="s">
        <v>2</v>
      </c>
    </row>
    <row r="2077" spans="1:1" x14ac:dyDescent="0.25">
      <c r="A2077">
        <v>347</v>
      </c>
    </row>
    <row r="2078" spans="1:1" x14ac:dyDescent="0.25">
      <c r="A2078" t="s">
        <v>1570</v>
      </c>
    </row>
    <row r="2080" spans="1:1" x14ac:dyDescent="0.25">
      <c r="A2080" t="s">
        <v>458</v>
      </c>
    </row>
    <row r="2082" spans="1:1" x14ac:dyDescent="0.25">
      <c r="A2082" t="s">
        <v>2</v>
      </c>
    </row>
    <row r="2083" spans="1:1" x14ac:dyDescent="0.25">
      <c r="A2083">
        <v>348</v>
      </c>
    </row>
    <row r="2084" spans="1:1" x14ac:dyDescent="0.25">
      <c r="A2084" t="s">
        <v>72</v>
      </c>
    </row>
    <row r="2086" spans="1:1" x14ac:dyDescent="0.25">
      <c r="A2086" t="s">
        <v>459</v>
      </c>
    </row>
    <row r="2088" spans="1:1" x14ac:dyDescent="0.25">
      <c r="A2088" t="s">
        <v>2</v>
      </c>
    </row>
    <row r="2089" spans="1:1" x14ac:dyDescent="0.25">
      <c r="A2089">
        <v>349</v>
      </c>
    </row>
    <row r="2090" spans="1:1" x14ac:dyDescent="0.25">
      <c r="A2090" t="s">
        <v>72</v>
      </c>
    </row>
    <row r="2092" spans="1:1" x14ac:dyDescent="0.25">
      <c r="A2092" t="s">
        <v>459</v>
      </c>
    </row>
    <row r="2094" spans="1:1" x14ac:dyDescent="0.25">
      <c r="A2094" t="s">
        <v>2</v>
      </c>
    </row>
    <row r="2095" spans="1:1" x14ac:dyDescent="0.25">
      <c r="A2095">
        <v>350</v>
      </c>
    </row>
    <row r="2096" spans="1:1" x14ac:dyDescent="0.25">
      <c r="A2096" t="s">
        <v>191</v>
      </c>
    </row>
    <row r="2098" spans="1:1" x14ac:dyDescent="0.25">
      <c r="A2098" t="s">
        <v>460</v>
      </c>
    </row>
    <row r="2100" spans="1:1" x14ac:dyDescent="0.25">
      <c r="A2100" t="s">
        <v>2</v>
      </c>
    </row>
    <row r="2101" spans="1:1" x14ac:dyDescent="0.25">
      <c r="A2101">
        <v>351</v>
      </c>
    </row>
    <row r="2102" spans="1:1" x14ac:dyDescent="0.25">
      <c r="A2102" t="s">
        <v>191</v>
      </c>
    </row>
    <row r="2104" spans="1:1" x14ac:dyDescent="0.25">
      <c r="A2104" t="s">
        <v>460</v>
      </c>
    </row>
    <row r="2106" spans="1:1" x14ac:dyDescent="0.25">
      <c r="A2106" t="s">
        <v>2</v>
      </c>
    </row>
    <row r="2107" spans="1:1" x14ac:dyDescent="0.25">
      <c r="A2107">
        <v>352</v>
      </c>
    </row>
    <row r="2108" spans="1:1" x14ac:dyDescent="0.25">
      <c r="A2108" t="s">
        <v>1590</v>
      </c>
    </row>
    <row r="2110" spans="1:1" x14ac:dyDescent="0.25">
      <c r="A2110" t="s">
        <v>461</v>
      </c>
    </row>
    <row r="2112" spans="1:1" x14ac:dyDescent="0.25">
      <c r="A2112" t="s">
        <v>2</v>
      </c>
    </row>
    <row r="2113" spans="1:1" x14ac:dyDescent="0.25">
      <c r="A2113">
        <v>353</v>
      </c>
    </row>
    <row r="2114" spans="1:1" x14ac:dyDescent="0.25">
      <c r="A2114" t="s">
        <v>1590</v>
      </c>
    </row>
    <row r="2116" spans="1:1" x14ac:dyDescent="0.25">
      <c r="A2116" t="s">
        <v>461</v>
      </c>
    </row>
    <row r="2118" spans="1:1" x14ac:dyDescent="0.25">
      <c r="A2118" t="s">
        <v>2</v>
      </c>
    </row>
    <row r="2119" spans="1:1" x14ac:dyDescent="0.25">
      <c r="A2119">
        <v>354</v>
      </c>
    </row>
    <row r="2120" spans="1:1" x14ac:dyDescent="0.25">
      <c r="A2120" t="s">
        <v>44</v>
      </c>
    </row>
    <row r="2122" spans="1:1" x14ac:dyDescent="0.25">
      <c r="A2122" t="s">
        <v>462</v>
      </c>
    </row>
    <row r="2124" spans="1:1" x14ac:dyDescent="0.25">
      <c r="A2124" t="s">
        <v>2</v>
      </c>
    </row>
    <row r="2125" spans="1:1" x14ac:dyDescent="0.25">
      <c r="A2125">
        <v>355</v>
      </c>
    </row>
    <row r="2126" spans="1:1" x14ac:dyDescent="0.25">
      <c r="A2126" t="s">
        <v>11</v>
      </c>
    </row>
    <row r="2128" spans="1:1" x14ac:dyDescent="0.25">
      <c r="A2128" t="s">
        <v>463</v>
      </c>
    </row>
    <row r="2130" spans="1:1" x14ac:dyDescent="0.25">
      <c r="A2130" t="s">
        <v>2</v>
      </c>
    </row>
    <row r="2131" spans="1:1" x14ac:dyDescent="0.25">
      <c r="A2131">
        <v>356</v>
      </c>
    </row>
    <row r="2132" spans="1:1" x14ac:dyDescent="0.25">
      <c r="A2132" t="s">
        <v>120</v>
      </c>
    </row>
    <row r="2134" spans="1:1" x14ac:dyDescent="0.25">
      <c r="A2134" t="s">
        <v>464</v>
      </c>
    </row>
    <row r="2136" spans="1:1" x14ac:dyDescent="0.25">
      <c r="A2136" t="s">
        <v>2</v>
      </c>
    </row>
    <row r="2137" spans="1:1" x14ac:dyDescent="0.25">
      <c r="A2137">
        <v>357</v>
      </c>
    </row>
    <row r="2138" spans="1:1" x14ac:dyDescent="0.25">
      <c r="A2138" t="s">
        <v>1589</v>
      </c>
    </row>
    <row r="2140" spans="1:1" x14ac:dyDescent="0.25">
      <c r="A2140" t="s">
        <v>465</v>
      </c>
    </row>
    <row r="2142" spans="1:1" x14ac:dyDescent="0.25">
      <c r="A2142" t="s">
        <v>2</v>
      </c>
    </row>
    <row r="2143" spans="1:1" x14ac:dyDescent="0.25">
      <c r="A2143">
        <v>358</v>
      </c>
    </row>
    <row r="2144" spans="1:1" x14ac:dyDescent="0.25">
      <c r="A2144" t="s">
        <v>162</v>
      </c>
    </row>
    <row r="2146" spans="1:1" x14ac:dyDescent="0.25">
      <c r="A2146" t="s">
        <v>466</v>
      </c>
    </row>
    <row r="2148" spans="1:1" x14ac:dyDescent="0.25">
      <c r="A2148" t="s">
        <v>2</v>
      </c>
    </row>
    <row r="2149" spans="1:1" x14ac:dyDescent="0.25">
      <c r="A2149">
        <v>359</v>
      </c>
    </row>
    <row r="2150" spans="1:1" x14ac:dyDescent="0.25">
      <c r="A2150" t="s">
        <v>1565</v>
      </c>
    </row>
    <row r="2152" spans="1:1" x14ac:dyDescent="0.25">
      <c r="A2152" t="s">
        <v>467</v>
      </c>
    </row>
    <row r="2154" spans="1:1" x14ac:dyDescent="0.25">
      <c r="A2154" t="s">
        <v>2</v>
      </c>
    </row>
    <row r="2155" spans="1:1" x14ac:dyDescent="0.25">
      <c r="A2155">
        <v>360</v>
      </c>
    </row>
    <row r="2156" spans="1:1" x14ac:dyDescent="0.25">
      <c r="A2156" t="s">
        <v>197</v>
      </c>
    </row>
    <row r="2158" spans="1:1" x14ac:dyDescent="0.25">
      <c r="A2158" t="s">
        <v>468</v>
      </c>
    </row>
    <row r="2160" spans="1:1" x14ac:dyDescent="0.25">
      <c r="A2160" t="s">
        <v>2</v>
      </c>
    </row>
    <row r="2161" spans="1:1" x14ac:dyDescent="0.25">
      <c r="A2161">
        <v>361</v>
      </c>
    </row>
    <row r="2162" spans="1:1" x14ac:dyDescent="0.25">
      <c r="A2162" t="s">
        <v>517</v>
      </c>
    </row>
    <row r="2164" spans="1:1" x14ac:dyDescent="0.25">
      <c r="A2164" t="s">
        <v>469</v>
      </c>
    </row>
    <row r="2166" spans="1:1" x14ac:dyDescent="0.25">
      <c r="A2166" t="s">
        <v>2</v>
      </c>
    </row>
    <row r="2167" spans="1:1" x14ac:dyDescent="0.25">
      <c r="A2167">
        <v>362</v>
      </c>
    </row>
    <row r="2168" spans="1:1" x14ac:dyDescent="0.25">
      <c r="A2168" t="s">
        <v>1583</v>
      </c>
    </row>
    <row r="2170" spans="1:1" x14ac:dyDescent="0.25">
      <c r="A2170" t="s">
        <v>470</v>
      </c>
    </row>
    <row r="2172" spans="1:1" x14ac:dyDescent="0.25">
      <c r="A2172" t="s">
        <v>2</v>
      </c>
    </row>
    <row r="2173" spans="1:1" x14ac:dyDescent="0.25">
      <c r="A2173">
        <v>363</v>
      </c>
    </row>
    <row r="2174" spans="1:1" x14ac:dyDescent="0.25">
      <c r="A2174" t="s">
        <v>1591</v>
      </c>
    </row>
    <row r="2176" spans="1:1" x14ac:dyDescent="0.25">
      <c r="A2176" t="s">
        <v>471</v>
      </c>
    </row>
    <row r="2178" spans="1:1" x14ac:dyDescent="0.25">
      <c r="A2178" t="s">
        <v>2</v>
      </c>
    </row>
    <row r="2179" spans="1:1" x14ac:dyDescent="0.25">
      <c r="A2179">
        <v>364</v>
      </c>
    </row>
    <row r="2180" spans="1:1" x14ac:dyDescent="0.25">
      <c r="A2180" t="s">
        <v>405</v>
      </c>
    </row>
    <row r="2182" spans="1:1" x14ac:dyDescent="0.25">
      <c r="A2182" t="s">
        <v>472</v>
      </c>
    </row>
    <row r="2184" spans="1:1" x14ac:dyDescent="0.25">
      <c r="A2184" t="s">
        <v>2</v>
      </c>
    </row>
    <row r="2185" spans="1:1" x14ac:dyDescent="0.25">
      <c r="A2185">
        <v>365</v>
      </c>
    </row>
    <row r="2186" spans="1:1" x14ac:dyDescent="0.25">
      <c r="A2186" t="s">
        <v>1592</v>
      </c>
    </row>
    <row r="2188" spans="1:1" x14ac:dyDescent="0.25">
      <c r="A2188" t="s">
        <v>473</v>
      </c>
    </row>
    <row r="2190" spans="1:1" x14ac:dyDescent="0.25">
      <c r="A2190" t="s">
        <v>2</v>
      </c>
    </row>
    <row r="2191" spans="1:1" x14ac:dyDescent="0.25">
      <c r="A2191">
        <v>366</v>
      </c>
    </row>
    <row r="2192" spans="1:1" x14ac:dyDescent="0.25">
      <c r="A2192" t="s">
        <v>11</v>
      </c>
    </row>
    <row r="2194" spans="1:1" x14ac:dyDescent="0.25">
      <c r="A2194" t="s">
        <v>474</v>
      </c>
    </row>
    <row r="2196" spans="1:1" x14ac:dyDescent="0.25">
      <c r="A2196" t="s">
        <v>2</v>
      </c>
    </row>
    <row r="2197" spans="1:1" x14ac:dyDescent="0.25">
      <c r="A2197">
        <v>367</v>
      </c>
    </row>
    <row r="2198" spans="1:1" x14ac:dyDescent="0.25">
      <c r="A2198" t="s">
        <v>1593</v>
      </c>
    </row>
    <row r="2200" spans="1:1" x14ac:dyDescent="0.25">
      <c r="A2200" t="s">
        <v>475</v>
      </c>
    </row>
    <row r="2202" spans="1:1" x14ac:dyDescent="0.25">
      <c r="A2202" t="s">
        <v>2</v>
      </c>
    </row>
    <row r="2203" spans="1:1" x14ac:dyDescent="0.25">
      <c r="A2203">
        <v>368</v>
      </c>
    </row>
    <row r="2204" spans="1:1" x14ac:dyDescent="0.25">
      <c r="A2204" t="s">
        <v>415</v>
      </c>
    </row>
    <row r="2206" spans="1:1" x14ac:dyDescent="0.25">
      <c r="A2206" t="s">
        <v>476</v>
      </c>
    </row>
    <row r="2208" spans="1:1" x14ac:dyDescent="0.25">
      <c r="A2208" t="s">
        <v>2</v>
      </c>
    </row>
    <row r="2209" spans="1:1" x14ac:dyDescent="0.25">
      <c r="A2209">
        <v>369</v>
      </c>
    </row>
    <row r="2210" spans="1:1" x14ac:dyDescent="0.25">
      <c r="A2210" t="s">
        <v>114</v>
      </c>
    </row>
    <row r="2212" spans="1:1" x14ac:dyDescent="0.25">
      <c r="A2212" t="s">
        <v>477</v>
      </c>
    </row>
    <row r="2214" spans="1:1" x14ac:dyDescent="0.25">
      <c r="A2214" t="s">
        <v>2</v>
      </c>
    </row>
    <row r="2215" spans="1:1" x14ac:dyDescent="0.25">
      <c r="A2215">
        <v>370</v>
      </c>
    </row>
    <row r="2216" spans="1:1" x14ac:dyDescent="0.25">
      <c r="A2216" t="s">
        <v>1594</v>
      </c>
    </row>
    <row r="2218" spans="1:1" x14ac:dyDescent="0.25">
      <c r="A2218" t="s">
        <v>478</v>
      </c>
    </row>
    <row r="2220" spans="1:1" x14ac:dyDescent="0.25">
      <c r="A2220" t="s">
        <v>2</v>
      </c>
    </row>
    <row r="2221" spans="1:1" x14ac:dyDescent="0.25">
      <c r="A2221">
        <v>371</v>
      </c>
    </row>
    <row r="2222" spans="1:1" x14ac:dyDescent="0.25">
      <c r="A2222" t="s">
        <v>1587</v>
      </c>
    </row>
    <row r="2224" spans="1:1" x14ac:dyDescent="0.25">
      <c r="A2224" t="s">
        <v>479</v>
      </c>
    </row>
    <row r="2226" spans="1:1" x14ac:dyDescent="0.25">
      <c r="A2226" t="s">
        <v>2</v>
      </c>
    </row>
    <row r="2227" spans="1:1" x14ac:dyDescent="0.25">
      <c r="A2227">
        <v>372</v>
      </c>
    </row>
    <row r="2228" spans="1:1" x14ac:dyDescent="0.25">
      <c r="A2228" t="s">
        <v>1595</v>
      </c>
    </row>
    <row r="2230" spans="1:1" x14ac:dyDescent="0.25">
      <c r="A2230" t="s">
        <v>480</v>
      </c>
    </row>
    <row r="2232" spans="1:1" x14ac:dyDescent="0.25">
      <c r="A2232" t="s">
        <v>2</v>
      </c>
    </row>
    <row r="2233" spans="1:1" x14ac:dyDescent="0.25">
      <c r="A2233">
        <v>373</v>
      </c>
    </row>
    <row r="2234" spans="1:1" x14ac:dyDescent="0.25">
      <c r="A2234" t="s">
        <v>252</v>
      </c>
    </row>
    <row r="2236" spans="1:1" x14ac:dyDescent="0.25">
      <c r="A2236" t="s">
        <v>481</v>
      </c>
    </row>
    <row r="2238" spans="1:1" x14ac:dyDescent="0.25">
      <c r="A2238" t="s">
        <v>2</v>
      </c>
    </row>
    <row r="2239" spans="1:1" x14ac:dyDescent="0.25">
      <c r="A2239">
        <v>374</v>
      </c>
    </row>
    <row r="2240" spans="1:1" x14ac:dyDescent="0.25">
      <c r="A2240" t="s">
        <v>252</v>
      </c>
    </row>
    <row r="2242" spans="1:1" x14ac:dyDescent="0.25">
      <c r="A2242" t="s">
        <v>481</v>
      </c>
    </row>
    <row r="2244" spans="1:1" x14ac:dyDescent="0.25">
      <c r="A2244" t="s">
        <v>2</v>
      </c>
    </row>
    <row r="2245" spans="1:1" x14ac:dyDescent="0.25">
      <c r="A2245">
        <v>375</v>
      </c>
    </row>
    <row r="2246" spans="1:1" x14ac:dyDescent="0.25">
      <c r="A2246" t="s">
        <v>483</v>
      </c>
    </row>
    <row r="2248" spans="1:1" x14ac:dyDescent="0.25">
      <c r="A2248" t="s">
        <v>482</v>
      </c>
    </row>
    <row r="2250" spans="1:1" x14ac:dyDescent="0.25">
      <c r="A2250" t="s">
        <v>2</v>
      </c>
    </row>
    <row r="2251" spans="1:1" x14ac:dyDescent="0.25">
      <c r="A2251">
        <v>376</v>
      </c>
    </row>
    <row r="2252" spans="1:1" x14ac:dyDescent="0.25">
      <c r="A2252" t="s">
        <v>483</v>
      </c>
    </row>
    <row r="2254" spans="1:1" x14ac:dyDescent="0.25">
      <c r="A2254" t="s">
        <v>482</v>
      </c>
    </row>
    <row r="2256" spans="1:1" x14ac:dyDescent="0.25">
      <c r="A2256" t="s">
        <v>2</v>
      </c>
    </row>
    <row r="2257" spans="1:1" x14ac:dyDescent="0.25">
      <c r="A2257">
        <v>377</v>
      </c>
    </row>
    <row r="2258" spans="1:1" x14ac:dyDescent="0.25">
      <c r="A2258" t="s">
        <v>135</v>
      </c>
    </row>
    <row r="2260" spans="1:1" x14ac:dyDescent="0.25">
      <c r="A2260" t="s">
        <v>484</v>
      </c>
    </row>
    <row r="2262" spans="1:1" x14ac:dyDescent="0.25">
      <c r="A2262" t="s">
        <v>2</v>
      </c>
    </row>
    <row r="2263" spans="1:1" x14ac:dyDescent="0.25">
      <c r="A2263">
        <v>378</v>
      </c>
    </row>
    <row r="2264" spans="1:1" x14ac:dyDescent="0.25">
      <c r="A2264" t="s">
        <v>485</v>
      </c>
    </row>
    <row r="2266" spans="1:1" x14ac:dyDescent="0.25">
      <c r="A2266" t="s">
        <v>486</v>
      </c>
    </row>
    <row r="2268" spans="1:1" x14ac:dyDescent="0.25">
      <c r="A2268" t="s">
        <v>2</v>
      </c>
    </row>
    <row r="2269" spans="1:1" x14ac:dyDescent="0.25">
      <c r="A2269">
        <v>379</v>
      </c>
    </row>
    <row r="2270" spans="1:1" x14ac:dyDescent="0.25">
      <c r="A2270" t="s">
        <v>487</v>
      </c>
    </row>
    <row r="2272" spans="1:1" x14ac:dyDescent="0.25">
      <c r="A2272" t="s">
        <v>488</v>
      </c>
    </row>
    <row r="2274" spans="1:1" x14ac:dyDescent="0.25">
      <c r="A2274" t="s">
        <v>2</v>
      </c>
    </row>
    <row r="2275" spans="1:1" x14ac:dyDescent="0.25">
      <c r="A2275">
        <v>380</v>
      </c>
    </row>
    <row r="2276" spans="1:1" x14ac:dyDescent="0.25">
      <c r="A2276" t="s">
        <v>489</v>
      </c>
    </row>
    <row r="2278" spans="1:1" x14ac:dyDescent="0.25">
      <c r="A2278" t="s">
        <v>490</v>
      </c>
    </row>
    <row r="2280" spans="1:1" x14ac:dyDescent="0.25">
      <c r="A2280" t="s">
        <v>2</v>
      </c>
    </row>
    <row r="2281" spans="1:1" x14ac:dyDescent="0.25">
      <c r="A2281">
        <v>381</v>
      </c>
    </row>
    <row r="2282" spans="1:1" x14ac:dyDescent="0.25">
      <c r="A2282" t="s">
        <v>491</v>
      </c>
    </row>
    <row r="2284" spans="1:1" x14ac:dyDescent="0.25">
      <c r="A2284" t="s">
        <v>492</v>
      </c>
    </row>
    <row r="2286" spans="1:1" x14ac:dyDescent="0.25">
      <c r="A2286" t="s">
        <v>2</v>
      </c>
    </row>
    <row r="2287" spans="1:1" x14ac:dyDescent="0.25">
      <c r="A2287">
        <v>382</v>
      </c>
    </row>
    <row r="2288" spans="1:1" x14ac:dyDescent="0.25">
      <c r="A2288" t="s">
        <v>29</v>
      </c>
    </row>
    <row r="2290" spans="1:1" x14ac:dyDescent="0.25">
      <c r="A2290" t="s">
        <v>493</v>
      </c>
    </row>
    <row r="2292" spans="1:1" x14ac:dyDescent="0.25">
      <c r="A2292" t="s">
        <v>2</v>
      </c>
    </row>
    <row r="2293" spans="1:1" x14ac:dyDescent="0.25">
      <c r="A2293">
        <v>383</v>
      </c>
    </row>
    <row r="2294" spans="1:1" x14ac:dyDescent="0.25">
      <c r="A2294" t="s">
        <v>494</v>
      </c>
    </row>
    <row r="2296" spans="1:1" x14ac:dyDescent="0.25">
      <c r="A2296" t="s">
        <v>495</v>
      </c>
    </row>
    <row r="2298" spans="1:1" x14ac:dyDescent="0.25">
      <c r="A2298" t="s">
        <v>2</v>
      </c>
    </row>
    <row r="2299" spans="1:1" x14ac:dyDescent="0.25">
      <c r="A2299">
        <v>384</v>
      </c>
    </row>
    <row r="2300" spans="1:1" x14ac:dyDescent="0.25">
      <c r="A2300" t="s">
        <v>496</v>
      </c>
    </row>
    <row r="2302" spans="1:1" x14ac:dyDescent="0.25">
      <c r="A2302" t="s">
        <v>497</v>
      </c>
    </row>
    <row r="2304" spans="1:1" x14ac:dyDescent="0.25">
      <c r="A2304" t="s">
        <v>2</v>
      </c>
    </row>
    <row r="2305" spans="1:1" x14ac:dyDescent="0.25">
      <c r="A2305">
        <v>385</v>
      </c>
    </row>
    <row r="2306" spans="1:1" x14ac:dyDescent="0.25">
      <c r="A2306" t="s">
        <v>143</v>
      </c>
    </row>
    <row r="2308" spans="1:1" x14ac:dyDescent="0.25">
      <c r="A2308" t="s">
        <v>498</v>
      </c>
    </row>
    <row r="2310" spans="1:1" x14ac:dyDescent="0.25">
      <c r="A2310" t="s">
        <v>2</v>
      </c>
    </row>
    <row r="2311" spans="1:1" x14ac:dyDescent="0.25">
      <c r="A2311">
        <v>386</v>
      </c>
    </row>
    <row r="2312" spans="1:1" x14ac:dyDescent="0.25">
      <c r="A2312" t="s">
        <v>1596</v>
      </c>
    </row>
    <row r="2314" spans="1:1" x14ac:dyDescent="0.25">
      <c r="A2314" t="s">
        <v>499</v>
      </c>
    </row>
    <row r="2316" spans="1:1" x14ac:dyDescent="0.25">
      <c r="A2316" t="s">
        <v>2</v>
      </c>
    </row>
    <row r="2317" spans="1:1" x14ac:dyDescent="0.25">
      <c r="A2317">
        <v>387</v>
      </c>
    </row>
    <row r="2318" spans="1:1" x14ac:dyDescent="0.25">
      <c r="A2318" t="s">
        <v>126</v>
      </c>
    </row>
    <row r="2320" spans="1:1" x14ac:dyDescent="0.25">
      <c r="A2320" t="s">
        <v>500</v>
      </c>
    </row>
    <row r="2322" spans="1:1" x14ac:dyDescent="0.25">
      <c r="A2322" t="s">
        <v>2</v>
      </c>
    </row>
    <row r="2323" spans="1:1" x14ac:dyDescent="0.25">
      <c r="A2323">
        <v>388</v>
      </c>
    </row>
    <row r="2324" spans="1:1" x14ac:dyDescent="0.25">
      <c r="A2324" t="s">
        <v>240</v>
      </c>
    </row>
    <row r="2326" spans="1:1" x14ac:dyDescent="0.25">
      <c r="A2326" t="s">
        <v>501</v>
      </c>
    </row>
    <row r="2328" spans="1:1" x14ac:dyDescent="0.25">
      <c r="A2328" t="s">
        <v>2</v>
      </c>
    </row>
    <row r="2329" spans="1:1" x14ac:dyDescent="0.25">
      <c r="A2329">
        <v>389</v>
      </c>
    </row>
    <row r="2330" spans="1:1" x14ac:dyDescent="0.25">
      <c r="A2330" t="s">
        <v>1595</v>
      </c>
    </row>
    <row r="2332" spans="1:1" x14ac:dyDescent="0.25">
      <c r="A2332" t="s">
        <v>502</v>
      </c>
    </row>
    <row r="2334" spans="1:1" x14ac:dyDescent="0.25">
      <c r="A2334" t="s">
        <v>2</v>
      </c>
    </row>
    <row r="2335" spans="1:1" x14ac:dyDescent="0.25">
      <c r="A2335">
        <v>390</v>
      </c>
    </row>
    <row r="2336" spans="1:1" x14ac:dyDescent="0.25">
      <c r="A2336" t="s">
        <v>1569</v>
      </c>
    </row>
    <row r="2338" spans="1:1" x14ac:dyDescent="0.25">
      <c r="A2338" t="s">
        <v>503</v>
      </c>
    </row>
    <row r="2340" spans="1:1" x14ac:dyDescent="0.25">
      <c r="A2340" t="s">
        <v>2</v>
      </c>
    </row>
    <row r="2341" spans="1:1" x14ac:dyDescent="0.25">
      <c r="A2341">
        <v>391</v>
      </c>
    </row>
    <row r="2342" spans="1:1" x14ac:dyDescent="0.25">
      <c r="A2342" t="s">
        <v>714</v>
      </c>
    </row>
    <row r="2344" spans="1:1" x14ac:dyDescent="0.25">
      <c r="A2344" t="s">
        <v>504</v>
      </c>
    </row>
    <row r="2346" spans="1:1" x14ac:dyDescent="0.25">
      <c r="A2346" t="s">
        <v>2</v>
      </c>
    </row>
    <row r="2347" spans="1:1" x14ac:dyDescent="0.25">
      <c r="A2347">
        <v>392</v>
      </c>
    </row>
    <row r="2348" spans="1:1" x14ac:dyDescent="0.25">
      <c r="A2348" t="s">
        <v>191</v>
      </c>
    </row>
    <row r="2350" spans="1:1" x14ac:dyDescent="0.25">
      <c r="A2350" t="s">
        <v>505</v>
      </c>
    </row>
    <row r="2352" spans="1:1" x14ac:dyDescent="0.25">
      <c r="A2352" t="s">
        <v>2</v>
      </c>
    </row>
    <row r="2353" spans="1:1" x14ac:dyDescent="0.25">
      <c r="A2353">
        <v>393</v>
      </c>
    </row>
    <row r="2354" spans="1:1" x14ac:dyDescent="0.25">
      <c r="A2354" t="s">
        <v>933</v>
      </c>
    </row>
    <row r="2356" spans="1:1" x14ac:dyDescent="0.25">
      <c r="A2356" t="s">
        <v>506</v>
      </c>
    </row>
    <row r="2358" spans="1:1" x14ac:dyDescent="0.25">
      <c r="A2358" t="s">
        <v>2</v>
      </c>
    </row>
    <row r="2359" spans="1:1" x14ac:dyDescent="0.25">
      <c r="A2359">
        <v>394</v>
      </c>
    </row>
    <row r="2360" spans="1:1" x14ac:dyDescent="0.25">
      <c r="A2360" t="s">
        <v>0</v>
      </c>
    </row>
    <row r="2362" spans="1:1" x14ac:dyDescent="0.25">
      <c r="A2362" t="s">
        <v>507</v>
      </c>
    </row>
    <row r="2364" spans="1:1" x14ac:dyDescent="0.25">
      <c r="A2364" t="s">
        <v>2</v>
      </c>
    </row>
    <row r="2365" spans="1:1" x14ac:dyDescent="0.25">
      <c r="A2365">
        <v>395</v>
      </c>
    </row>
    <row r="2366" spans="1:1" x14ac:dyDescent="0.25">
      <c r="A2366" t="s">
        <v>411</v>
      </c>
    </row>
    <row r="2368" spans="1:1" x14ac:dyDescent="0.25">
      <c r="A2368" t="s">
        <v>508</v>
      </c>
    </row>
    <row r="2370" spans="1:1" x14ac:dyDescent="0.25">
      <c r="A2370" t="s">
        <v>2</v>
      </c>
    </row>
    <row r="2371" spans="1:1" x14ac:dyDescent="0.25">
      <c r="A2371">
        <v>396</v>
      </c>
    </row>
    <row r="2372" spans="1:1" x14ac:dyDescent="0.25">
      <c r="A2372" t="s">
        <v>178</v>
      </c>
    </row>
    <row r="2374" spans="1:1" x14ac:dyDescent="0.25">
      <c r="A2374" t="s">
        <v>509</v>
      </c>
    </row>
    <row r="2376" spans="1:1" x14ac:dyDescent="0.25">
      <c r="A2376" t="s">
        <v>2</v>
      </c>
    </row>
    <row r="2377" spans="1:1" x14ac:dyDescent="0.25">
      <c r="A2377">
        <v>397</v>
      </c>
    </row>
    <row r="2378" spans="1:1" x14ac:dyDescent="0.25">
      <c r="A2378" t="s">
        <v>510</v>
      </c>
    </row>
    <row r="2380" spans="1:1" x14ac:dyDescent="0.25">
      <c r="A2380" t="s">
        <v>511</v>
      </c>
    </row>
    <row r="2382" spans="1:1" x14ac:dyDescent="0.25">
      <c r="A2382" t="s">
        <v>2</v>
      </c>
    </row>
    <row r="2383" spans="1:1" x14ac:dyDescent="0.25">
      <c r="A2383">
        <v>398</v>
      </c>
    </row>
    <row r="2384" spans="1:1" x14ac:dyDescent="0.25">
      <c r="A2384" t="s">
        <v>51</v>
      </c>
    </row>
    <row r="2386" spans="1:1" x14ac:dyDescent="0.25">
      <c r="A2386" t="s">
        <v>512</v>
      </c>
    </row>
    <row r="2388" spans="1:1" x14ac:dyDescent="0.25">
      <c r="A2388" t="s">
        <v>2</v>
      </c>
    </row>
    <row r="2389" spans="1:1" x14ac:dyDescent="0.25">
      <c r="A2389">
        <v>399</v>
      </c>
    </row>
    <row r="2390" spans="1:1" x14ac:dyDescent="0.25">
      <c r="A2390" t="s">
        <v>122</v>
      </c>
    </row>
    <row r="2392" spans="1:1" x14ac:dyDescent="0.25">
      <c r="A2392" t="s">
        <v>513</v>
      </c>
    </row>
    <row r="2394" spans="1:1" x14ac:dyDescent="0.25">
      <c r="A2394" t="s">
        <v>2</v>
      </c>
    </row>
    <row r="2395" spans="1:1" x14ac:dyDescent="0.25">
      <c r="A2395">
        <v>400</v>
      </c>
    </row>
    <row r="2396" spans="1:1" x14ac:dyDescent="0.25">
      <c r="A2396" t="s">
        <v>85</v>
      </c>
    </row>
    <row r="2398" spans="1:1" x14ac:dyDescent="0.25">
      <c r="A2398" t="s">
        <v>514</v>
      </c>
    </row>
    <row r="2400" spans="1:1" x14ac:dyDescent="0.25">
      <c r="A2400" t="s">
        <v>2</v>
      </c>
    </row>
    <row r="2401" spans="1:1" x14ac:dyDescent="0.25">
      <c r="A2401">
        <v>401</v>
      </c>
    </row>
    <row r="2402" spans="1:1" x14ac:dyDescent="0.25">
      <c r="A2402" t="s">
        <v>515</v>
      </c>
    </row>
    <row r="2404" spans="1:1" x14ac:dyDescent="0.25">
      <c r="A2404" t="s">
        <v>516</v>
      </c>
    </row>
    <row r="2406" spans="1:1" x14ac:dyDescent="0.25">
      <c r="A2406" t="s">
        <v>2</v>
      </c>
    </row>
    <row r="2407" spans="1:1" x14ac:dyDescent="0.25">
      <c r="A2407">
        <v>402</v>
      </c>
    </row>
    <row r="2408" spans="1:1" x14ac:dyDescent="0.25">
      <c r="A2408" t="s">
        <v>517</v>
      </c>
    </row>
    <row r="2410" spans="1:1" x14ac:dyDescent="0.25">
      <c r="A2410" t="s">
        <v>518</v>
      </c>
    </row>
    <row r="2412" spans="1:1" x14ac:dyDescent="0.25">
      <c r="A2412" t="s">
        <v>2</v>
      </c>
    </row>
    <row r="2413" spans="1:1" x14ac:dyDescent="0.25">
      <c r="A2413">
        <v>403</v>
      </c>
    </row>
    <row r="2414" spans="1:1" x14ac:dyDescent="0.25">
      <c r="A2414" t="s">
        <v>189</v>
      </c>
    </row>
    <row r="2416" spans="1:1" x14ac:dyDescent="0.25">
      <c r="A2416" t="s">
        <v>519</v>
      </c>
    </row>
    <row r="2418" spans="1:1" x14ac:dyDescent="0.25">
      <c r="A2418" t="s">
        <v>2</v>
      </c>
    </row>
    <row r="2419" spans="1:1" x14ac:dyDescent="0.25">
      <c r="A2419">
        <v>404</v>
      </c>
    </row>
    <row r="2420" spans="1:1" x14ac:dyDescent="0.25">
      <c r="A2420" t="s">
        <v>520</v>
      </c>
    </row>
    <row r="2422" spans="1:1" x14ac:dyDescent="0.25">
      <c r="A2422" t="s">
        <v>521</v>
      </c>
    </row>
    <row r="2424" spans="1:1" x14ac:dyDescent="0.25">
      <c r="A2424" t="s">
        <v>2</v>
      </c>
    </row>
    <row r="2425" spans="1:1" x14ac:dyDescent="0.25">
      <c r="A2425">
        <v>405</v>
      </c>
    </row>
    <row r="2426" spans="1:1" x14ac:dyDescent="0.25">
      <c r="A2426" t="s">
        <v>250</v>
      </c>
    </row>
    <row r="2428" spans="1:1" x14ac:dyDescent="0.25">
      <c r="A2428" t="s">
        <v>522</v>
      </c>
    </row>
    <row r="2430" spans="1:1" x14ac:dyDescent="0.25">
      <c r="A2430" t="s">
        <v>2</v>
      </c>
    </row>
    <row r="2431" spans="1:1" x14ac:dyDescent="0.25">
      <c r="A2431">
        <v>406</v>
      </c>
    </row>
    <row r="2432" spans="1:1" x14ac:dyDescent="0.25">
      <c r="A2432" t="s">
        <v>485</v>
      </c>
    </row>
    <row r="2434" spans="1:1" x14ac:dyDescent="0.25">
      <c r="A2434" t="s">
        <v>523</v>
      </c>
    </row>
    <row r="2436" spans="1:1" x14ac:dyDescent="0.25">
      <c r="A2436" t="s">
        <v>2</v>
      </c>
    </row>
    <row r="2437" spans="1:1" x14ac:dyDescent="0.25">
      <c r="A2437">
        <v>407</v>
      </c>
    </row>
    <row r="2438" spans="1:1" x14ac:dyDescent="0.25">
      <c r="A2438" t="s">
        <v>387</v>
      </c>
    </row>
    <row r="2440" spans="1:1" x14ac:dyDescent="0.25">
      <c r="A2440" t="s">
        <v>524</v>
      </c>
    </row>
    <row r="2442" spans="1:1" x14ac:dyDescent="0.25">
      <c r="A2442" t="s">
        <v>2</v>
      </c>
    </row>
    <row r="2443" spans="1:1" x14ac:dyDescent="0.25">
      <c r="A2443">
        <v>408</v>
      </c>
    </row>
    <row r="2444" spans="1:1" x14ac:dyDescent="0.25">
      <c r="A2444" t="s">
        <v>1661</v>
      </c>
    </row>
    <row r="2446" spans="1:1" x14ac:dyDescent="0.25">
      <c r="A2446" t="s">
        <v>525</v>
      </c>
    </row>
    <row r="2448" spans="1:1" x14ac:dyDescent="0.25">
      <c r="A2448" t="s">
        <v>2</v>
      </c>
    </row>
    <row r="2449" spans="1:1" x14ac:dyDescent="0.25">
      <c r="A2449">
        <v>409</v>
      </c>
    </row>
    <row r="2450" spans="1:1" x14ac:dyDescent="0.25">
      <c r="A2450" t="s">
        <v>178</v>
      </c>
    </row>
    <row r="2452" spans="1:1" x14ac:dyDescent="0.25">
      <c r="A2452" t="s">
        <v>526</v>
      </c>
    </row>
    <row r="2454" spans="1:1" x14ac:dyDescent="0.25">
      <c r="A2454" t="s">
        <v>2</v>
      </c>
    </row>
    <row r="2455" spans="1:1" x14ac:dyDescent="0.25">
      <c r="A2455">
        <v>410</v>
      </c>
    </row>
    <row r="2456" spans="1:1" x14ac:dyDescent="0.25">
      <c r="A2456" t="s">
        <v>175</v>
      </c>
    </row>
    <row r="2458" spans="1:1" x14ac:dyDescent="0.25">
      <c r="A2458" t="s">
        <v>527</v>
      </c>
    </row>
    <row r="2460" spans="1:1" x14ac:dyDescent="0.25">
      <c r="A2460" t="s">
        <v>2</v>
      </c>
    </row>
    <row r="2461" spans="1:1" x14ac:dyDescent="0.25">
      <c r="A2461">
        <v>411</v>
      </c>
    </row>
    <row r="2462" spans="1:1" x14ac:dyDescent="0.25">
      <c r="A2462" t="s">
        <v>496</v>
      </c>
    </row>
    <row r="2464" spans="1:1" x14ac:dyDescent="0.25">
      <c r="A2464" t="s">
        <v>528</v>
      </c>
    </row>
    <row r="2466" spans="1:1" x14ac:dyDescent="0.25">
      <c r="A2466" t="s">
        <v>2</v>
      </c>
    </row>
    <row r="2467" spans="1:1" x14ac:dyDescent="0.25">
      <c r="A2467">
        <v>412</v>
      </c>
    </row>
    <row r="2468" spans="1:1" x14ac:dyDescent="0.25">
      <c r="A2468" t="s">
        <v>1662</v>
      </c>
    </row>
    <row r="2470" spans="1:1" x14ac:dyDescent="0.25">
      <c r="A2470" t="s">
        <v>529</v>
      </c>
    </row>
    <row r="2472" spans="1:1" x14ac:dyDescent="0.25">
      <c r="A2472" t="s">
        <v>2</v>
      </c>
    </row>
    <row r="2473" spans="1:1" x14ac:dyDescent="0.25">
      <c r="A2473">
        <v>413</v>
      </c>
    </row>
    <row r="2474" spans="1:1" x14ac:dyDescent="0.25">
      <c r="A2474" t="s">
        <v>306</v>
      </c>
    </row>
    <row r="2476" spans="1:1" x14ac:dyDescent="0.25">
      <c r="A2476" t="s">
        <v>530</v>
      </c>
    </row>
    <row r="2478" spans="1:1" x14ac:dyDescent="0.25">
      <c r="A2478" t="s">
        <v>2</v>
      </c>
    </row>
    <row r="2479" spans="1:1" x14ac:dyDescent="0.25">
      <c r="A2479">
        <v>414</v>
      </c>
    </row>
    <row r="2480" spans="1:1" x14ac:dyDescent="0.25">
      <c r="A2480" t="s">
        <v>1595</v>
      </c>
    </row>
    <row r="2482" spans="1:1" x14ac:dyDescent="0.25">
      <c r="A2482" t="s">
        <v>531</v>
      </c>
    </row>
    <row r="2484" spans="1:1" x14ac:dyDescent="0.25">
      <c r="A2484" t="s">
        <v>2</v>
      </c>
    </row>
    <row r="2485" spans="1:1" x14ac:dyDescent="0.25">
      <c r="A2485">
        <v>415</v>
      </c>
    </row>
    <row r="2486" spans="1:1" x14ac:dyDescent="0.25">
      <c r="A2486" t="s">
        <v>62</v>
      </c>
    </row>
    <row r="2488" spans="1:1" x14ac:dyDescent="0.25">
      <c r="A2488" t="s">
        <v>532</v>
      </c>
    </row>
    <row r="2490" spans="1:1" x14ac:dyDescent="0.25">
      <c r="A2490" t="s">
        <v>2</v>
      </c>
    </row>
    <row r="2491" spans="1:1" x14ac:dyDescent="0.25">
      <c r="A2491">
        <v>416</v>
      </c>
    </row>
    <row r="2492" spans="1:1" x14ac:dyDescent="0.25">
      <c r="A2492" t="s">
        <v>62</v>
      </c>
    </row>
    <row r="2494" spans="1:1" x14ac:dyDescent="0.25">
      <c r="A2494" t="s">
        <v>532</v>
      </c>
    </row>
    <row r="2496" spans="1:1" x14ac:dyDescent="0.25">
      <c r="A2496" t="s">
        <v>2</v>
      </c>
    </row>
    <row r="2497" spans="1:1" x14ac:dyDescent="0.25">
      <c r="A2497">
        <v>417</v>
      </c>
    </row>
    <row r="2498" spans="1:1" x14ac:dyDescent="0.25">
      <c r="A2498" t="s">
        <v>1588</v>
      </c>
    </row>
    <row r="2500" spans="1:1" x14ac:dyDescent="0.25">
      <c r="A2500" t="s">
        <v>533</v>
      </c>
    </row>
    <row r="2502" spans="1:1" x14ac:dyDescent="0.25">
      <c r="A2502" t="s">
        <v>2</v>
      </c>
    </row>
    <row r="2503" spans="1:1" x14ac:dyDescent="0.25">
      <c r="A2503">
        <v>418</v>
      </c>
    </row>
    <row r="2504" spans="1:1" x14ac:dyDescent="0.25">
      <c r="A2504" t="s">
        <v>137</v>
      </c>
    </row>
    <row r="2506" spans="1:1" x14ac:dyDescent="0.25">
      <c r="A2506" t="s">
        <v>534</v>
      </c>
    </row>
    <row r="2508" spans="1:1" x14ac:dyDescent="0.25">
      <c r="A2508" t="s">
        <v>2</v>
      </c>
    </row>
    <row r="2509" spans="1:1" x14ac:dyDescent="0.25">
      <c r="A2509">
        <v>419</v>
      </c>
    </row>
    <row r="2510" spans="1:1" x14ac:dyDescent="0.25">
      <c r="A2510" t="s">
        <v>1569</v>
      </c>
    </row>
    <row r="2512" spans="1:1" x14ac:dyDescent="0.25">
      <c r="A2512" t="s">
        <v>535</v>
      </c>
    </row>
    <row r="2514" spans="1:1" x14ac:dyDescent="0.25">
      <c r="A2514" t="s">
        <v>2</v>
      </c>
    </row>
    <row r="2515" spans="1:1" x14ac:dyDescent="0.25">
      <c r="A2515">
        <v>420</v>
      </c>
    </row>
    <row r="2516" spans="1:1" x14ac:dyDescent="0.25">
      <c r="A2516" t="s">
        <v>168</v>
      </c>
    </row>
    <row r="2518" spans="1:1" x14ac:dyDescent="0.25">
      <c r="A2518" t="s">
        <v>536</v>
      </c>
    </row>
    <row r="2520" spans="1:1" x14ac:dyDescent="0.25">
      <c r="A2520" t="s">
        <v>2</v>
      </c>
    </row>
    <row r="2521" spans="1:1" x14ac:dyDescent="0.25">
      <c r="A2521">
        <v>421</v>
      </c>
    </row>
    <row r="2522" spans="1:1" x14ac:dyDescent="0.25">
      <c r="A2522" t="s">
        <v>1595</v>
      </c>
    </row>
    <row r="2524" spans="1:1" x14ac:dyDescent="0.25">
      <c r="A2524" t="s">
        <v>537</v>
      </c>
    </row>
    <row r="2526" spans="1:1" x14ac:dyDescent="0.25">
      <c r="A2526" t="s">
        <v>2</v>
      </c>
    </row>
    <row r="2527" spans="1:1" x14ac:dyDescent="0.25">
      <c r="A2527">
        <v>422</v>
      </c>
    </row>
    <row r="2528" spans="1:1" x14ac:dyDescent="0.25">
      <c r="A2528" t="s">
        <v>376</v>
      </c>
    </row>
    <row r="2530" spans="1:1" x14ac:dyDescent="0.25">
      <c r="A2530" t="s">
        <v>538</v>
      </c>
    </row>
    <row r="2532" spans="1:1" x14ac:dyDescent="0.25">
      <c r="A2532" t="s">
        <v>2</v>
      </c>
    </row>
    <row r="2533" spans="1:1" x14ac:dyDescent="0.25">
      <c r="A2533">
        <v>423</v>
      </c>
    </row>
    <row r="2534" spans="1:1" x14ac:dyDescent="0.25">
      <c r="A2534" t="s">
        <v>1663</v>
      </c>
    </row>
    <row r="2536" spans="1:1" x14ac:dyDescent="0.25">
      <c r="A2536" t="s">
        <v>539</v>
      </c>
    </row>
    <row r="2538" spans="1:1" x14ac:dyDescent="0.25">
      <c r="A2538" t="s">
        <v>2</v>
      </c>
    </row>
    <row r="2539" spans="1:1" x14ac:dyDescent="0.25">
      <c r="A2539">
        <v>424</v>
      </c>
    </row>
    <row r="2540" spans="1:1" x14ac:dyDescent="0.25">
      <c r="A2540" t="s">
        <v>126</v>
      </c>
    </row>
    <row r="2542" spans="1:1" x14ac:dyDescent="0.25">
      <c r="A2542" t="s">
        <v>540</v>
      </c>
    </row>
    <row r="2544" spans="1:1" x14ac:dyDescent="0.25">
      <c r="A2544" t="s">
        <v>2</v>
      </c>
    </row>
    <row r="2545" spans="1:1" x14ac:dyDescent="0.25">
      <c r="A2545">
        <v>425</v>
      </c>
    </row>
    <row r="2546" spans="1:1" x14ac:dyDescent="0.25">
      <c r="A2546" t="s">
        <v>3</v>
      </c>
    </row>
    <row r="2548" spans="1:1" x14ac:dyDescent="0.25">
      <c r="A2548" t="s">
        <v>541</v>
      </c>
    </row>
    <row r="2550" spans="1:1" x14ac:dyDescent="0.25">
      <c r="A2550" t="s">
        <v>2</v>
      </c>
    </row>
    <row r="2551" spans="1:1" x14ac:dyDescent="0.25">
      <c r="A2551">
        <v>426</v>
      </c>
    </row>
    <row r="2552" spans="1:1" x14ac:dyDescent="0.25">
      <c r="A2552" t="s">
        <v>1664</v>
      </c>
    </row>
    <row r="2554" spans="1:1" x14ac:dyDescent="0.25">
      <c r="A2554" t="s">
        <v>542</v>
      </c>
    </row>
    <row r="2556" spans="1:1" x14ac:dyDescent="0.25">
      <c r="A2556" t="s">
        <v>2</v>
      </c>
    </row>
    <row r="2557" spans="1:1" x14ac:dyDescent="0.25">
      <c r="A2557">
        <v>427</v>
      </c>
    </row>
    <row r="2558" spans="1:1" x14ac:dyDescent="0.25">
      <c r="A2558" t="s">
        <v>128</v>
      </c>
    </row>
    <row r="2560" spans="1:1" x14ac:dyDescent="0.25">
      <c r="A2560" t="s">
        <v>543</v>
      </c>
    </row>
    <row r="2562" spans="1:1" x14ac:dyDescent="0.25">
      <c r="A2562" t="s">
        <v>2</v>
      </c>
    </row>
    <row r="2563" spans="1:1" x14ac:dyDescent="0.25">
      <c r="A2563">
        <v>428</v>
      </c>
    </row>
    <row r="2564" spans="1:1" x14ac:dyDescent="0.25">
      <c r="A2564" t="s">
        <v>1596</v>
      </c>
    </row>
    <row r="2566" spans="1:1" x14ac:dyDescent="0.25">
      <c r="A2566" t="s">
        <v>544</v>
      </c>
    </row>
    <row r="2568" spans="1:1" x14ac:dyDescent="0.25">
      <c r="A2568" t="s">
        <v>2</v>
      </c>
    </row>
    <row r="2569" spans="1:1" x14ac:dyDescent="0.25">
      <c r="A2569">
        <v>429</v>
      </c>
    </row>
    <row r="2570" spans="1:1" x14ac:dyDescent="0.25">
      <c r="A2570" t="s">
        <v>405</v>
      </c>
    </row>
    <row r="2572" spans="1:1" x14ac:dyDescent="0.25">
      <c r="A2572" t="s">
        <v>545</v>
      </c>
    </row>
    <row r="2574" spans="1:1" x14ac:dyDescent="0.25">
      <c r="A2574" t="s">
        <v>2</v>
      </c>
    </row>
    <row r="2575" spans="1:1" x14ac:dyDescent="0.25">
      <c r="A2575">
        <v>430</v>
      </c>
    </row>
    <row r="2576" spans="1:1" x14ac:dyDescent="0.25">
      <c r="A2576" t="s">
        <v>299</v>
      </c>
    </row>
    <row r="2578" spans="1:1" x14ac:dyDescent="0.25">
      <c r="A2578" t="s">
        <v>546</v>
      </c>
    </row>
    <row r="2580" spans="1:1" x14ac:dyDescent="0.25">
      <c r="A2580" t="s">
        <v>2</v>
      </c>
    </row>
    <row r="2581" spans="1:1" x14ac:dyDescent="0.25">
      <c r="A2581">
        <v>431</v>
      </c>
    </row>
    <row r="2582" spans="1:1" x14ac:dyDescent="0.25">
      <c r="A2582" t="s">
        <v>604</v>
      </c>
    </row>
    <row r="2584" spans="1:1" x14ac:dyDescent="0.25">
      <c r="A2584" t="s">
        <v>547</v>
      </c>
    </row>
    <row r="2586" spans="1:1" x14ac:dyDescent="0.25">
      <c r="A2586" t="s">
        <v>2</v>
      </c>
    </row>
    <row r="2587" spans="1:1" x14ac:dyDescent="0.25">
      <c r="A2587">
        <v>432</v>
      </c>
    </row>
    <row r="2588" spans="1:1" x14ac:dyDescent="0.25">
      <c r="A2588" t="s">
        <v>72</v>
      </c>
    </row>
    <row r="2590" spans="1:1" x14ac:dyDescent="0.25">
      <c r="A2590" t="s">
        <v>548</v>
      </c>
    </row>
    <row r="2592" spans="1:1" x14ac:dyDescent="0.25">
      <c r="A2592" t="s">
        <v>2</v>
      </c>
    </row>
    <row r="2593" spans="1:1" x14ac:dyDescent="0.25">
      <c r="A2593">
        <v>433</v>
      </c>
    </row>
    <row r="2594" spans="1:1" x14ac:dyDescent="0.25">
      <c r="A2594" t="s">
        <v>383</v>
      </c>
    </row>
    <row r="2596" spans="1:1" x14ac:dyDescent="0.25">
      <c r="A2596" t="s">
        <v>549</v>
      </c>
    </row>
    <row r="2598" spans="1:1" x14ac:dyDescent="0.25">
      <c r="A2598" t="s">
        <v>2</v>
      </c>
    </row>
    <row r="2599" spans="1:1" x14ac:dyDescent="0.25">
      <c r="A2599">
        <v>434</v>
      </c>
    </row>
    <row r="2600" spans="1:1" x14ac:dyDescent="0.25">
      <c r="A2600" t="s">
        <v>1597</v>
      </c>
    </row>
    <row r="2602" spans="1:1" x14ac:dyDescent="0.25">
      <c r="A2602" t="s">
        <v>550</v>
      </c>
    </row>
    <row r="2604" spans="1:1" x14ac:dyDescent="0.25">
      <c r="A2604" t="s">
        <v>2</v>
      </c>
    </row>
    <row r="2605" spans="1:1" x14ac:dyDescent="0.25">
      <c r="A2605">
        <v>435</v>
      </c>
    </row>
    <row r="2606" spans="1:1" x14ac:dyDescent="0.25">
      <c r="A2606" t="s">
        <v>1563</v>
      </c>
    </row>
    <row r="2608" spans="1:1" x14ac:dyDescent="0.25">
      <c r="A2608" t="s">
        <v>551</v>
      </c>
    </row>
    <row r="2610" spans="1:1" x14ac:dyDescent="0.25">
      <c r="A2610" t="s">
        <v>2</v>
      </c>
    </row>
    <row r="2611" spans="1:1" x14ac:dyDescent="0.25">
      <c r="A2611">
        <v>436</v>
      </c>
    </row>
    <row r="2612" spans="1:1" x14ac:dyDescent="0.25">
      <c r="A2612" t="s">
        <v>78</v>
      </c>
    </row>
    <row r="2614" spans="1:1" x14ac:dyDescent="0.25">
      <c r="A2614" t="s">
        <v>552</v>
      </c>
    </row>
    <row r="2616" spans="1:1" x14ac:dyDescent="0.25">
      <c r="A2616" t="s">
        <v>2</v>
      </c>
    </row>
    <row r="2617" spans="1:1" x14ac:dyDescent="0.25">
      <c r="A2617">
        <v>437</v>
      </c>
    </row>
    <row r="2618" spans="1:1" x14ac:dyDescent="0.25">
      <c r="A2618" t="s">
        <v>44</v>
      </c>
    </row>
    <row r="2620" spans="1:1" x14ac:dyDescent="0.25">
      <c r="A2620" t="s">
        <v>553</v>
      </c>
    </row>
    <row r="2622" spans="1:1" x14ac:dyDescent="0.25">
      <c r="A2622" t="s">
        <v>2</v>
      </c>
    </row>
    <row r="2623" spans="1:1" x14ac:dyDescent="0.25">
      <c r="A2623">
        <v>438</v>
      </c>
    </row>
    <row r="2624" spans="1:1" x14ac:dyDescent="0.25">
      <c r="A2624" t="s">
        <v>27</v>
      </c>
    </row>
    <row r="2626" spans="1:1" x14ac:dyDescent="0.25">
      <c r="A2626" t="s">
        <v>554</v>
      </c>
    </row>
    <row r="2628" spans="1:1" x14ac:dyDescent="0.25">
      <c r="A2628" t="s">
        <v>2</v>
      </c>
    </row>
    <row r="2629" spans="1:1" x14ac:dyDescent="0.25">
      <c r="A2629">
        <v>439</v>
      </c>
    </row>
    <row r="2630" spans="1:1" x14ac:dyDescent="0.25">
      <c r="A2630" t="s">
        <v>1270</v>
      </c>
    </row>
    <row r="2632" spans="1:1" x14ac:dyDescent="0.25">
      <c r="A2632" t="s">
        <v>555</v>
      </c>
    </row>
    <row r="2634" spans="1:1" x14ac:dyDescent="0.25">
      <c r="A2634" t="s">
        <v>2</v>
      </c>
    </row>
    <row r="2635" spans="1:1" x14ac:dyDescent="0.25">
      <c r="A2635">
        <v>440</v>
      </c>
    </row>
    <row r="2636" spans="1:1" x14ac:dyDescent="0.25">
      <c r="A2636" t="s">
        <v>25</v>
      </c>
    </row>
    <row r="2638" spans="1:1" x14ac:dyDescent="0.25">
      <c r="A2638" t="s">
        <v>556</v>
      </c>
    </row>
    <row r="2640" spans="1:1" x14ac:dyDescent="0.25">
      <c r="A2640" t="s">
        <v>2</v>
      </c>
    </row>
    <row r="2641" spans="1:1" x14ac:dyDescent="0.25">
      <c r="A2641">
        <v>441</v>
      </c>
    </row>
    <row r="2642" spans="1:1" x14ac:dyDescent="0.25">
      <c r="A2642" t="s">
        <v>1592</v>
      </c>
    </row>
    <row r="2644" spans="1:1" x14ac:dyDescent="0.25">
      <c r="A2644" t="s">
        <v>557</v>
      </c>
    </row>
    <row r="2646" spans="1:1" x14ac:dyDescent="0.25">
      <c r="A2646" t="s">
        <v>2</v>
      </c>
    </row>
    <row r="2647" spans="1:1" x14ac:dyDescent="0.25">
      <c r="A2647">
        <v>442</v>
      </c>
    </row>
    <row r="2648" spans="1:1" x14ac:dyDescent="0.25">
      <c r="A2648" t="s">
        <v>157</v>
      </c>
    </row>
    <row r="2650" spans="1:1" x14ac:dyDescent="0.25">
      <c r="A2650" t="s">
        <v>558</v>
      </c>
    </row>
    <row r="2652" spans="1:1" x14ac:dyDescent="0.25">
      <c r="A2652" t="s">
        <v>2</v>
      </c>
    </row>
    <row r="2653" spans="1:1" x14ac:dyDescent="0.25">
      <c r="A2653">
        <v>443</v>
      </c>
    </row>
    <row r="2654" spans="1:1" x14ac:dyDescent="0.25">
      <c r="A2654" t="s">
        <v>96</v>
      </c>
    </row>
    <row r="2656" spans="1:1" x14ac:dyDescent="0.25">
      <c r="A2656" t="s">
        <v>559</v>
      </c>
    </row>
    <row r="2658" spans="1:1" x14ac:dyDescent="0.25">
      <c r="A2658" t="s">
        <v>2</v>
      </c>
    </row>
    <row r="2659" spans="1:1" x14ac:dyDescent="0.25">
      <c r="A2659">
        <v>444</v>
      </c>
    </row>
    <row r="2660" spans="1:1" x14ac:dyDescent="0.25">
      <c r="A2660" t="s">
        <v>734</v>
      </c>
    </row>
    <row r="2662" spans="1:1" x14ac:dyDescent="0.25">
      <c r="A2662" t="s">
        <v>560</v>
      </c>
    </row>
    <row r="2664" spans="1:1" x14ac:dyDescent="0.25">
      <c r="A2664" t="s">
        <v>2</v>
      </c>
    </row>
    <row r="2665" spans="1:1" x14ac:dyDescent="0.25">
      <c r="A2665">
        <v>445</v>
      </c>
    </row>
    <row r="2666" spans="1:1" x14ac:dyDescent="0.25">
      <c r="A2666" t="s">
        <v>1665</v>
      </c>
    </row>
    <row r="2668" spans="1:1" x14ac:dyDescent="0.25">
      <c r="A2668" t="s">
        <v>561</v>
      </c>
    </row>
    <row r="2670" spans="1:1" x14ac:dyDescent="0.25">
      <c r="A2670" t="s">
        <v>2</v>
      </c>
    </row>
    <row r="2671" spans="1:1" x14ac:dyDescent="0.25">
      <c r="A2671">
        <v>446</v>
      </c>
    </row>
    <row r="2672" spans="1:1" x14ac:dyDescent="0.25">
      <c r="A2672" t="s">
        <v>1662</v>
      </c>
    </row>
    <row r="2674" spans="1:1" x14ac:dyDescent="0.25">
      <c r="A2674" t="s">
        <v>562</v>
      </c>
    </row>
    <row r="2676" spans="1:1" x14ac:dyDescent="0.25">
      <c r="A2676" t="s">
        <v>2</v>
      </c>
    </row>
    <row r="2677" spans="1:1" x14ac:dyDescent="0.25">
      <c r="A2677">
        <v>447</v>
      </c>
    </row>
    <row r="2678" spans="1:1" x14ac:dyDescent="0.25">
      <c r="A2678" t="s">
        <v>1666</v>
      </c>
    </row>
    <row r="2680" spans="1:1" x14ac:dyDescent="0.25">
      <c r="A2680" t="s">
        <v>563</v>
      </c>
    </row>
    <row r="2682" spans="1:1" x14ac:dyDescent="0.25">
      <c r="A2682" t="s">
        <v>2</v>
      </c>
    </row>
    <row r="2683" spans="1:1" x14ac:dyDescent="0.25">
      <c r="A2683">
        <v>448</v>
      </c>
    </row>
    <row r="2684" spans="1:1" x14ac:dyDescent="0.25">
      <c r="A2684" t="s">
        <v>1601</v>
      </c>
    </row>
    <row r="2686" spans="1:1" x14ac:dyDescent="0.25">
      <c r="A2686" t="s">
        <v>564</v>
      </c>
    </row>
    <row r="2688" spans="1:1" x14ac:dyDescent="0.25">
      <c r="A2688" t="s">
        <v>2</v>
      </c>
    </row>
    <row r="2689" spans="1:1" x14ac:dyDescent="0.25">
      <c r="A2689">
        <v>449</v>
      </c>
    </row>
    <row r="2690" spans="1:1" x14ac:dyDescent="0.25">
      <c r="A2690" t="s">
        <v>1586</v>
      </c>
    </row>
    <row r="2692" spans="1:1" x14ac:dyDescent="0.25">
      <c r="A2692" t="s">
        <v>565</v>
      </c>
    </row>
    <row r="2694" spans="1:1" x14ac:dyDescent="0.25">
      <c r="A2694" t="s">
        <v>2</v>
      </c>
    </row>
    <row r="2695" spans="1:1" x14ac:dyDescent="0.25">
      <c r="A2695">
        <v>450</v>
      </c>
    </row>
    <row r="2696" spans="1:1" x14ac:dyDescent="0.25">
      <c r="A2696" t="s">
        <v>1582</v>
      </c>
    </row>
    <row r="2698" spans="1:1" x14ac:dyDescent="0.25">
      <c r="A2698" t="s">
        <v>566</v>
      </c>
    </row>
    <row r="2700" spans="1:1" x14ac:dyDescent="0.25">
      <c r="A2700" t="s">
        <v>2</v>
      </c>
    </row>
    <row r="2701" spans="1:1" x14ac:dyDescent="0.25">
      <c r="A2701">
        <v>451</v>
      </c>
    </row>
    <row r="2702" spans="1:1" x14ac:dyDescent="0.25">
      <c r="A2702" t="s">
        <v>1588</v>
      </c>
    </row>
    <row r="2704" spans="1:1" x14ac:dyDescent="0.25">
      <c r="A2704" t="s">
        <v>567</v>
      </c>
    </row>
    <row r="2706" spans="1:1" x14ac:dyDescent="0.25">
      <c r="A2706" t="s">
        <v>2</v>
      </c>
    </row>
    <row r="2707" spans="1:1" x14ac:dyDescent="0.25">
      <c r="A2707">
        <v>452</v>
      </c>
    </row>
    <row r="2708" spans="1:1" x14ac:dyDescent="0.25">
      <c r="A2708" t="s">
        <v>122</v>
      </c>
    </row>
    <row r="2710" spans="1:1" x14ac:dyDescent="0.25">
      <c r="A2710" t="s">
        <v>568</v>
      </c>
    </row>
    <row r="2712" spans="1:1" x14ac:dyDescent="0.25">
      <c r="A2712" t="s">
        <v>2</v>
      </c>
    </row>
    <row r="2713" spans="1:1" x14ac:dyDescent="0.25">
      <c r="A2713">
        <v>453</v>
      </c>
    </row>
    <row r="2714" spans="1:1" x14ac:dyDescent="0.25">
      <c r="A2714" t="s">
        <v>310</v>
      </c>
    </row>
    <row r="2716" spans="1:1" x14ac:dyDescent="0.25">
      <c r="A2716" t="s">
        <v>569</v>
      </c>
    </row>
    <row r="2718" spans="1:1" x14ac:dyDescent="0.25">
      <c r="A2718" t="s">
        <v>2</v>
      </c>
    </row>
    <row r="2719" spans="1:1" x14ac:dyDescent="0.25">
      <c r="A2719">
        <v>454</v>
      </c>
    </row>
    <row r="2720" spans="1:1" x14ac:dyDescent="0.25">
      <c r="A2720" t="s">
        <v>496</v>
      </c>
    </row>
    <row r="2722" spans="1:1" x14ac:dyDescent="0.25">
      <c r="A2722" t="s">
        <v>570</v>
      </c>
    </row>
    <row r="2724" spans="1:1" x14ac:dyDescent="0.25">
      <c r="A2724" t="s">
        <v>2</v>
      </c>
    </row>
    <row r="2725" spans="1:1" x14ac:dyDescent="0.25">
      <c r="A2725">
        <v>455</v>
      </c>
    </row>
    <row r="2726" spans="1:1" x14ac:dyDescent="0.25">
      <c r="A2726" t="s">
        <v>126</v>
      </c>
    </row>
    <row r="2728" spans="1:1" x14ac:dyDescent="0.25">
      <c r="A2728" t="s">
        <v>571</v>
      </c>
    </row>
    <row r="2730" spans="1:1" x14ac:dyDescent="0.25">
      <c r="A2730" t="s">
        <v>2</v>
      </c>
    </row>
    <row r="2731" spans="1:1" x14ac:dyDescent="0.25">
      <c r="A2731">
        <v>456</v>
      </c>
    </row>
    <row r="2732" spans="1:1" x14ac:dyDescent="0.25">
      <c r="A2732" t="s">
        <v>27</v>
      </c>
    </row>
    <row r="2734" spans="1:1" x14ac:dyDescent="0.25">
      <c r="A2734" t="s">
        <v>572</v>
      </c>
    </row>
    <row r="2736" spans="1:1" x14ac:dyDescent="0.25">
      <c r="A2736" t="s">
        <v>2</v>
      </c>
    </row>
    <row r="2737" spans="1:1" x14ac:dyDescent="0.25">
      <c r="A2737">
        <v>457</v>
      </c>
    </row>
    <row r="2738" spans="1:1" x14ac:dyDescent="0.25">
      <c r="A2738" t="s">
        <v>47</v>
      </c>
    </row>
    <row r="2740" spans="1:1" x14ac:dyDescent="0.25">
      <c r="A2740" t="s">
        <v>573</v>
      </c>
    </row>
    <row r="2742" spans="1:1" x14ac:dyDescent="0.25">
      <c r="A2742" t="s">
        <v>2</v>
      </c>
    </row>
    <row r="2743" spans="1:1" x14ac:dyDescent="0.25">
      <c r="A2743">
        <v>458</v>
      </c>
    </row>
    <row r="2744" spans="1:1" x14ac:dyDescent="0.25">
      <c r="A2744" t="s">
        <v>483</v>
      </c>
    </row>
    <row r="2746" spans="1:1" x14ac:dyDescent="0.25">
      <c r="A2746" t="s">
        <v>574</v>
      </c>
    </row>
    <row r="2748" spans="1:1" x14ac:dyDescent="0.25">
      <c r="A2748" t="s">
        <v>2</v>
      </c>
    </row>
    <row r="2749" spans="1:1" x14ac:dyDescent="0.25">
      <c r="A2749">
        <v>459</v>
      </c>
    </row>
    <row r="2750" spans="1:1" x14ac:dyDescent="0.25">
      <c r="A2750" t="s">
        <v>1568</v>
      </c>
    </row>
    <row r="2752" spans="1:1" x14ac:dyDescent="0.25">
      <c r="A2752" t="s">
        <v>575</v>
      </c>
    </row>
    <row r="2754" spans="1:1" x14ac:dyDescent="0.25">
      <c r="A2754" t="s">
        <v>2</v>
      </c>
    </row>
    <row r="2755" spans="1:1" x14ac:dyDescent="0.25">
      <c r="A2755">
        <v>460</v>
      </c>
    </row>
    <row r="2756" spans="1:1" x14ac:dyDescent="0.25">
      <c r="A2756" t="s">
        <v>1041</v>
      </c>
    </row>
    <row r="2758" spans="1:1" x14ac:dyDescent="0.25">
      <c r="A2758" t="s">
        <v>576</v>
      </c>
    </row>
    <row r="2760" spans="1:1" x14ac:dyDescent="0.25">
      <c r="A2760" t="s">
        <v>2</v>
      </c>
    </row>
    <row r="2761" spans="1:1" x14ac:dyDescent="0.25">
      <c r="A2761">
        <v>461</v>
      </c>
    </row>
    <row r="2762" spans="1:1" x14ac:dyDescent="0.25">
      <c r="A2762" t="s">
        <v>87</v>
      </c>
    </row>
    <row r="2764" spans="1:1" x14ac:dyDescent="0.25">
      <c r="A2764" t="s">
        <v>577</v>
      </c>
    </row>
    <row r="2766" spans="1:1" x14ac:dyDescent="0.25">
      <c r="A2766" t="s">
        <v>2</v>
      </c>
    </row>
    <row r="2767" spans="1:1" x14ac:dyDescent="0.25">
      <c r="A2767">
        <v>462</v>
      </c>
    </row>
    <row r="2768" spans="1:1" x14ac:dyDescent="0.25">
      <c r="A2768" t="s">
        <v>143</v>
      </c>
    </row>
    <row r="2770" spans="1:1" x14ac:dyDescent="0.25">
      <c r="A2770" t="s">
        <v>578</v>
      </c>
    </row>
    <row r="2772" spans="1:1" x14ac:dyDescent="0.25">
      <c r="A2772" t="s">
        <v>2</v>
      </c>
    </row>
    <row r="2773" spans="1:1" x14ac:dyDescent="0.25">
      <c r="A2773">
        <v>463</v>
      </c>
    </row>
    <row r="2774" spans="1:1" x14ac:dyDescent="0.25">
      <c r="A2774" t="s">
        <v>1597</v>
      </c>
    </row>
    <row r="2776" spans="1:1" x14ac:dyDescent="0.25">
      <c r="A2776" t="s">
        <v>579</v>
      </c>
    </row>
    <row r="2778" spans="1:1" x14ac:dyDescent="0.25">
      <c r="A2778" t="s">
        <v>2</v>
      </c>
    </row>
    <row r="2779" spans="1:1" x14ac:dyDescent="0.25">
      <c r="A2779">
        <v>464</v>
      </c>
    </row>
    <row r="2780" spans="1:1" x14ac:dyDescent="0.25">
      <c r="A2780" t="s">
        <v>487</v>
      </c>
    </row>
    <row r="2782" spans="1:1" x14ac:dyDescent="0.25">
      <c r="A2782" t="s">
        <v>580</v>
      </c>
    </row>
    <row r="2784" spans="1:1" x14ac:dyDescent="0.25">
      <c r="A2784" t="s">
        <v>2</v>
      </c>
    </row>
    <row r="2785" spans="1:1" x14ac:dyDescent="0.25">
      <c r="A2785">
        <v>465</v>
      </c>
    </row>
    <row r="2786" spans="1:1" x14ac:dyDescent="0.25">
      <c r="A2786" t="s">
        <v>1667</v>
      </c>
    </row>
    <row r="2788" spans="1:1" x14ac:dyDescent="0.25">
      <c r="A2788" t="s">
        <v>581</v>
      </c>
    </row>
    <row r="2790" spans="1:1" x14ac:dyDescent="0.25">
      <c r="A2790" t="s">
        <v>2</v>
      </c>
    </row>
    <row r="2791" spans="1:1" x14ac:dyDescent="0.25">
      <c r="A2791">
        <v>466</v>
      </c>
    </row>
    <row r="2792" spans="1:1" x14ac:dyDescent="0.25">
      <c r="A2792" t="s">
        <v>1668</v>
      </c>
    </row>
    <row r="2794" spans="1:1" x14ac:dyDescent="0.25">
      <c r="A2794" t="s">
        <v>582</v>
      </c>
    </row>
    <row r="2796" spans="1:1" x14ac:dyDescent="0.25">
      <c r="A2796" t="s">
        <v>2</v>
      </c>
    </row>
    <row r="2797" spans="1:1" x14ac:dyDescent="0.25">
      <c r="A2797">
        <v>467</v>
      </c>
    </row>
    <row r="2798" spans="1:1" x14ac:dyDescent="0.25">
      <c r="A2798" t="s">
        <v>1669</v>
      </c>
    </row>
    <row r="2800" spans="1:1" x14ac:dyDescent="0.25">
      <c r="A2800" t="s">
        <v>583</v>
      </c>
    </row>
    <row r="2802" spans="1:1" x14ac:dyDescent="0.25">
      <c r="A2802" t="s">
        <v>2</v>
      </c>
    </row>
    <row r="2803" spans="1:1" x14ac:dyDescent="0.25">
      <c r="A2803">
        <v>468</v>
      </c>
    </row>
    <row r="2804" spans="1:1" x14ac:dyDescent="0.25">
      <c r="A2804" t="s">
        <v>114</v>
      </c>
    </row>
    <row r="2806" spans="1:1" x14ac:dyDescent="0.25">
      <c r="A2806" t="s">
        <v>584</v>
      </c>
    </row>
    <row r="2808" spans="1:1" x14ac:dyDescent="0.25">
      <c r="A2808" t="s">
        <v>2</v>
      </c>
    </row>
    <row r="2809" spans="1:1" x14ac:dyDescent="0.25">
      <c r="A2809">
        <v>469</v>
      </c>
    </row>
    <row r="2810" spans="1:1" x14ac:dyDescent="0.25">
      <c r="A2810" t="s">
        <v>131</v>
      </c>
    </row>
    <row r="2812" spans="1:1" x14ac:dyDescent="0.25">
      <c r="A2812" t="s">
        <v>585</v>
      </c>
    </row>
    <row r="2814" spans="1:1" x14ac:dyDescent="0.25">
      <c r="A2814" t="s">
        <v>2</v>
      </c>
    </row>
    <row r="2815" spans="1:1" x14ac:dyDescent="0.25">
      <c r="A2815">
        <v>470</v>
      </c>
    </row>
    <row r="2816" spans="1:1" x14ac:dyDescent="0.25">
      <c r="A2816" t="s">
        <v>1566</v>
      </c>
    </row>
    <row r="2818" spans="1:1" x14ac:dyDescent="0.25">
      <c r="A2818" t="s">
        <v>586</v>
      </c>
    </row>
    <row r="2820" spans="1:1" x14ac:dyDescent="0.25">
      <c r="A2820" t="s">
        <v>2</v>
      </c>
    </row>
    <row r="2821" spans="1:1" x14ac:dyDescent="0.25">
      <c r="A2821">
        <v>471</v>
      </c>
    </row>
    <row r="2822" spans="1:1" x14ac:dyDescent="0.25">
      <c r="A2822" t="s">
        <v>31</v>
      </c>
    </row>
    <row r="2824" spans="1:1" x14ac:dyDescent="0.25">
      <c r="A2824" t="s">
        <v>587</v>
      </c>
    </row>
    <row r="2826" spans="1:1" x14ac:dyDescent="0.25">
      <c r="A2826" t="s">
        <v>2</v>
      </c>
    </row>
    <row r="2827" spans="1:1" x14ac:dyDescent="0.25">
      <c r="A2827">
        <v>472</v>
      </c>
    </row>
    <row r="2828" spans="1:1" x14ac:dyDescent="0.25">
      <c r="A2828" t="s">
        <v>1598</v>
      </c>
    </row>
    <row r="2830" spans="1:1" x14ac:dyDescent="0.25">
      <c r="A2830" t="s">
        <v>588</v>
      </c>
    </row>
    <row r="2832" spans="1:1" x14ac:dyDescent="0.25">
      <c r="A2832" t="s">
        <v>2</v>
      </c>
    </row>
    <row r="2833" spans="1:1" x14ac:dyDescent="0.25">
      <c r="A2833">
        <v>473</v>
      </c>
    </row>
    <row r="2834" spans="1:1" x14ac:dyDescent="0.25">
      <c r="A2834" t="s">
        <v>1599</v>
      </c>
    </row>
    <row r="2836" spans="1:1" x14ac:dyDescent="0.25">
      <c r="A2836" t="s">
        <v>589</v>
      </c>
    </row>
    <row r="2838" spans="1:1" x14ac:dyDescent="0.25">
      <c r="A2838" t="s">
        <v>2</v>
      </c>
    </row>
    <row r="2839" spans="1:1" x14ac:dyDescent="0.25">
      <c r="A2839">
        <v>74</v>
      </c>
    </row>
    <row r="2840" spans="1:1" x14ac:dyDescent="0.25">
      <c r="A2840" t="s">
        <v>178</v>
      </c>
    </row>
    <row r="2842" spans="1:1" x14ac:dyDescent="0.25">
      <c r="A2842" t="s">
        <v>590</v>
      </c>
    </row>
    <row r="2844" spans="1:1" x14ac:dyDescent="0.25">
      <c r="A2844" t="s">
        <v>2</v>
      </c>
    </row>
    <row r="2845" spans="1:1" x14ac:dyDescent="0.25">
      <c r="A2845">
        <v>475</v>
      </c>
    </row>
    <row r="2846" spans="1:1" x14ac:dyDescent="0.25">
      <c r="A2846" t="s">
        <v>92</v>
      </c>
    </row>
    <row r="2848" spans="1:1" x14ac:dyDescent="0.25">
      <c r="A2848" t="s">
        <v>591</v>
      </c>
    </row>
    <row r="2850" spans="1:1" x14ac:dyDescent="0.25">
      <c r="A2850" t="s">
        <v>2</v>
      </c>
    </row>
    <row r="2851" spans="1:1" x14ac:dyDescent="0.25">
      <c r="A2851">
        <v>476</v>
      </c>
    </row>
    <row r="2852" spans="1:1" x14ac:dyDescent="0.25">
      <c r="A2852" t="s">
        <v>1600</v>
      </c>
    </row>
    <row r="2854" spans="1:1" x14ac:dyDescent="0.25">
      <c r="A2854" t="s">
        <v>592</v>
      </c>
    </row>
    <row r="2856" spans="1:1" x14ac:dyDescent="0.25">
      <c r="A2856" t="s">
        <v>2</v>
      </c>
    </row>
    <row r="2857" spans="1:1" x14ac:dyDescent="0.25">
      <c r="A2857">
        <v>477</v>
      </c>
    </row>
    <row r="2858" spans="1:1" x14ac:dyDescent="0.25">
      <c r="A2858" t="s">
        <v>1570</v>
      </c>
    </row>
    <row r="2860" spans="1:1" x14ac:dyDescent="0.25">
      <c r="A2860" t="s">
        <v>593</v>
      </c>
    </row>
    <row r="2862" spans="1:1" x14ac:dyDescent="0.25">
      <c r="A2862" t="s">
        <v>2</v>
      </c>
    </row>
    <row r="2863" spans="1:1" x14ac:dyDescent="0.25">
      <c r="A2863">
        <v>478</v>
      </c>
    </row>
    <row r="2864" spans="1:1" x14ac:dyDescent="0.25">
      <c r="A2864" t="s">
        <v>27</v>
      </c>
    </row>
    <row r="2866" spans="1:1" x14ac:dyDescent="0.25">
      <c r="A2866" t="s">
        <v>594</v>
      </c>
    </row>
    <row r="2868" spans="1:1" x14ac:dyDescent="0.25">
      <c r="A2868" t="s">
        <v>2</v>
      </c>
    </row>
    <row r="2869" spans="1:1" x14ac:dyDescent="0.25">
      <c r="A2869">
        <v>479</v>
      </c>
    </row>
    <row r="2870" spans="1:1" x14ac:dyDescent="0.25">
      <c r="A2870" t="s">
        <v>252</v>
      </c>
    </row>
    <row r="2872" spans="1:1" x14ac:dyDescent="0.25">
      <c r="A2872" t="s">
        <v>595</v>
      </c>
    </row>
    <row r="2874" spans="1:1" x14ac:dyDescent="0.25">
      <c r="A2874" t="s">
        <v>2</v>
      </c>
    </row>
    <row r="2875" spans="1:1" x14ac:dyDescent="0.25">
      <c r="A2875">
        <v>480</v>
      </c>
    </row>
    <row r="2876" spans="1:1" x14ac:dyDescent="0.25">
      <c r="A2876" t="s">
        <v>1670</v>
      </c>
    </row>
    <row r="2878" spans="1:1" x14ac:dyDescent="0.25">
      <c r="A2878" t="s">
        <v>596</v>
      </c>
    </row>
    <row r="2880" spans="1:1" x14ac:dyDescent="0.25">
      <c r="A2880" t="s">
        <v>2</v>
      </c>
    </row>
    <row r="2881" spans="1:1" x14ac:dyDescent="0.25">
      <c r="A2881">
        <v>481</v>
      </c>
    </row>
    <row r="2882" spans="1:1" x14ac:dyDescent="0.25">
      <c r="A2882" t="s">
        <v>114</v>
      </c>
    </row>
    <row r="2884" spans="1:1" x14ac:dyDescent="0.25">
      <c r="A2884" t="s">
        <v>597</v>
      </c>
    </row>
    <row r="2886" spans="1:1" x14ac:dyDescent="0.25">
      <c r="A2886" t="s">
        <v>2</v>
      </c>
    </row>
    <row r="2887" spans="1:1" x14ac:dyDescent="0.25">
      <c r="A2887">
        <v>482</v>
      </c>
    </row>
    <row r="2888" spans="1:1" x14ac:dyDescent="0.25">
      <c r="A2888" t="s">
        <v>1671</v>
      </c>
    </row>
    <row r="2890" spans="1:1" x14ac:dyDescent="0.25">
      <c r="A2890" t="s">
        <v>598</v>
      </c>
    </row>
    <row r="2892" spans="1:1" x14ac:dyDescent="0.25">
      <c r="A2892" t="s">
        <v>2</v>
      </c>
    </row>
    <row r="2893" spans="1:1" x14ac:dyDescent="0.25">
      <c r="A2893">
        <v>483</v>
      </c>
    </row>
    <row r="2894" spans="1:1" x14ac:dyDescent="0.25">
      <c r="A2894" t="s">
        <v>1672</v>
      </c>
    </row>
    <row r="2896" spans="1:1" x14ac:dyDescent="0.25">
      <c r="A2896" t="s">
        <v>599</v>
      </c>
    </row>
    <row r="2898" spans="1:1" x14ac:dyDescent="0.25">
      <c r="A2898" t="s">
        <v>2</v>
      </c>
    </row>
    <row r="2899" spans="1:1" x14ac:dyDescent="0.25">
      <c r="A2899">
        <v>484</v>
      </c>
    </row>
    <row r="2900" spans="1:1" x14ac:dyDescent="0.25">
      <c r="A2900" t="s">
        <v>31</v>
      </c>
    </row>
    <row r="2902" spans="1:1" x14ac:dyDescent="0.25">
      <c r="A2902" t="s">
        <v>600</v>
      </c>
    </row>
    <row r="2904" spans="1:1" x14ac:dyDescent="0.25">
      <c r="A2904" t="s">
        <v>2</v>
      </c>
    </row>
    <row r="2905" spans="1:1" x14ac:dyDescent="0.25">
      <c r="A2905">
        <v>485</v>
      </c>
    </row>
    <row r="2906" spans="1:1" x14ac:dyDescent="0.25">
      <c r="A2906" t="s">
        <v>1601</v>
      </c>
    </row>
    <row r="2908" spans="1:1" x14ac:dyDescent="0.25">
      <c r="A2908" t="s">
        <v>601</v>
      </c>
    </row>
    <row r="2910" spans="1:1" x14ac:dyDescent="0.25">
      <c r="A2910" t="s">
        <v>2</v>
      </c>
    </row>
    <row r="2911" spans="1:1" x14ac:dyDescent="0.25">
      <c r="A2911">
        <v>486</v>
      </c>
    </row>
    <row r="2912" spans="1:1" x14ac:dyDescent="0.25">
      <c r="A2912" t="s">
        <v>1601</v>
      </c>
    </row>
    <row r="2914" spans="1:1" x14ac:dyDescent="0.25">
      <c r="A2914" t="s">
        <v>601</v>
      </c>
    </row>
    <row r="2916" spans="1:1" x14ac:dyDescent="0.25">
      <c r="A2916" t="s">
        <v>2</v>
      </c>
    </row>
    <row r="2917" spans="1:1" x14ac:dyDescent="0.25">
      <c r="A2917">
        <v>487</v>
      </c>
    </row>
    <row r="2918" spans="1:1" x14ac:dyDescent="0.25">
      <c r="A2918" t="s">
        <v>1602</v>
      </c>
    </row>
    <row r="2920" spans="1:1" x14ac:dyDescent="0.25">
      <c r="A2920" t="s">
        <v>602</v>
      </c>
    </row>
    <row r="2922" spans="1:1" x14ac:dyDescent="0.25">
      <c r="A2922" t="s">
        <v>2</v>
      </c>
    </row>
    <row r="2923" spans="1:1" x14ac:dyDescent="0.25">
      <c r="A2923">
        <v>488</v>
      </c>
    </row>
    <row r="2924" spans="1:1" x14ac:dyDescent="0.25">
      <c r="A2924" t="s">
        <v>1602</v>
      </c>
    </row>
    <row r="2926" spans="1:1" x14ac:dyDescent="0.25">
      <c r="A2926" t="s">
        <v>602</v>
      </c>
    </row>
    <row r="2928" spans="1:1" x14ac:dyDescent="0.25">
      <c r="A2928" t="s">
        <v>2</v>
      </c>
    </row>
    <row r="2929" spans="1:1" x14ac:dyDescent="0.25">
      <c r="A2929">
        <v>489</v>
      </c>
    </row>
    <row r="2930" spans="1:1" x14ac:dyDescent="0.25">
      <c r="A2930" t="s">
        <v>1563</v>
      </c>
    </row>
    <row r="2932" spans="1:1" x14ac:dyDescent="0.25">
      <c r="A2932" t="s">
        <v>603</v>
      </c>
    </row>
    <row r="2934" spans="1:1" x14ac:dyDescent="0.25">
      <c r="A2934" t="s">
        <v>2</v>
      </c>
    </row>
    <row r="2935" spans="1:1" x14ac:dyDescent="0.25">
      <c r="A2935">
        <v>490</v>
      </c>
    </row>
    <row r="2936" spans="1:1" x14ac:dyDescent="0.25">
      <c r="A2936" t="s">
        <v>604</v>
      </c>
    </row>
    <row r="2938" spans="1:1" x14ac:dyDescent="0.25">
      <c r="A2938" t="s">
        <v>605</v>
      </c>
    </row>
    <row r="2940" spans="1:1" x14ac:dyDescent="0.25">
      <c r="A2940" t="s">
        <v>2</v>
      </c>
    </row>
    <row r="2941" spans="1:1" x14ac:dyDescent="0.25">
      <c r="A2941">
        <v>491</v>
      </c>
    </row>
    <row r="2942" spans="1:1" x14ac:dyDescent="0.25">
      <c r="A2942" t="s">
        <v>411</v>
      </c>
    </row>
    <row r="2944" spans="1:1" x14ac:dyDescent="0.25">
      <c r="A2944" t="s">
        <v>606</v>
      </c>
    </row>
    <row r="2946" spans="1:1" x14ac:dyDescent="0.25">
      <c r="A2946" t="s">
        <v>2</v>
      </c>
    </row>
    <row r="2947" spans="1:1" x14ac:dyDescent="0.25">
      <c r="A2947">
        <v>492</v>
      </c>
    </row>
    <row r="2948" spans="1:1" x14ac:dyDescent="0.25">
      <c r="A2948" t="s">
        <v>604</v>
      </c>
    </row>
    <row r="2950" spans="1:1" x14ac:dyDescent="0.25">
      <c r="A2950" t="s">
        <v>607</v>
      </c>
    </row>
    <row r="2952" spans="1:1" x14ac:dyDescent="0.25">
      <c r="A2952" t="s">
        <v>2</v>
      </c>
    </row>
    <row r="2953" spans="1:1" x14ac:dyDescent="0.25">
      <c r="A2953">
        <v>493</v>
      </c>
    </row>
    <row r="2954" spans="1:1" x14ac:dyDescent="0.25">
      <c r="A2954" t="s">
        <v>89</v>
      </c>
    </row>
    <row r="2956" spans="1:1" x14ac:dyDescent="0.25">
      <c r="A2956" t="s">
        <v>608</v>
      </c>
    </row>
    <row r="2958" spans="1:1" x14ac:dyDescent="0.25">
      <c r="A2958" t="s">
        <v>2</v>
      </c>
    </row>
    <row r="2959" spans="1:1" x14ac:dyDescent="0.25">
      <c r="A2959">
        <v>494</v>
      </c>
    </row>
    <row r="2960" spans="1:1" x14ac:dyDescent="0.25">
      <c r="A2960" t="s">
        <v>411</v>
      </c>
    </row>
    <row r="2962" spans="1:1" x14ac:dyDescent="0.25">
      <c r="A2962" t="s">
        <v>609</v>
      </c>
    </row>
    <row r="2964" spans="1:1" x14ac:dyDescent="0.25">
      <c r="A2964" t="s">
        <v>2</v>
      </c>
    </row>
    <row r="2965" spans="1:1" x14ac:dyDescent="0.25">
      <c r="A2965">
        <v>495</v>
      </c>
    </row>
    <row r="2966" spans="1:1" x14ac:dyDescent="0.25">
      <c r="A2966" t="s">
        <v>610</v>
      </c>
    </row>
    <row r="2968" spans="1:1" x14ac:dyDescent="0.25">
      <c r="A2968" t="s">
        <v>611</v>
      </c>
    </row>
    <row r="2970" spans="1:1" x14ac:dyDescent="0.25">
      <c r="A2970" t="s">
        <v>2</v>
      </c>
    </row>
    <row r="2971" spans="1:1" x14ac:dyDescent="0.25">
      <c r="A2971">
        <v>496</v>
      </c>
    </row>
    <row r="2972" spans="1:1" x14ac:dyDescent="0.25">
      <c r="A2972" t="s">
        <v>612</v>
      </c>
    </row>
    <row r="2974" spans="1:1" x14ac:dyDescent="0.25">
      <c r="A2974" t="s">
        <v>613</v>
      </c>
    </row>
    <row r="2976" spans="1:1" x14ac:dyDescent="0.25">
      <c r="A2976" t="s">
        <v>2</v>
      </c>
    </row>
    <row r="2977" spans="1:1" x14ac:dyDescent="0.25">
      <c r="A2977">
        <v>497</v>
      </c>
    </row>
    <row r="2978" spans="1:1" x14ac:dyDescent="0.25">
      <c r="A2978" t="s">
        <v>94</v>
      </c>
    </row>
    <row r="2980" spans="1:1" x14ac:dyDescent="0.25">
      <c r="A2980" t="s">
        <v>614</v>
      </c>
    </row>
    <row r="2982" spans="1:1" x14ac:dyDescent="0.25">
      <c r="A2982" t="s">
        <v>2</v>
      </c>
    </row>
    <row r="2983" spans="1:1" x14ac:dyDescent="0.25">
      <c r="A2983">
        <v>498</v>
      </c>
    </row>
    <row r="2984" spans="1:1" x14ac:dyDescent="0.25">
      <c r="A2984" t="s">
        <v>11</v>
      </c>
    </row>
    <row r="2986" spans="1:1" x14ac:dyDescent="0.25">
      <c r="A2986" t="s">
        <v>615</v>
      </c>
    </row>
    <row r="2988" spans="1:1" x14ac:dyDescent="0.25">
      <c r="A2988" t="s">
        <v>2</v>
      </c>
    </row>
    <row r="2989" spans="1:1" x14ac:dyDescent="0.25">
      <c r="A2989">
        <v>499</v>
      </c>
    </row>
    <row r="2990" spans="1:1" x14ac:dyDescent="0.25">
      <c r="A2990" t="s">
        <v>616</v>
      </c>
    </row>
    <row r="2992" spans="1:1" x14ac:dyDescent="0.25">
      <c r="A2992" t="s">
        <v>617</v>
      </c>
    </row>
    <row r="2994" spans="1:1" x14ac:dyDescent="0.25">
      <c r="A2994" t="s">
        <v>2</v>
      </c>
    </row>
    <row r="2995" spans="1:1" x14ac:dyDescent="0.25">
      <c r="A2995">
        <v>500</v>
      </c>
    </row>
    <row r="2996" spans="1:1" x14ac:dyDescent="0.25">
      <c r="A2996" t="s">
        <v>618</v>
      </c>
    </row>
    <row r="2998" spans="1:1" x14ac:dyDescent="0.25">
      <c r="A2998" t="s">
        <v>619</v>
      </c>
    </row>
    <row r="3000" spans="1:1" x14ac:dyDescent="0.25">
      <c r="A3000" t="s">
        <v>2</v>
      </c>
    </row>
    <row r="3001" spans="1:1" x14ac:dyDescent="0.25">
      <c r="A3001">
        <v>501</v>
      </c>
    </row>
    <row r="3002" spans="1:1" x14ac:dyDescent="0.25">
      <c r="A3002" t="s">
        <v>107</v>
      </c>
    </row>
    <row r="3004" spans="1:1" x14ac:dyDescent="0.25">
      <c r="A3004" t="s">
        <v>620</v>
      </c>
    </row>
    <row r="3006" spans="1:1" x14ac:dyDescent="0.25">
      <c r="A3006" t="s">
        <v>2</v>
      </c>
    </row>
    <row r="3007" spans="1:1" x14ac:dyDescent="0.25">
      <c r="A3007">
        <v>502</v>
      </c>
    </row>
    <row r="3008" spans="1:1" x14ac:dyDescent="0.25">
      <c r="A3008" t="s">
        <v>621</v>
      </c>
    </row>
    <row r="3010" spans="1:1" x14ac:dyDescent="0.25">
      <c r="A3010" t="s">
        <v>622</v>
      </c>
    </row>
    <row r="3012" spans="1:1" x14ac:dyDescent="0.25">
      <c r="A3012" t="s">
        <v>2</v>
      </c>
    </row>
    <row r="3013" spans="1:1" x14ac:dyDescent="0.25">
      <c r="A3013">
        <v>503</v>
      </c>
    </row>
    <row r="3014" spans="1:1" x14ac:dyDescent="0.25">
      <c r="A3014" t="s">
        <v>623</v>
      </c>
    </row>
    <row r="3016" spans="1:1" x14ac:dyDescent="0.25">
      <c r="A3016" t="s">
        <v>624</v>
      </c>
    </row>
    <row r="3018" spans="1:1" x14ac:dyDescent="0.25">
      <c r="A3018" t="s">
        <v>2</v>
      </c>
    </row>
    <row r="3019" spans="1:1" x14ac:dyDescent="0.25">
      <c r="A3019">
        <v>504</v>
      </c>
    </row>
    <row r="3020" spans="1:1" x14ac:dyDescent="0.25">
      <c r="A3020" t="s">
        <v>89</v>
      </c>
    </row>
    <row r="3022" spans="1:1" x14ac:dyDescent="0.25">
      <c r="A3022" t="s">
        <v>625</v>
      </c>
    </row>
    <row r="3024" spans="1:1" x14ac:dyDescent="0.25">
      <c r="A3024" t="s">
        <v>2</v>
      </c>
    </row>
    <row r="3025" spans="1:1" x14ac:dyDescent="0.25">
      <c r="A3025">
        <v>505</v>
      </c>
    </row>
    <row r="3026" spans="1:1" x14ac:dyDescent="0.25">
      <c r="A3026" t="s">
        <v>131</v>
      </c>
    </row>
    <row r="3028" spans="1:1" x14ac:dyDescent="0.25">
      <c r="A3028" t="s">
        <v>626</v>
      </c>
    </row>
    <row r="3030" spans="1:1" x14ac:dyDescent="0.25">
      <c r="A3030" t="s">
        <v>2</v>
      </c>
    </row>
    <row r="3031" spans="1:1" x14ac:dyDescent="0.25">
      <c r="A3031">
        <v>506</v>
      </c>
    </row>
    <row r="3032" spans="1:1" x14ac:dyDescent="0.25">
      <c r="A3032" t="s">
        <v>1562</v>
      </c>
    </row>
    <row r="3034" spans="1:1" x14ac:dyDescent="0.25">
      <c r="A3034" t="s">
        <v>627</v>
      </c>
    </row>
    <row r="3036" spans="1:1" x14ac:dyDescent="0.25">
      <c r="A3036" t="s">
        <v>2</v>
      </c>
    </row>
    <row r="3037" spans="1:1" x14ac:dyDescent="0.25">
      <c r="A3037">
        <v>507</v>
      </c>
    </row>
    <row r="3038" spans="1:1" x14ac:dyDescent="0.25">
      <c r="A3038" t="s">
        <v>1673</v>
      </c>
    </row>
    <row r="3040" spans="1:1" x14ac:dyDescent="0.25">
      <c r="A3040" t="s">
        <v>628</v>
      </c>
    </row>
    <row r="3042" spans="1:1" x14ac:dyDescent="0.25">
      <c r="A3042" t="s">
        <v>2</v>
      </c>
    </row>
    <row r="3043" spans="1:1" x14ac:dyDescent="0.25">
      <c r="A3043">
        <v>508</v>
      </c>
    </row>
    <row r="3044" spans="1:1" x14ac:dyDescent="0.25">
      <c r="A3044" t="s">
        <v>1674</v>
      </c>
    </row>
    <row r="3046" spans="1:1" x14ac:dyDescent="0.25">
      <c r="A3046" t="s">
        <v>629</v>
      </c>
    </row>
    <row r="3048" spans="1:1" x14ac:dyDescent="0.25">
      <c r="A3048" t="s">
        <v>2</v>
      </c>
    </row>
    <row r="3049" spans="1:1" x14ac:dyDescent="0.25">
      <c r="A3049">
        <v>509</v>
      </c>
    </row>
    <row r="3050" spans="1:1" x14ac:dyDescent="0.25">
      <c r="A3050" t="s">
        <v>1672</v>
      </c>
    </row>
    <row r="3052" spans="1:1" x14ac:dyDescent="0.25">
      <c r="A3052" t="s">
        <v>630</v>
      </c>
    </row>
    <row r="3054" spans="1:1" x14ac:dyDescent="0.25">
      <c r="A3054" t="s">
        <v>2</v>
      </c>
    </row>
    <row r="3055" spans="1:1" x14ac:dyDescent="0.25">
      <c r="A3055">
        <v>510</v>
      </c>
    </row>
    <row r="3056" spans="1:1" x14ac:dyDescent="0.25">
      <c r="A3056" t="s">
        <v>411</v>
      </c>
    </row>
    <row r="3058" spans="1:1" x14ac:dyDescent="0.25">
      <c r="A3058" t="s">
        <v>631</v>
      </c>
    </row>
    <row r="3060" spans="1:1" x14ac:dyDescent="0.25">
      <c r="A3060" t="s">
        <v>2</v>
      </c>
    </row>
    <row r="3061" spans="1:1" x14ac:dyDescent="0.25">
      <c r="A3061">
        <v>511</v>
      </c>
    </row>
    <row r="3062" spans="1:1" x14ac:dyDescent="0.25">
      <c r="A3062" t="s">
        <v>411</v>
      </c>
    </row>
    <row r="3064" spans="1:1" x14ac:dyDescent="0.25">
      <c r="A3064" t="s">
        <v>631</v>
      </c>
    </row>
    <row r="3066" spans="1:1" x14ac:dyDescent="0.25">
      <c r="A3066" t="s">
        <v>2</v>
      </c>
    </row>
    <row r="3067" spans="1:1" x14ac:dyDescent="0.25">
      <c r="A3067">
        <v>512</v>
      </c>
    </row>
    <row r="3068" spans="1:1" x14ac:dyDescent="0.25">
      <c r="A3068" t="s">
        <v>1639</v>
      </c>
    </row>
    <row r="3070" spans="1:1" x14ac:dyDescent="0.25">
      <c r="A3070" t="s">
        <v>632</v>
      </c>
    </row>
    <row r="3072" spans="1:1" x14ac:dyDescent="0.25">
      <c r="A3072" t="s">
        <v>2</v>
      </c>
    </row>
    <row r="3073" spans="1:1" x14ac:dyDescent="0.25">
      <c r="A3073">
        <v>513</v>
      </c>
    </row>
    <row r="3074" spans="1:1" x14ac:dyDescent="0.25">
      <c r="A3074" t="s">
        <v>39</v>
      </c>
    </row>
    <row r="3076" spans="1:1" x14ac:dyDescent="0.25">
      <c r="A3076" t="s">
        <v>633</v>
      </c>
    </row>
    <row r="3078" spans="1:1" x14ac:dyDescent="0.25">
      <c r="A3078" t="s">
        <v>2</v>
      </c>
    </row>
    <row r="3079" spans="1:1" x14ac:dyDescent="0.25">
      <c r="A3079">
        <v>514</v>
      </c>
    </row>
    <row r="3080" spans="1:1" x14ac:dyDescent="0.25">
      <c r="A3080" t="s">
        <v>1675</v>
      </c>
    </row>
    <row r="3082" spans="1:1" x14ac:dyDescent="0.25">
      <c r="A3082" t="s">
        <v>634</v>
      </c>
    </row>
    <row r="3084" spans="1:1" x14ac:dyDescent="0.25">
      <c r="A3084" t="s">
        <v>2</v>
      </c>
    </row>
    <row r="3085" spans="1:1" x14ac:dyDescent="0.25">
      <c r="A3085">
        <v>515</v>
      </c>
    </row>
    <row r="3086" spans="1:1" x14ac:dyDescent="0.25">
      <c r="A3086" t="s">
        <v>1579</v>
      </c>
    </row>
    <row r="3088" spans="1:1" x14ac:dyDescent="0.25">
      <c r="A3088" t="s">
        <v>635</v>
      </c>
    </row>
    <row r="3090" spans="1:1" x14ac:dyDescent="0.25">
      <c r="A3090" t="s">
        <v>2</v>
      </c>
    </row>
    <row r="3091" spans="1:1" x14ac:dyDescent="0.25">
      <c r="A3091">
        <v>516</v>
      </c>
    </row>
    <row r="3092" spans="1:1" x14ac:dyDescent="0.25">
      <c r="A3092" t="s">
        <v>1562</v>
      </c>
    </row>
    <row r="3094" spans="1:1" x14ac:dyDescent="0.25">
      <c r="A3094" t="s">
        <v>636</v>
      </c>
    </row>
    <row r="3096" spans="1:1" x14ac:dyDescent="0.25">
      <c r="A3096" t="s">
        <v>2</v>
      </c>
    </row>
    <row r="3097" spans="1:1" x14ac:dyDescent="0.25">
      <c r="A3097">
        <v>517</v>
      </c>
    </row>
    <row r="3098" spans="1:1" x14ac:dyDescent="0.25">
      <c r="A3098" t="s">
        <v>27</v>
      </c>
    </row>
    <row r="3100" spans="1:1" x14ac:dyDescent="0.25">
      <c r="A3100" t="s">
        <v>637</v>
      </c>
    </row>
    <row r="3102" spans="1:1" x14ac:dyDescent="0.25">
      <c r="A3102" t="s">
        <v>2</v>
      </c>
    </row>
    <row r="3103" spans="1:1" x14ac:dyDescent="0.25">
      <c r="A3103">
        <v>518</v>
      </c>
    </row>
    <row r="3104" spans="1:1" x14ac:dyDescent="0.25">
      <c r="A3104" t="s">
        <v>1676</v>
      </c>
    </row>
    <row r="3106" spans="1:1" x14ac:dyDescent="0.25">
      <c r="A3106" t="s">
        <v>638</v>
      </c>
    </row>
    <row r="3108" spans="1:1" x14ac:dyDescent="0.25">
      <c r="A3108" t="s">
        <v>2</v>
      </c>
    </row>
    <row r="3109" spans="1:1" x14ac:dyDescent="0.25">
      <c r="A3109">
        <v>519</v>
      </c>
    </row>
    <row r="3110" spans="1:1" x14ac:dyDescent="0.25">
      <c r="A3110" t="s">
        <v>151</v>
      </c>
    </row>
    <row r="3112" spans="1:1" x14ac:dyDescent="0.25">
      <c r="A3112" t="s">
        <v>639</v>
      </c>
    </row>
    <row r="3114" spans="1:1" x14ac:dyDescent="0.25">
      <c r="A3114" t="s">
        <v>2</v>
      </c>
    </row>
    <row r="3115" spans="1:1" x14ac:dyDescent="0.25">
      <c r="A3115">
        <v>520</v>
      </c>
    </row>
    <row r="3116" spans="1:1" x14ac:dyDescent="0.25">
      <c r="A3116" t="s">
        <v>926</v>
      </c>
    </row>
    <row r="3118" spans="1:1" x14ac:dyDescent="0.25">
      <c r="A3118" t="s">
        <v>640</v>
      </c>
    </row>
    <row r="3120" spans="1:1" x14ac:dyDescent="0.25">
      <c r="A3120" t="s">
        <v>2</v>
      </c>
    </row>
    <row r="3121" spans="1:1" x14ac:dyDescent="0.25">
      <c r="A3121">
        <v>521</v>
      </c>
    </row>
    <row r="3122" spans="1:1" x14ac:dyDescent="0.25">
      <c r="A3122" t="s">
        <v>35</v>
      </c>
    </row>
    <row r="3124" spans="1:1" x14ac:dyDescent="0.25">
      <c r="A3124" t="s">
        <v>641</v>
      </c>
    </row>
    <row r="3126" spans="1:1" x14ac:dyDescent="0.25">
      <c r="A3126" t="s">
        <v>2</v>
      </c>
    </row>
    <row r="3127" spans="1:1" x14ac:dyDescent="0.25">
      <c r="A3127">
        <v>522</v>
      </c>
    </row>
    <row r="3128" spans="1:1" x14ac:dyDescent="0.25">
      <c r="A3128" t="s">
        <v>1595</v>
      </c>
    </row>
    <row r="3130" spans="1:1" x14ac:dyDescent="0.25">
      <c r="A3130" t="s">
        <v>642</v>
      </c>
    </row>
    <row r="3132" spans="1:1" x14ac:dyDescent="0.25">
      <c r="A3132" t="s">
        <v>2</v>
      </c>
    </row>
    <row r="3133" spans="1:1" x14ac:dyDescent="0.25">
      <c r="A3133">
        <v>523</v>
      </c>
    </row>
    <row r="3134" spans="1:1" x14ac:dyDescent="0.25">
      <c r="A3134" t="s">
        <v>238</v>
      </c>
    </row>
    <row r="3136" spans="1:1" x14ac:dyDescent="0.25">
      <c r="A3136" t="s">
        <v>643</v>
      </c>
    </row>
    <row r="3138" spans="1:1" x14ac:dyDescent="0.25">
      <c r="A3138" t="s">
        <v>2</v>
      </c>
    </row>
    <row r="3139" spans="1:1" x14ac:dyDescent="0.25">
      <c r="A3139">
        <v>524</v>
      </c>
    </row>
    <row r="3140" spans="1:1" x14ac:dyDescent="0.25">
      <c r="A3140" t="s">
        <v>1588</v>
      </c>
    </row>
    <row r="3142" spans="1:1" x14ac:dyDescent="0.25">
      <c r="A3142" t="s">
        <v>644</v>
      </c>
    </row>
    <row r="3144" spans="1:1" x14ac:dyDescent="0.25">
      <c r="A3144" t="s">
        <v>2</v>
      </c>
    </row>
    <row r="3145" spans="1:1" x14ac:dyDescent="0.25">
      <c r="A3145">
        <v>525</v>
      </c>
    </row>
    <row r="3146" spans="1:1" x14ac:dyDescent="0.25">
      <c r="A3146" t="s">
        <v>1562</v>
      </c>
    </row>
    <row r="3148" spans="1:1" x14ac:dyDescent="0.25">
      <c r="A3148" t="s">
        <v>645</v>
      </c>
    </row>
    <row r="3150" spans="1:1" x14ac:dyDescent="0.25">
      <c r="A3150" t="s">
        <v>2</v>
      </c>
    </row>
    <row r="3151" spans="1:1" x14ac:dyDescent="0.25">
      <c r="A3151">
        <v>526</v>
      </c>
    </row>
    <row r="3152" spans="1:1" x14ac:dyDescent="0.25">
      <c r="A3152" t="s">
        <v>1677</v>
      </c>
    </row>
    <row r="3154" spans="1:1" x14ac:dyDescent="0.25">
      <c r="A3154" t="s">
        <v>646</v>
      </c>
    </row>
    <row r="3156" spans="1:1" x14ac:dyDescent="0.25">
      <c r="A3156" t="s">
        <v>2</v>
      </c>
    </row>
    <row r="3157" spans="1:1" x14ac:dyDescent="0.25">
      <c r="A3157">
        <v>527</v>
      </c>
    </row>
    <row r="3158" spans="1:1" x14ac:dyDescent="0.25">
      <c r="A3158" t="s">
        <v>391</v>
      </c>
    </row>
    <row r="3160" spans="1:1" x14ac:dyDescent="0.25">
      <c r="A3160" t="s">
        <v>647</v>
      </c>
    </row>
    <row r="3162" spans="1:1" x14ac:dyDescent="0.25">
      <c r="A3162" t="s">
        <v>2</v>
      </c>
    </row>
    <row r="3163" spans="1:1" x14ac:dyDescent="0.25">
      <c r="A3163">
        <v>528</v>
      </c>
    </row>
    <row r="3164" spans="1:1" x14ac:dyDescent="0.25">
      <c r="A3164" t="s">
        <v>391</v>
      </c>
    </row>
    <row r="3166" spans="1:1" x14ac:dyDescent="0.25">
      <c r="A3166" t="s">
        <v>647</v>
      </c>
    </row>
    <row r="3168" spans="1:1" x14ac:dyDescent="0.25">
      <c r="A3168" t="s">
        <v>2</v>
      </c>
    </row>
    <row r="3169" spans="1:1" x14ac:dyDescent="0.25">
      <c r="A3169">
        <v>529</v>
      </c>
    </row>
    <row r="3170" spans="1:1" x14ac:dyDescent="0.25">
      <c r="A3170" t="s">
        <v>1678</v>
      </c>
    </row>
    <row r="3172" spans="1:1" x14ac:dyDescent="0.25">
      <c r="A3172" t="s">
        <v>648</v>
      </c>
    </row>
    <row r="3174" spans="1:1" x14ac:dyDescent="0.25">
      <c r="A3174" t="s">
        <v>2</v>
      </c>
    </row>
    <row r="3175" spans="1:1" x14ac:dyDescent="0.25">
      <c r="A3175">
        <v>530</v>
      </c>
    </row>
    <row r="3176" spans="1:1" x14ac:dyDescent="0.25">
      <c r="A3176" t="s">
        <v>17</v>
      </c>
    </row>
    <row r="3178" spans="1:1" x14ac:dyDescent="0.25">
      <c r="A3178" t="s">
        <v>649</v>
      </c>
    </row>
    <row r="3180" spans="1:1" x14ac:dyDescent="0.25">
      <c r="A3180" t="s">
        <v>2</v>
      </c>
    </row>
    <row r="3181" spans="1:1" x14ac:dyDescent="0.25">
      <c r="A3181">
        <v>531</v>
      </c>
    </row>
    <row r="3182" spans="1:1" x14ac:dyDescent="0.25">
      <c r="A3182" t="s">
        <v>89</v>
      </c>
    </row>
    <row r="3184" spans="1:1" x14ac:dyDescent="0.25">
      <c r="A3184" t="s">
        <v>650</v>
      </c>
    </row>
    <row r="3186" spans="1:1" x14ac:dyDescent="0.25">
      <c r="A3186" t="s">
        <v>2</v>
      </c>
    </row>
    <row r="3187" spans="1:1" x14ac:dyDescent="0.25">
      <c r="A3187">
        <v>532</v>
      </c>
    </row>
    <row r="3188" spans="1:1" x14ac:dyDescent="0.25">
      <c r="A3188" t="s">
        <v>81</v>
      </c>
    </row>
    <row r="3190" spans="1:1" x14ac:dyDescent="0.25">
      <c r="A3190" t="s">
        <v>651</v>
      </c>
    </row>
    <row r="3192" spans="1:1" x14ac:dyDescent="0.25">
      <c r="A3192" t="s">
        <v>2</v>
      </c>
    </row>
    <row r="3193" spans="1:1" x14ac:dyDescent="0.25">
      <c r="A3193">
        <v>533</v>
      </c>
    </row>
    <row r="3194" spans="1:1" x14ac:dyDescent="0.25">
      <c r="A3194" t="s">
        <v>1603</v>
      </c>
    </row>
    <row r="3196" spans="1:1" x14ac:dyDescent="0.25">
      <c r="A3196" t="s">
        <v>652</v>
      </c>
    </row>
    <row r="3198" spans="1:1" x14ac:dyDescent="0.25">
      <c r="A3198" t="s">
        <v>2</v>
      </c>
    </row>
    <row r="3199" spans="1:1" x14ac:dyDescent="0.25">
      <c r="A3199">
        <v>534</v>
      </c>
    </row>
    <row r="3200" spans="1:1" x14ac:dyDescent="0.25">
      <c r="A3200" t="s">
        <v>405</v>
      </c>
    </row>
    <row r="3202" spans="1:1" x14ac:dyDescent="0.25">
      <c r="A3202" t="s">
        <v>653</v>
      </c>
    </row>
    <row r="3204" spans="1:1" x14ac:dyDescent="0.25">
      <c r="A3204" t="s">
        <v>2</v>
      </c>
    </row>
    <row r="3205" spans="1:1" x14ac:dyDescent="0.25">
      <c r="A3205">
        <v>535</v>
      </c>
    </row>
    <row r="3206" spans="1:1" x14ac:dyDescent="0.25">
      <c r="A3206" t="s">
        <v>415</v>
      </c>
    </row>
    <row r="3208" spans="1:1" x14ac:dyDescent="0.25">
      <c r="A3208" t="s">
        <v>654</v>
      </c>
    </row>
    <row r="3210" spans="1:1" x14ac:dyDescent="0.25">
      <c r="A3210" t="s">
        <v>2</v>
      </c>
    </row>
    <row r="3211" spans="1:1" x14ac:dyDescent="0.25">
      <c r="A3211">
        <v>536</v>
      </c>
    </row>
    <row r="3212" spans="1:1" x14ac:dyDescent="0.25">
      <c r="A3212" t="s">
        <v>37</v>
      </c>
    </row>
    <row r="3214" spans="1:1" x14ac:dyDescent="0.25">
      <c r="A3214" t="s">
        <v>655</v>
      </c>
    </row>
    <row r="3216" spans="1:1" x14ac:dyDescent="0.25">
      <c r="A3216" t="s">
        <v>2</v>
      </c>
    </row>
    <row r="3217" spans="1:1" x14ac:dyDescent="0.25">
      <c r="A3217">
        <v>537</v>
      </c>
    </row>
    <row r="3218" spans="1:1" x14ac:dyDescent="0.25">
      <c r="A3218" t="s">
        <v>825</v>
      </c>
    </row>
    <row r="3220" spans="1:1" x14ac:dyDescent="0.25">
      <c r="A3220" t="s">
        <v>656</v>
      </c>
    </row>
    <row r="3222" spans="1:1" x14ac:dyDescent="0.25">
      <c r="A3222" t="s">
        <v>2</v>
      </c>
    </row>
    <row r="3223" spans="1:1" x14ac:dyDescent="0.25">
      <c r="A3223">
        <v>538</v>
      </c>
    </row>
    <row r="3224" spans="1:1" x14ac:dyDescent="0.25">
      <c r="A3224" t="s">
        <v>94</v>
      </c>
    </row>
    <row r="3226" spans="1:1" x14ac:dyDescent="0.25">
      <c r="A3226" t="s">
        <v>657</v>
      </c>
    </row>
    <row r="3228" spans="1:1" x14ac:dyDescent="0.25">
      <c r="A3228" t="s">
        <v>2</v>
      </c>
    </row>
    <row r="3229" spans="1:1" x14ac:dyDescent="0.25">
      <c r="A3229">
        <v>539</v>
      </c>
    </row>
    <row r="3230" spans="1:1" x14ac:dyDescent="0.25">
      <c r="A3230" t="s">
        <v>76</v>
      </c>
    </row>
    <row r="3232" spans="1:1" x14ac:dyDescent="0.25">
      <c r="A3232" t="s">
        <v>658</v>
      </c>
    </row>
    <row r="3234" spans="1:1" x14ac:dyDescent="0.25">
      <c r="A3234" t="s">
        <v>2</v>
      </c>
    </row>
    <row r="3235" spans="1:1" x14ac:dyDescent="0.25">
      <c r="A3235">
        <v>540</v>
      </c>
    </row>
    <row r="3236" spans="1:1" x14ac:dyDescent="0.25">
      <c r="A3236" t="s">
        <v>1604</v>
      </c>
    </row>
    <row r="3238" spans="1:1" x14ac:dyDescent="0.25">
      <c r="A3238" t="s">
        <v>659</v>
      </c>
    </row>
    <row r="3240" spans="1:1" x14ac:dyDescent="0.25">
      <c r="A3240" t="s">
        <v>2</v>
      </c>
    </row>
    <row r="3241" spans="1:1" x14ac:dyDescent="0.25">
      <c r="A3241">
        <v>541</v>
      </c>
    </row>
    <row r="3242" spans="1:1" x14ac:dyDescent="0.25">
      <c r="A3242" t="s">
        <v>51</v>
      </c>
    </row>
    <row r="3244" spans="1:1" x14ac:dyDescent="0.25">
      <c r="A3244" t="s">
        <v>660</v>
      </c>
    </row>
    <row r="3246" spans="1:1" x14ac:dyDescent="0.25">
      <c r="A3246" t="s">
        <v>2</v>
      </c>
    </row>
    <row r="3247" spans="1:1" x14ac:dyDescent="0.25">
      <c r="A3247">
        <v>542</v>
      </c>
    </row>
    <row r="3248" spans="1:1" x14ac:dyDescent="0.25">
      <c r="A3248" t="s">
        <v>37</v>
      </c>
    </row>
    <row r="3250" spans="1:1" x14ac:dyDescent="0.25">
      <c r="A3250" t="s">
        <v>661</v>
      </c>
    </row>
    <row r="3252" spans="1:1" x14ac:dyDescent="0.25">
      <c r="A3252" t="s">
        <v>2</v>
      </c>
    </row>
    <row r="3253" spans="1:1" x14ac:dyDescent="0.25">
      <c r="A3253">
        <v>543</v>
      </c>
    </row>
    <row r="3254" spans="1:1" x14ac:dyDescent="0.25">
      <c r="A3254" t="s">
        <v>310</v>
      </c>
    </row>
    <row r="3256" spans="1:1" x14ac:dyDescent="0.25">
      <c r="A3256" t="s">
        <v>662</v>
      </c>
    </row>
    <row r="3258" spans="1:1" x14ac:dyDescent="0.25">
      <c r="A3258" t="s">
        <v>2</v>
      </c>
    </row>
    <row r="3259" spans="1:1" x14ac:dyDescent="0.25">
      <c r="A3259">
        <v>544</v>
      </c>
    </row>
    <row r="3260" spans="1:1" x14ac:dyDescent="0.25">
      <c r="A3260" t="s">
        <v>310</v>
      </c>
    </row>
    <row r="3262" spans="1:1" x14ac:dyDescent="0.25">
      <c r="A3262" t="s">
        <v>662</v>
      </c>
    </row>
    <row r="3264" spans="1:1" x14ac:dyDescent="0.25">
      <c r="A3264" t="s">
        <v>2</v>
      </c>
    </row>
    <row r="3265" spans="1:1" x14ac:dyDescent="0.25">
      <c r="A3265">
        <v>545</v>
      </c>
    </row>
    <row r="3266" spans="1:1" x14ac:dyDescent="0.25">
      <c r="A3266" t="s">
        <v>1679</v>
      </c>
    </row>
    <row r="3268" spans="1:1" x14ac:dyDescent="0.25">
      <c r="A3268" t="s">
        <v>663</v>
      </c>
    </row>
    <row r="3270" spans="1:1" x14ac:dyDescent="0.25">
      <c r="A3270" t="s">
        <v>2</v>
      </c>
    </row>
    <row r="3271" spans="1:1" x14ac:dyDescent="0.25">
      <c r="A3271">
        <v>546</v>
      </c>
    </row>
    <row r="3272" spans="1:1" x14ac:dyDescent="0.25">
      <c r="A3272" t="s">
        <v>0</v>
      </c>
    </row>
    <row r="3274" spans="1:1" x14ac:dyDescent="0.25">
      <c r="A3274" t="s">
        <v>664</v>
      </c>
    </row>
    <row r="3276" spans="1:1" x14ac:dyDescent="0.25">
      <c r="A3276" t="s">
        <v>2</v>
      </c>
    </row>
    <row r="3277" spans="1:1" x14ac:dyDescent="0.25">
      <c r="A3277">
        <v>547</v>
      </c>
    </row>
    <row r="3278" spans="1:1" x14ac:dyDescent="0.25">
      <c r="A3278" t="s">
        <v>1680</v>
      </c>
    </row>
    <row r="3280" spans="1:1" x14ac:dyDescent="0.25">
      <c r="A3280" t="s">
        <v>665</v>
      </c>
    </row>
    <row r="3282" spans="1:1" x14ac:dyDescent="0.25">
      <c r="A3282" t="s">
        <v>2</v>
      </c>
    </row>
    <row r="3283" spans="1:1" x14ac:dyDescent="0.25">
      <c r="A3283">
        <v>548</v>
      </c>
    </row>
    <row r="3284" spans="1:1" x14ac:dyDescent="0.25">
      <c r="A3284" t="s">
        <v>520</v>
      </c>
    </row>
    <row r="3286" spans="1:1" x14ac:dyDescent="0.25">
      <c r="A3286" t="s">
        <v>666</v>
      </c>
    </row>
    <row r="3288" spans="1:1" x14ac:dyDescent="0.25">
      <c r="A3288" t="s">
        <v>2</v>
      </c>
    </row>
    <row r="3289" spans="1:1" x14ac:dyDescent="0.25">
      <c r="A3289">
        <v>549</v>
      </c>
    </row>
    <row r="3290" spans="1:1" x14ac:dyDescent="0.25">
      <c r="A3290" t="s">
        <v>3</v>
      </c>
    </row>
    <row r="3292" spans="1:1" x14ac:dyDescent="0.25">
      <c r="A3292" t="s">
        <v>667</v>
      </c>
    </row>
    <row r="3294" spans="1:1" x14ac:dyDescent="0.25">
      <c r="A3294" t="s">
        <v>2</v>
      </c>
    </row>
    <row r="3295" spans="1:1" x14ac:dyDescent="0.25">
      <c r="A3295">
        <v>550</v>
      </c>
    </row>
    <row r="3296" spans="1:1" x14ac:dyDescent="0.25">
      <c r="A3296" t="s">
        <v>1575</v>
      </c>
    </row>
    <row r="3298" spans="1:1" x14ac:dyDescent="0.25">
      <c r="A3298" t="s">
        <v>668</v>
      </c>
    </row>
    <row r="3300" spans="1:1" x14ac:dyDescent="0.25">
      <c r="A3300" t="s">
        <v>2</v>
      </c>
    </row>
    <row r="3301" spans="1:1" x14ac:dyDescent="0.25">
      <c r="A3301">
        <v>551</v>
      </c>
    </row>
    <row r="3302" spans="1:1" x14ac:dyDescent="0.25">
      <c r="A3302" t="s">
        <v>737</v>
      </c>
    </row>
    <row r="3304" spans="1:1" x14ac:dyDescent="0.25">
      <c r="A3304" t="s">
        <v>669</v>
      </c>
    </row>
    <row r="3306" spans="1:1" x14ac:dyDescent="0.25">
      <c r="A3306" t="s">
        <v>2</v>
      </c>
    </row>
    <row r="3307" spans="1:1" x14ac:dyDescent="0.25">
      <c r="A3307">
        <v>552</v>
      </c>
    </row>
    <row r="3308" spans="1:1" x14ac:dyDescent="0.25">
      <c r="A3308" t="s">
        <v>1681</v>
      </c>
    </row>
    <row r="3310" spans="1:1" x14ac:dyDescent="0.25">
      <c r="A3310" t="s">
        <v>670</v>
      </c>
    </row>
    <row r="3312" spans="1:1" x14ac:dyDescent="0.25">
      <c r="A3312" t="s">
        <v>2</v>
      </c>
    </row>
    <row r="3313" spans="1:1" x14ac:dyDescent="0.25">
      <c r="A3313">
        <v>553</v>
      </c>
    </row>
    <row r="3314" spans="1:1" x14ac:dyDescent="0.25">
      <c r="A3314" t="s">
        <v>1568</v>
      </c>
    </row>
    <row r="3316" spans="1:1" x14ac:dyDescent="0.25">
      <c r="A3316" t="s">
        <v>671</v>
      </c>
    </row>
    <row r="3318" spans="1:1" x14ac:dyDescent="0.25">
      <c r="A3318" t="s">
        <v>2</v>
      </c>
    </row>
    <row r="3319" spans="1:1" x14ac:dyDescent="0.25">
      <c r="A3319">
        <v>554</v>
      </c>
    </row>
    <row r="3320" spans="1:1" x14ac:dyDescent="0.25">
      <c r="A3320" t="s">
        <v>189</v>
      </c>
    </row>
    <row r="3322" spans="1:1" x14ac:dyDescent="0.25">
      <c r="A3322" t="s">
        <v>672</v>
      </c>
    </row>
    <row r="3324" spans="1:1" x14ac:dyDescent="0.25">
      <c r="A3324" t="s">
        <v>2</v>
      </c>
    </row>
    <row r="3325" spans="1:1" x14ac:dyDescent="0.25">
      <c r="A3325">
        <v>555</v>
      </c>
    </row>
    <row r="3326" spans="1:1" x14ac:dyDescent="0.25">
      <c r="A3326" t="s">
        <v>143</v>
      </c>
    </row>
    <row r="3328" spans="1:1" x14ac:dyDescent="0.25">
      <c r="A3328" t="s">
        <v>673</v>
      </c>
    </row>
    <row r="3330" spans="1:1" x14ac:dyDescent="0.25">
      <c r="A3330" t="s">
        <v>2</v>
      </c>
    </row>
    <row r="3331" spans="1:1" x14ac:dyDescent="0.25">
      <c r="A3331">
        <v>556</v>
      </c>
    </row>
    <row r="3332" spans="1:1" x14ac:dyDescent="0.25">
      <c r="A3332" t="s">
        <v>610</v>
      </c>
    </row>
    <row r="3334" spans="1:1" x14ac:dyDescent="0.25">
      <c r="A3334" t="s">
        <v>674</v>
      </c>
    </row>
    <row r="3336" spans="1:1" x14ac:dyDescent="0.25">
      <c r="A3336" t="s">
        <v>2</v>
      </c>
    </row>
    <row r="3337" spans="1:1" x14ac:dyDescent="0.25">
      <c r="A3337">
        <v>557</v>
      </c>
    </row>
    <row r="3338" spans="1:1" x14ac:dyDescent="0.25">
      <c r="A3338" t="s">
        <v>133</v>
      </c>
    </row>
    <row r="3340" spans="1:1" x14ac:dyDescent="0.25">
      <c r="A3340" t="s">
        <v>675</v>
      </c>
    </row>
    <row r="3342" spans="1:1" x14ac:dyDescent="0.25">
      <c r="A3342" t="s">
        <v>2</v>
      </c>
    </row>
    <row r="3343" spans="1:1" x14ac:dyDescent="0.25">
      <c r="A3343">
        <v>558</v>
      </c>
    </row>
    <row r="3344" spans="1:1" x14ac:dyDescent="0.25">
      <c r="A3344" t="s">
        <v>72</v>
      </c>
    </row>
    <row r="3346" spans="1:1" x14ac:dyDescent="0.25">
      <c r="A3346" t="s">
        <v>676</v>
      </c>
    </row>
    <row r="3348" spans="1:1" x14ac:dyDescent="0.25">
      <c r="A3348" t="s">
        <v>2</v>
      </c>
    </row>
    <row r="3349" spans="1:1" x14ac:dyDescent="0.25">
      <c r="A3349">
        <v>559</v>
      </c>
    </row>
    <row r="3350" spans="1:1" x14ac:dyDescent="0.25">
      <c r="A3350" t="s">
        <v>1575</v>
      </c>
    </row>
    <row r="3352" spans="1:1" x14ac:dyDescent="0.25">
      <c r="A3352" t="s">
        <v>677</v>
      </c>
    </row>
    <row r="3354" spans="1:1" x14ac:dyDescent="0.25">
      <c r="A3354" t="s">
        <v>2</v>
      </c>
    </row>
    <row r="3355" spans="1:1" x14ac:dyDescent="0.25">
      <c r="A3355">
        <v>560</v>
      </c>
    </row>
    <row r="3356" spans="1:1" x14ac:dyDescent="0.25">
      <c r="A3356" t="s">
        <v>1635</v>
      </c>
    </row>
    <row r="3358" spans="1:1" x14ac:dyDescent="0.25">
      <c r="A3358" t="s">
        <v>678</v>
      </c>
    </row>
    <row r="3360" spans="1:1" x14ac:dyDescent="0.25">
      <c r="A3360" t="s">
        <v>2</v>
      </c>
    </row>
    <row r="3361" spans="1:1" x14ac:dyDescent="0.25">
      <c r="A3361">
        <v>561</v>
      </c>
    </row>
    <row r="3362" spans="1:1" x14ac:dyDescent="0.25">
      <c r="A3362" t="s">
        <v>1569</v>
      </c>
    </row>
    <row r="3364" spans="1:1" x14ac:dyDescent="0.25">
      <c r="A3364" t="s">
        <v>679</v>
      </c>
    </row>
    <row r="3366" spans="1:1" x14ac:dyDescent="0.25">
      <c r="A3366" t="s">
        <v>2</v>
      </c>
    </row>
    <row r="3367" spans="1:1" x14ac:dyDescent="0.25">
      <c r="A3367">
        <v>562</v>
      </c>
    </row>
    <row r="3368" spans="1:1" x14ac:dyDescent="0.25">
      <c r="A3368" t="s">
        <v>245</v>
      </c>
    </row>
    <row r="3370" spans="1:1" x14ac:dyDescent="0.25">
      <c r="A3370" t="s">
        <v>680</v>
      </c>
    </row>
    <row r="3372" spans="1:1" x14ac:dyDescent="0.25">
      <c r="A3372" t="s">
        <v>2</v>
      </c>
    </row>
    <row r="3373" spans="1:1" x14ac:dyDescent="0.25">
      <c r="A3373">
        <v>563</v>
      </c>
    </row>
    <row r="3374" spans="1:1" x14ac:dyDescent="0.25">
      <c r="A3374" t="s">
        <v>157</v>
      </c>
    </row>
    <row r="3376" spans="1:1" x14ac:dyDescent="0.25">
      <c r="A3376" t="s">
        <v>681</v>
      </c>
    </row>
    <row r="3378" spans="1:1" x14ac:dyDescent="0.25">
      <c r="A3378" t="s">
        <v>2</v>
      </c>
    </row>
    <row r="3379" spans="1:1" x14ac:dyDescent="0.25">
      <c r="A3379">
        <v>564</v>
      </c>
    </row>
    <row r="3380" spans="1:1" x14ac:dyDescent="0.25">
      <c r="A3380" t="s">
        <v>835</v>
      </c>
    </row>
    <row r="3382" spans="1:1" x14ac:dyDescent="0.25">
      <c r="A3382" t="s">
        <v>682</v>
      </c>
    </row>
    <row r="3384" spans="1:1" x14ac:dyDescent="0.25">
      <c r="A3384" t="s">
        <v>2</v>
      </c>
    </row>
    <row r="3385" spans="1:1" x14ac:dyDescent="0.25">
      <c r="A3385">
        <v>565</v>
      </c>
    </row>
    <row r="3386" spans="1:1" x14ac:dyDescent="0.25">
      <c r="A3386" t="s">
        <v>39</v>
      </c>
    </row>
    <row r="3388" spans="1:1" x14ac:dyDescent="0.25">
      <c r="A3388" t="s">
        <v>683</v>
      </c>
    </row>
    <row r="3390" spans="1:1" x14ac:dyDescent="0.25">
      <c r="A3390" t="s">
        <v>2</v>
      </c>
    </row>
    <row r="3391" spans="1:1" x14ac:dyDescent="0.25">
      <c r="A3391">
        <v>566</v>
      </c>
    </row>
    <row r="3392" spans="1:1" x14ac:dyDescent="0.25">
      <c r="A3392" t="s">
        <v>203</v>
      </c>
    </row>
    <row r="3394" spans="1:1" x14ac:dyDescent="0.25">
      <c r="A3394" t="s">
        <v>684</v>
      </c>
    </row>
    <row r="3396" spans="1:1" x14ac:dyDescent="0.25">
      <c r="A3396" t="s">
        <v>2</v>
      </c>
    </row>
    <row r="3397" spans="1:1" x14ac:dyDescent="0.25">
      <c r="A3397">
        <v>567</v>
      </c>
    </row>
    <row r="3398" spans="1:1" x14ac:dyDescent="0.25">
      <c r="A3398" t="s">
        <v>7</v>
      </c>
    </row>
    <row r="3400" spans="1:1" x14ac:dyDescent="0.25">
      <c r="A3400" t="s">
        <v>685</v>
      </c>
    </row>
    <row r="3402" spans="1:1" x14ac:dyDescent="0.25">
      <c r="A3402" t="s">
        <v>2</v>
      </c>
    </row>
    <row r="3403" spans="1:1" x14ac:dyDescent="0.25">
      <c r="A3403">
        <v>568</v>
      </c>
    </row>
    <row r="3404" spans="1:1" x14ac:dyDescent="0.25">
      <c r="A3404" t="s">
        <v>1579</v>
      </c>
    </row>
    <row r="3406" spans="1:1" x14ac:dyDescent="0.25">
      <c r="A3406" t="s">
        <v>686</v>
      </c>
    </row>
    <row r="3408" spans="1:1" x14ac:dyDescent="0.25">
      <c r="A3408" t="s">
        <v>2</v>
      </c>
    </row>
    <row r="3409" spans="1:1" x14ac:dyDescent="0.25">
      <c r="A3409">
        <v>569</v>
      </c>
    </row>
    <row r="3410" spans="1:1" x14ac:dyDescent="0.25">
      <c r="A3410" t="s">
        <v>1605</v>
      </c>
    </row>
    <row r="3412" spans="1:1" x14ac:dyDescent="0.25">
      <c r="A3412" t="s">
        <v>687</v>
      </c>
    </row>
    <row r="3414" spans="1:1" x14ac:dyDescent="0.25">
      <c r="A3414" t="s">
        <v>2</v>
      </c>
    </row>
    <row r="3415" spans="1:1" x14ac:dyDescent="0.25">
      <c r="A3415">
        <v>570</v>
      </c>
    </row>
    <row r="3416" spans="1:1" x14ac:dyDescent="0.25">
      <c r="A3416" t="s">
        <v>131</v>
      </c>
    </row>
    <row r="3418" spans="1:1" x14ac:dyDescent="0.25">
      <c r="A3418" t="s">
        <v>688</v>
      </c>
    </row>
    <row r="3420" spans="1:1" x14ac:dyDescent="0.25">
      <c r="A3420" t="s">
        <v>2</v>
      </c>
    </row>
    <row r="3421" spans="1:1" x14ac:dyDescent="0.25">
      <c r="A3421">
        <v>571</v>
      </c>
    </row>
    <row r="3422" spans="1:1" x14ac:dyDescent="0.25">
      <c r="A3422" t="s">
        <v>1606</v>
      </c>
    </row>
    <row r="3424" spans="1:1" x14ac:dyDescent="0.25">
      <c r="A3424" t="s">
        <v>689</v>
      </c>
    </row>
    <row r="3426" spans="1:1" x14ac:dyDescent="0.25">
      <c r="A3426" t="s">
        <v>2</v>
      </c>
    </row>
    <row r="3427" spans="1:1" x14ac:dyDescent="0.25">
      <c r="A3427">
        <v>572</v>
      </c>
    </row>
    <row r="3428" spans="1:1" x14ac:dyDescent="0.25">
      <c r="A3428" t="s">
        <v>1607</v>
      </c>
    </row>
    <row r="3430" spans="1:1" x14ac:dyDescent="0.25">
      <c r="A3430" t="s">
        <v>690</v>
      </c>
    </row>
    <row r="3432" spans="1:1" x14ac:dyDescent="0.25">
      <c r="A3432" t="s">
        <v>2</v>
      </c>
    </row>
    <row r="3433" spans="1:1" x14ac:dyDescent="0.25">
      <c r="A3433">
        <v>573</v>
      </c>
    </row>
    <row r="3434" spans="1:1" x14ac:dyDescent="0.25">
      <c r="A3434" t="s">
        <v>1608</v>
      </c>
    </row>
    <row r="3436" spans="1:1" x14ac:dyDescent="0.25">
      <c r="A3436" t="s">
        <v>691</v>
      </c>
    </row>
    <row r="3438" spans="1:1" x14ac:dyDescent="0.25">
      <c r="A3438" t="s">
        <v>2</v>
      </c>
    </row>
    <row r="3439" spans="1:1" x14ac:dyDescent="0.25">
      <c r="A3439">
        <v>574</v>
      </c>
    </row>
    <row r="3440" spans="1:1" x14ac:dyDescent="0.25">
      <c r="A3440" t="s">
        <v>1609</v>
      </c>
    </row>
    <row r="3442" spans="1:1" x14ac:dyDescent="0.25">
      <c r="A3442" t="s">
        <v>692</v>
      </c>
    </row>
    <row r="3444" spans="1:1" x14ac:dyDescent="0.25">
      <c r="A3444" t="s">
        <v>2</v>
      </c>
    </row>
    <row r="3445" spans="1:1" x14ac:dyDescent="0.25">
      <c r="A3445">
        <v>575</v>
      </c>
    </row>
    <row r="3446" spans="1:1" x14ac:dyDescent="0.25">
      <c r="A3446" t="s">
        <v>306</v>
      </c>
    </row>
    <row r="3448" spans="1:1" x14ac:dyDescent="0.25">
      <c r="A3448" t="s">
        <v>693</v>
      </c>
    </row>
    <row r="3450" spans="1:1" x14ac:dyDescent="0.25">
      <c r="A3450" t="s">
        <v>2</v>
      </c>
    </row>
    <row r="3451" spans="1:1" x14ac:dyDescent="0.25">
      <c r="A3451">
        <v>576</v>
      </c>
    </row>
    <row r="3452" spans="1:1" x14ac:dyDescent="0.25">
      <c r="A3452" t="s">
        <v>1143</v>
      </c>
    </row>
    <row r="3454" spans="1:1" x14ac:dyDescent="0.25">
      <c r="A3454" t="s">
        <v>694</v>
      </c>
    </row>
    <row r="3456" spans="1:1" x14ac:dyDescent="0.25">
      <c r="A3456" t="s">
        <v>2</v>
      </c>
    </row>
    <row r="3457" spans="1:1" x14ac:dyDescent="0.25">
      <c r="A3457">
        <v>577</v>
      </c>
    </row>
    <row r="3458" spans="1:1" x14ac:dyDescent="0.25">
      <c r="A3458" t="s">
        <v>1610</v>
      </c>
    </row>
    <row r="3460" spans="1:1" x14ac:dyDescent="0.25">
      <c r="A3460" t="s">
        <v>695</v>
      </c>
    </row>
    <row r="3462" spans="1:1" x14ac:dyDescent="0.25">
      <c r="A3462" t="s">
        <v>2</v>
      </c>
    </row>
    <row r="3463" spans="1:1" x14ac:dyDescent="0.25">
      <c r="A3463">
        <v>578</v>
      </c>
    </row>
    <row r="3464" spans="1:1" x14ac:dyDescent="0.25">
      <c r="A3464" t="s">
        <v>1562</v>
      </c>
    </row>
    <row r="3466" spans="1:1" x14ac:dyDescent="0.25">
      <c r="A3466" t="s">
        <v>696</v>
      </c>
    </row>
    <row r="3468" spans="1:1" x14ac:dyDescent="0.25">
      <c r="A3468" t="s">
        <v>2</v>
      </c>
    </row>
    <row r="3469" spans="1:1" x14ac:dyDescent="0.25">
      <c r="A3469">
        <v>579</v>
      </c>
    </row>
    <row r="3470" spans="1:1" x14ac:dyDescent="0.25">
      <c r="A3470" t="s">
        <v>162</v>
      </c>
    </row>
    <row r="3472" spans="1:1" x14ac:dyDescent="0.25">
      <c r="A3472" t="s">
        <v>697</v>
      </c>
    </row>
    <row r="3474" spans="1:1" x14ac:dyDescent="0.25">
      <c r="A3474" t="s">
        <v>2</v>
      </c>
    </row>
    <row r="3475" spans="1:1" x14ac:dyDescent="0.25">
      <c r="A3475">
        <v>580</v>
      </c>
    </row>
    <row r="3476" spans="1:1" x14ac:dyDescent="0.25">
      <c r="A3476" t="s">
        <v>485</v>
      </c>
    </row>
    <row r="3478" spans="1:1" x14ac:dyDescent="0.25">
      <c r="A3478" t="s">
        <v>698</v>
      </c>
    </row>
    <row r="3480" spans="1:1" x14ac:dyDescent="0.25">
      <c r="A3480" t="s">
        <v>2</v>
      </c>
    </row>
    <row r="3481" spans="1:1" x14ac:dyDescent="0.25">
      <c r="A3481">
        <v>581</v>
      </c>
    </row>
    <row r="3482" spans="1:1" x14ac:dyDescent="0.25">
      <c r="A3482" t="s">
        <v>168</v>
      </c>
    </row>
    <row r="3484" spans="1:1" x14ac:dyDescent="0.25">
      <c r="A3484" t="s">
        <v>699</v>
      </c>
    </row>
    <row r="3486" spans="1:1" x14ac:dyDescent="0.25">
      <c r="A3486" t="s">
        <v>2</v>
      </c>
    </row>
    <row r="3487" spans="1:1" x14ac:dyDescent="0.25">
      <c r="A3487">
        <v>582</v>
      </c>
    </row>
    <row r="3488" spans="1:1" x14ac:dyDescent="0.25">
      <c r="A3488" t="s">
        <v>1595</v>
      </c>
    </row>
    <row r="3490" spans="1:1" x14ac:dyDescent="0.25">
      <c r="A3490" t="s">
        <v>700</v>
      </c>
    </row>
    <row r="3492" spans="1:1" x14ac:dyDescent="0.25">
      <c r="A3492" t="s">
        <v>2</v>
      </c>
    </row>
    <row r="3493" spans="1:1" x14ac:dyDescent="0.25">
      <c r="A3493">
        <v>583</v>
      </c>
    </row>
    <row r="3494" spans="1:1" x14ac:dyDescent="0.25">
      <c r="A3494" t="s">
        <v>935</v>
      </c>
    </row>
    <row r="3496" spans="1:1" x14ac:dyDescent="0.25">
      <c r="A3496" t="s">
        <v>701</v>
      </c>
    </row>
    <row r="3498" spans="1:1" x14ac:dyDescent="0.25">
      <c r="A3498" t="s">
        <v>2</v>
      </c>
    </row>
    <row r="3499" spans="1:1" x14ac:dyDescent="0.25">
      <c r="A3499">
        <v>584</v>
      </c>
    </row>
    <row r="3500" spans="1:1" x14ac:dyDescent="0.25">
      <c r="A3500" t="s">
        <v>737</v>
      </c>
    </row>
    <row r="3502" spans="1:1" x14ac:dyDescent="0.25">
      <c r="A3502" t="s">
        <v>702</v>
      </c>
    </row>
    <row r="3504" spans="1:1" x14ac:dyDescent="0.25">
      <c r="A3504" t="s">
        <v>2</v>
      </c>
    </row>
    <row r="3505" spans="1:1" x14ac:dyDescent="0.25">
      <c r="A3505">
        <v>585</v>
      </c>
    </row>
    <row r="3506" spans="1:1" x14ac:dyDescent="0.25">
      <c r="A3506" t="s">
        <v>1611</v>
      </c>
    </row>
    <row r="3508" spans="1:1" x14ac:dyDescent="0.25">
      <c r="A3508" t="s">
        <v>703</v>
      </c>
    </row>
    <row r="3510" spans="1:1" x14ac:dyDescent="0.25">
      <c r="A3510" t="s">
        <v>2</v>
      </c>
    </row>
    <row r="3511" spans="1:1" x14ac:dyDescent="0.25">
      <c r="A3511">
        <v>586</v>
      </c>
    </row>
    <row r="3512" spans="1:1" x14ac:dyDescent="0.25">
      <c r="A3512" t="s">
        <v>133</v>
      </c>
    </row>
    <row r="3514" spans="1:1" x14ac:dyDescent="0.25">
      <c r="A3514" t="s">
        <v>704</v>
      </c>
    </row>
    <row r="3516" spans="1:1" x14ac:dyDescent="0.25">
      <c r="A3516" t="s">
        <v>2</v>
      </c>
    </row>
    <row r="3517" spans="1:1" x14ac:dyDescent="0.25">
      <c r="A3517">
        <v>587</v>
      </c>
    </row>
    <row r="3518" spans="1:1" x14ac:dyDescent="0.25">
      <c r="A3518" t="s">
        <v>252</v>
      </c>
    </row>
    <row r="3520" spans="1:1" x14ac:dyDescent="0.25">
      <c r="A3520" t="s">
        <v>705</v>
      </c>
    </row>
    <row r="3522" spans="1:1" x14ac:dyDescent="0.25">
      <c r="A3522" t="s">
        <v>2</v>
      </c>
    </row>
    <row r="3523" spans="1:1" x14ac:dyDescent="0.25">
      <c r="A3523">
        <v>588</v>
      </c>
    </row>
    <row r="3524" spans="1:1" x14ac:dyDescent="0.25">
      <c r="A3524" t="s">
        <v>411</v>
      </c>
    </row>
    <row r="3526" spans="1:1" x14ac:dyDescent="0.25">
      <c r="A3526" t="s">
        <v>706</v>
      </c>
    </row>
    <row r="3528" spans="1:1" x14ac:dyDescent="0.25">
      <c r="A3528" t="s">
        <v>2</v>
      </c>
    </row>
    <row r="3529" spans="1:1" x14ac:dyDescent="0.25">
      <c r="A3529">
        <v>589</v>
      </c>
    </row>
    <row r="3530" spans="1:1" x14ac:dyDescent="0.25">
      <c r="A3530" t="s">
        <v>487</v>
      </c>
    </row>
    <row r="3532" spans="1:1" x14ac:dyDescent="0.25">
      <c r="A3532" t="s">
        <v>707</v>
      </c>
    </row>
    <row r="3534" spans="1:1" x14ac:dyDescent="0.25">
      <c r="A3534" t="s">
        <v>2</v>
      </c>
    </row>
    <row r="3535" spans="1:1" x14ac:dyDescent="0.25">
      <c r="A3535">
        <v>590</v>
      </c>
    </row>
    <row r="3536" spans="1:1" x14ac:dyDescent="0.25">
      <c r="A3536" t="s">
        <v>483</v>
      </c>
    </row>
    <row r="3538" spans="1:1" x14ac:dyDescent="0.25">
      <c r="A3538" t="s">
        <v>708</v>
      </c>
    </row>
    <row r="3540" spans="1:1" x14ac:dyDescent="0.25">
      <c r="A3540" t="s">
        <v>2</v>
      </c>
    </row>
    <row r="3541" spans="1:1" x14ac:dyDescent="0.25">
      <c r="A3541">
        <v>591</v>
      </c>
    </row>
    <row r="3542" spans="1:1" x14ac:dyDescent="0.25">
      <c r="A3542" t="s">
        <v>1612</v>
      </c>
    </row>
    <row r="3544" spans="1:1" x14ac:dyDescent="0.25">
      <c r="A3544" t="s">
        <v>709</v>
      </c>
    </row>
    <row r="3546" spans="1:1" x14ac:dyDescent="0.25">
      <c r="A3546" t="s">
        <v>2</v>
      </c>
    </row>
    <row r="3547" spans="1:1" x14ac:dyDescent="0.25">
      <c r="A3547">
        <v>592</v>
      </c>
    </row>
    <row r="3548" spans="1:1" x14ac:dyDescent="0.25">
      <c r="A3548" t="s">
        <v>27</v>
      </c>
    </row>
    <row r="3550" spans="1:1" x14ac:dyDescent="0.25">
      <c r="A3550" t="s">
        <v>710</v>
      </c>
    </row>
    <row r="3552" spans="1:1" x14ac:dyDescent="0.25">
      <c r="A3552" t="s">
        <v>2</v>
      </c>
    </row>
    <row r="3553" spans="1:1" x14ac:dyDescent="0.25">
      <c r="A3553">
        <v>593</v>
      </c>
    </row>
    <row r="3554" spans="1:1" x14ac:dyDescent="0.25">
      <c r="A3554" t="s">
        <v>147</v>
      </c>
    </row>
    <row r="3556" spans="1:1" x14ac:dyDescent="0.25">
      <c r="A3556" t="s">
        <v>711</v>
      </c>
    </row>
    <row r="3558" spans="1:1" x14ac:dyDescent="0.25">
      <c r="A3558" t="s">
        <v>2</v>
      </c>
    </row>
    <row r="3559" spans="1:1" x14ac:dyDescent="0.25">
      <c r="A3559">
        <v>594</v>
      </c>
    </row>
    <row r="3560" spans="1:1" x14ac:dyDescent="0.25">
      <c r="A3560" t="s">
        <v>35</v>
      </c>
    </row>
    <row r="3562" spans="1:1" x14ac:dyDescent="0.25">
      <c r="A3562" t="s">
        <v>712</v>
      </c>
    </row>
    <row r="3564" spans="1:1" x14ac:dyDescent="0.25">
      <c r="A3564" t="s">
        <v>2</v>
      </c>
    </row>
    <row r="3565" spans="1:1" x14ac:dyDescent="0.25">
      <c r="A3565">
        <v>595</v>
      </c>
    </row>
    <row r="3566" spans="1:1" x14ac:dyDescent="0.25">
      <c r="A3566" t="s">
        <v>9</v>
      </c>
    </row>
    <row r="3568" spans="1:1" x14ac:dyDescent="0.25">
      <c r="A3568" t="s">
        <v>713</v>
      </c>
    </row>
    <row r="3570" spans="1:1" x14ac:dyDescent="0.25">
      <c r="A3570" t="s">
        <v>2</v>
      </c>
    </row>
    <row r="3571" spans="1:1" x14ac:dyDescent="0.25">
      <c r="A3571">
        <v>596</v>
      </c>
    </row>
    <row r="3572" spans="1:1" x14ac:dyDescent="0.25">
      <c r="A3572" t="s">
        <v>714</v>
      </c>
    </row>
    <row r="3574" spans="1:1" x14ac:dyDescent="0.25">
      <c r="A3574" t="s">
        <v>715</v>
      </c>
    </row>
    <row r="3576" spans="1:1" x14ac:dyDescent="0.25">
      <c r="A3576" t="s">
        <v>2</v>
      </c>
    </row>
    <row r="3577" spans="1:1" x14ac:dyDescent="0.25">
      <c r="A3577">
        <v>597</v>
      </c>
    </row>
    <row r="3578" spans="1:1" x14ac:dyDescent="0.25">
      <c r="A3578" t="s">
        <v>181</v>
      </c>
    </row>
    <row r="3580" spans="1:1" x14ac:dyDescent="0.25">
      <c r="A3580" t="s">
        <v>716</v>
      </c>
    </row>
    <row r="3582" spans="1:1" x14ac:dyDescent="0.25">
      <c r="A3582" t="s">
        <v>2</v>
      </c>
    </row>
    <row r="3583" spans="1:1" x14ac:dyDescent="0.25">
      <c r="A3583">
        <v>598</v>
      </c>
    </row>
    <row r="3584" spans="1:1" x14ac:dyDescent="0.25">
      <c r="A3584" t="s">
        <v>181</v>
      </c>
    </row>
    <row r="3586" spans="1:1" x14ac:dyDescent="0.25">
      <c r="A3586" t="s">
        <v>716</v>
      </c>
    </row>
    <row r="3588" spans="1:1" x14ac:dyDescent="0.25">
      <c r="A3588" t="s">
        <v>2</v>
      </c>
    </row>
    <row r="3589" spans="1:1" x14ac:dyDescent="0.25">
      <c r="A3589">
        <v>599</v>
      </c>
    </row>
    <row r="3590" spans="1:1" x14ac:dyDescent="0.25">
      <c r="A3590" t="s">
        <v>57</v>
      </c>
    </row>
    <row r="3592" spans="1:1" x14ac:dyDescent="0.25">
      <c r="A3592" t="s">
        <v>717</v>
      </c>
    </row>
    <row r="3594" spans="1:1" x14ac:dyDescent="0.25">
      <c r="A3594" t="s">
        <v>2</v>
      </c>
    </row>
    <row r="3595" spans="1:1" x14ac:dyDescent="0.25">
      <c r="A3595">
        <v>600</v>
      </c>
    </row>
    <row r="3596" spans="1:1" x14ac:dyDescent="0.25">
      <c r="A3596" t="s">
        <v>57</v>
      </c>
    </row>
    <row r="3598" spans="1:1" x14ac:dyDescent="0.25">
      <c r="A3598" t="s">
        <v>717</v>
      </c>
    </row>
    <row r="3600" spans="1:1" x14ac:dyDescent="0.25">
      <c r="A3600" t="s">
        <v>2</v>
      </c>
    </row>
    <row r="3601" spans="1:1" x14ac:dyDescent="0.25">
      <c r="A3601">
        <v>601</v>
      </c>
    </row>
    <row r="3602" spans="1:1" x14ac:dyDescent="0.25">
      <c r="A3602" t="s">
        <v>718</v>
      </c>
    </row>
    <row r="3604" spans="1:1" x14ac:dyDescent="0.25">
      <c r="A3604" t="s">
        <v>719</v>
      </c>
    </row>
    <row r="3606" spans="1:1" x14ac:dyDescent="0.25">
      <c r="A3606" t="s">
        <v>2</v>
      </c>
    </row>
    <row r="3607" spans="1:1" x14ac:dyDescent="0.25">
      <c r="A3607">
        <v>602</v>
      </c>
    </row>
    <row r="3608" spans="1:1" x14ac:dyDescent="0.25">
      <c r="A3608" t="s">
        <v>718</v>
      </c>
    </row>
    <row r="3610" spans="1:1" x14ac:dyDescent="0.25">
      <c r="A3610" t="s">
        <v>719</v>
      </c>
    </row>
    <row r="3612" spans="1:1" x14ac:dyDescent="0.25">
      <c r="A3612" t="s">
        <v>2</v>
      </c>
    </row>
    <row r="3613" spans="1:1" x14ac:dyDescent="0.25">
      <c r="A3613">
        <v>603</v>
      </c>
    </row>
    <row r="3614" spans="1:1" x14ac:dyDescent="0.25">
      <c r="A3614" t="s">
        <v>720</v>
      </c>
    </row>
    <row r="3616" spans="1:1" x14ac:dyDescent="0.25">
      <c r="A3616" t="s">
        <v>721</v>
      </c>
    </row>
    <row r="3618" spans="1:1" x14ac:dyDescent="0.25">
      <c r="A3618" t="s">
        <v>2</v>
      </c>
    </row>
    <row r="3619" spans="1:1" x14ac:dyDescent="0.25">
      <c r="A3619">
        <v>604</v>
      </c>
    </row>
    <row r="3620" spans="1:1" x14ac:dyDescent="0.25">
      <c r="A3620" t="s">
        <v>25</v>
      </c>
    </row>
    <row r="3622" spans="1:1" x14ac:dyDescent="0.25">
      <c r="A3622" t="s">
        <v>722</v>
      </c>
    </row>
    <row r="3624" spans="1:1" x14ac:dyDescent="0.25">
      <c r="A3624" t="s">
        <v>2</v>
      </c>
    </row>
    <row r="3625" spans="1:1" x14ac:dyDescent="0.25">
      <c r="A3625">
        <v>605</v>
      </c>
    </row>
    <row r="3626" spans="1:1" x14ac:dyDescent="0.25">
      <c r="A3626" t="s">
        <v>723</v>
      </c>
    </row>
    <row r="3628" spans="1:1" x14ac:dyDescent="0.25">
      <c r="A3628" t="s">
        <v>724</v>
      </c>
    </row>
    <row r="3630" spans="1:1" x14ac:dyDescent="0.25">
      <c r="A3630" t="s">
        <v>2</v>
      </c>
    </row>
    <row r="3631" spans="1:1" x14ac:dyDescent="0.25">
      <c r="A3631">
        <v>606</v>
      </c>
    </row>
    <row r="3632" spans="1:1" x14ac:dyDescent="0.25">
      <c r="A3632" t="s">
        <v>387</v>
      </c>
    </row>
    <row r="3634" spans="1:1" x14ac:dyDescent="0.25">
      <c r="A3634" t="s">
        <v>725</v>
      </c>
    </row>
    <row r="3636" spans="1:1" x14ac:dyDescent="0.25">
      <c r="A3636" t="s">
        <v>2</v>
      </c>
    </row>
    <row r="3637" spans="1:1" x14ac:dyDescent="0.25">
      <c r="A3637">
        <v>607</v>
      </c>
    </row>
    <row r="3638" spans="1:1" x14ac:dyDescent="0.25">
      <c r="A3638" t="s">
        <v>250</v>
      </c>
    </row>
    <row r="3640" spans="1:1" x14ac:dyDescent="0.25">
      <c r="A3640" t="s">
        <v>726</v>
      </c>
    </row>
    <row r="3642" spans="1:1" x14ac:dyDescent="0.25">
      <c r="A3642" t="s">
        <v>2</v>
      </c>
    </row>
    <row r="3643" spans="1:1" x14ac:dyDescent="0.25">
      <c r="A3643">
        <v>608</v>
      </c>
    </row>
    <row r="3644" spans="1:1" x14ac:dyDescent="0.25">
      <c r="A3644" t="s">
        <v>122</v>
      </c>
    </row>
    <row r="3646" spans="1:1" x14ac:dyDescent="0.25">
      <c r="A3646" t="s">
        <v>727</v>
      </c>
    </row>
    <row r="3648" spans="1:1" x14ac:dyDescent="0.25">
      <c r="A3648" t="s">
        <v>2</v>
      </c>
    </row>
    <row r="3649" spans="1:1" x14ac:dyDescent="0.25">
      <c r="A3649">
        <v>609</v>
      </c>
    </row>
    <row r="3650" spans="1:1" x14ac:dyDescent="0.25">
      <c r="A3650" t="s">
        <v>376</v>
      </c>
    </row>
    <row r="3652" spans="1:1" x14ac:dyDescent="0.25">
      <c r="A3652" t="s">
        <v>728</v>
      </c>
    </row>
    <row r="3654" spans="1:1" x14ac:dyDescent="0.25">
      <c r="A3654" t="s">
        <v>2</v>
      </c>
    </row>
    <row r="3655" spans="1:1" x14ac:dyDescent="0.25">
      <c r="A3655">
        <v>610</v>
      </c>
    </row>
    <row r="3656" spans="1:1" x14ac:dyDescent="0.25">
      <c r="A3656" t="s">
        <v>1629</v>
      </c>
    </row>
    <row r="3658" spans="1:1" x14ac:dyDescent="0.25">
      <c r="A3658" t="s">
        <v>729</v>
      </c>
    </row>
    <row r="3660" spans="1:1" x14ac:dyDescent="0.25">
      <c r="A3660" t="s">
        <v>2</v>
      </c>
    </row>
    <row r="3661" spans="1:1" x14ac:dyDescent="0.25">
      <c r="A3661">
        <v>611</v>
      </c>
    </row>
    <row r="3662" spans="1:1" x14ac:dyDescent="0.25">
      <c r="A3662" t="s">
        <v>1594</v>
      </c>
    </row>
    <row r="3664" spans="1:1" x14ac:dyDescent="0.25">
      <c r="A3664" t="s">
        <v>730</v>
      </c>
    </row>
    <row r="3666" spans="1:1" x14ac:dyDescent="0.25">
      <c r="A3666" t="s">
        <v>2</v>
      </c>
    </row>
    <row r="3667" spans="1:1" x14ac:dyDescent="0.25">
      <c r="A3667">
        <v>612</v>
      </c>
    </row>
    <row r="3668" spans="1:1" x14ac:dyDescent="0.25">
      <c r="A3668" t="s">
        <v>135</v>
      </c>
    </row>
    <row r="3670" spans="1:1" x14ac:dyDescent="0.25">
      <c r="A3670" t="s">
        <v>731</v>
      </c>
    </row>
    <row r="3672" spans="1:1" x14ac:dyDescent="0.25">
      <c r="A3672" t="s">
        <v>2</v>
      </c>
    </row>
    <row r="3673" spans="1:1" x14ac:dyDescent="0.25">
      <c r="A3673">
        <v>613</v>
      </c>
    </row>
    <row r="3674" spans="1:1" x14ac:dyDescent="0.25">
      <c r="A3674" t="s">
        <v>1682</v>
      </c>
    </row>
    <row r="3676" spans="1:1" x14ac:dyDescent="0.25">
      <c r="A3676" t="s">
        <v>732</v>
      </c>
    </row>
    <row r="3678" spans="1:1" x14ac:dyDescent="0.25">
      <c r="A3678" t="s">
        <v>2</v>
      </c>
    </row>
    <row r="3679" spans="1:1" x14ac:dyDescent="0.25">
      <c r="A3679">
        <v>614</v>
      </c>
    </row>
    <row r="3680" spans="1:1" x14ac:dyDescent="0.25">
      <c r="A3680" t="s">
        <v>610</v>
      </c>
    </row>
    <row r="3682" spans="1:1" x14ac:dyDescent="0.25">
      <c r="A3682" t="s">
        <v>733</v>
      </c>
    </row>
    <row r="3684" spans="1:1" x14ac:dyDescent="0.25">
      <c r="A3684" t="s">
        <v>2</v>
      </c>
    </row>
    <row r="3685" spans="1:1" x14ac:dyDescent="0.25">
      <c r="A3685">
        <v>615</v>
      </c>
    </row>
    <row r="3686" spans="1:1" x14ac:dyDescent="0.25">
      <c r="A3686" t="s">
        <v>734</v>
      </c>
    </row>
    <row r="3688" spans="1:1" x14ac:dyDescent="0.25">
      <c r="A3688" t="s">
        <v>735</v>
      </c>
    </row>
    <row r="3690" spans="1:1" x14ac:dyDescent="0.25">
      <c r="A3690" t="s">
        <v>2</v>
      </c>
    </row>
    <row r="3691" spans="1:1" x14ac:dyDescent="0.25">
      <c r="A3691">
        <v>616</v>
      </c>
    </row>
    <row r="3692" spans="1:1" x14ac:dyDescent="0.25">
      <c r="A3692" t="s">
        <v>98</v>
      </c>
    </row>
    <row r="3694" spans="1:1" x14ac:dyDescent="0.25">
      <c r="A3694" t="s">
        <v>736</v>
      </c>
    </row>
    <row r="3696" spans="1:1" x14ac:dyDescent="0.25">
      <c r="A3696" t="s">
        <v>2</v>
      </c>
    </row>
    <row r="3697" spans="1:1" x14ac:dyDescent="0.25">
      <c r="A3697">
        <v>617</v>
      </c>
    </row>
    <row r="3698" spans="1:1" x14ac:dyDescent="0.25">
      <c r="A3698" t="s">
        <v>737</v>
      </c>
    </row>
    <row r="3700" spans="1:1" x14ac:dyDescent="0.25">
      <c r="A3700" t="s">
        <v>738</v>
      </c>
    </row>
    <row r="3702" spans="1:1" x14ac:dyDescent="0.25">
      <c r="A3702" t="s">
        <v>2</v>
      </c>
    </row>
    <row r="3703" spans="1:1" x14ac:dyDescent="0.25">
      <c r="A3703">
        <v>618</v>
      </c>
    </row>
    <row r="3704" spans="1:1" x14ac:dyDescent="0.25">
      <c r="A3704" t="s">
        <v>143</v>
      </c>
    </row>
    <row r="3706" spans="1:1" x14ac:dyDescent="0.25">
      <c r="A3706" t="s">
        <v>739</v>
      </c>
    </row>
    <row r="3708" spans="1:1" x14ac:dyDescent="0.25">
      <c r="A3708" t="s">
        <v>2</v>
      </c>
    </row>
    <row r="3709" spans="1:1" x14ac:dyDescent="0.25">
      <c r="A3709">
        <v>619</v>
      </c>
    </row>
    <row r="3710" spans="1:1" x14ac:dyDescent="0.25">
      <c r="A3710" t="s">
        <v>72</v>
      </c>
    </row>
    <row r="3712" spans="1:1" x14ac:dyDescent="0.25">
      <c r="A3712" t="s">
        <v>740</v>
      </c>
    </row>
    <row r="3714" spans="1:1" x14ac:dyDescent="0.25">
      <c r="A3714" t="s">
        <v>2</v>
      </c>
    </row>
    <row r="3715" spans="1:1" x14ac:dyDescent="0.25">
      <c r="A3715">
        <v>620</v>
      </c>
    </row>
    <row r="3716" spans="1:1" x14ac:dyDescent="0.25">
      <c r="A3716" t="s">
        <v>164</v>
      </c>
    </row>
    <row r="3718" spans="1:1" x14ac:dyDescent="0.25">
      <c r="A3718" t="s">
        <v>741</v>
      </c>
    </row>
    <row r="3720" spans="1:1" x14ac:dyDescent="0.25">
      <c r="A3720" t="s">
        <v>2</v>
      </c>
    </row>
    <row r="3721" spans="1:1" x14ac:dyDescent="0.25">
      <c r="A3721">
        <v>621</v>
      </c>
    </row>
    <row r="3722" spans="1:1" x14ac:dyDescent="0.25">
      <c r="A3722" t="s">
        <v>44</v>
      </c>
    </row>
    <row r="3724" spans="1:1" x14ac:dyDescent="0.25">
      <c r="A3724" t="s">
        <v>742</v>
      </c>
    </row>
    <row r="3726" spans="1:1" x14ac:dyDescent="0.25">
      <c r="A3726" t="s">
        <v>2</v>
      </c>
    </row>
    <row r="3727" spans="1:1" x14ac:dyDescent="0.25">
      <c r="A3727">
        <v>622</v>
      </c>
    </row>
    <row r="3728" spans="1:1" x14ac:dyDescent="0.25">
      <c r="A3728" t="s">
        <v>178</v>
      </c>
    </row>
    <row r="3730" spans="1:1" x14ac:dyDescent="0.25">
      <c r="A3730" t="s">
        <v>743</v>
      </c>
    </row>
    <row r="3732" spans="1:1" x14ac:dyDescent="0.25">
      <c r="A3732" t="s">
        <v>2</v>
      </c>
    </row>
    <row r="3733" spans="1:1" x14ac:dyDescent="0.25">
      <c r="A3733">
        <v>623</v>
      </c>
    </row>
    <row r="3734" spans="1:1" x14ac:dyDescent="0.25">
      <c r="A3734" t="s">
        <v>744</v>
      </c>
    </row>
    <row r="3736" spans="1:1" x14ac:dyDescent="0.25">
      <c r="A3736" t="s">
        <v>745</v>
      </c>
    </row>
    <row r="3738" spans="1:1" x14ac:dyDescent="0.25">
      <c r="A3738" t="s">
        <v>2</v>
      </c>
    </row>
    <row r="3739" spans="1:1" x14ac:dyDescent="0.25">
      <c r="A3739">
        <v>624</v>
      </c>
    </row>
    <row r="3740" spans="1:1" x14ac:dyDescent="0.25">
      <c r="A3740" t="s">
        <v>72</v>
      </c>
    </row>
    <row r="3742" spans="1:1" x14ac:dyDescent="0.25">
      <c r="A3742" t="s">
        <v>746</v>
      </c>
    </row>
    <row r="3744" spans="1:1" x14ac:dyDescent="0.25">
      <c r="A3744" t="s">
        <v>2</v>
      </c>
    </row>
    <row r="3745" spans="1:1" x14ac:dyDescent="0.25">
      <c r="A3745">
        <v>625</v>
      </c>
    </row>
    <row r="3746" spans="1:1" x14ac:dyDescent="0.25">
      <c r="A3746" t="s">
        <v>49</v>
      </c>
    </row>
    <row r="3748" spans="1:1" x14ac:dyDescent="0.25">
      <c r="A3748" t="s">
        <v>747</v>
      </c>
    </row>
    <row r="3750" spans="1:1" x14ac:dyDescent="0.25">
      <c r="A3750" t="s">
        <v>2</v>
      </c>
    </row>
    <row r="3751" spans="1:1" x14ac:dyDescent="0.25">
      <c r="A3751">
        <v>626</v>
      </c>
    </row>
    <row r="3752" spans="1:1" x14ac:dyDescent="0.25">
      <c r="A3752" t="s">
        <v>51</v>
      </c>
    </row>
    <row r="3754" spans="1:1" x14ac:dyDescent="0.25">
      <c r="A3754" t="s">
        <v>748</v>
      </c>
    </row>
    <row r="3756" spans="1:1" x14ac:dyDescent="0.25">
      <c r="A3756" t="s">
        <v>2</v>
      </c>
    </row>
    <row r="3757" spans="1:1" x14ac:dyDescent="0.25">
      <c r="A3757">
        <v>627</v>
      </c>
    </row>
    <row r="3758" spans="1:1" x14ac:dyDescent="0.25">
      <c r="A3758" t="s">
        <v>42</v>
      </c>
    </row>
    <row r="3760" spans="1:1" x14ac:dyDescent="0.25">
      <c r="A3760" t="s">
        <v>749</v>
      </c>
    </row>
    <row r="3762" spans="1:1" x14ac:dyDescent="0.25">
      <c r="A3762" t="s">
        <v>2</v>
      </c>
    </row>
    <row r="3763" spans="1:1" x14ac:dyDescent="0.25">
      <c r="A3763">
        <v>628</v>
      </c>
    </row>
    <row r="3764" spans="1:1" x14ac:dyDescent="0.25">
      <c r="A3764" t="s">
        <v>66</v>
      </c>
    </row>
    <row r="3766" spans="1:1" x14ac:dyDescent="0.25">
      <c r="A3766" t="s">
        <v>750</v>
      </c>
    </row>
    <row r="3768" spans="1:1" x14ac:dyDescent="0.25">
      <c r="A3768" t="s">
        <v>2</v>
      </c>
    </row>
    <row r="3769" spans="1:1" x14ac:dyDescent="0.25">
      <c r="A3769">
        <v>629</v>
      </c>
    </row>
    <row r="3770" spans="1:1" x14ac:dyDescent="0.25">
      <c r="A3770" t="s">
        <v>33</v>
      </c>
    </row>
    <row r="3772" spans="1:1" x14ac:dyDescent="0.25">
      <c r="A3772" t="s">
        <v>751</v>
      </c>
    </row>
    <row r="3774" spans="1:1" x14ac:dyDescent="0.25">
      <c r="A3774" t="s">
        <v>2</v>
      </c>
    </row>
    <row r="3775" spans="1:1" x14ac:dyDescent="0.25">
      <c r="A3775">
        <v>630</v>
      </c>
    </row>
    <row r="3776" spans="1:1" x14ac:dyDescent="0.25">
      <c r="A3776" t="s">
        <v>85</v>
      </c>
    </row>
    <row r="3778" spans="1:1" x14ac:dyDescent="0.25">
      <c r="A3778" t="s">
        <v>752</v>
      </c>
    </row>
    <row r="3780" spans="1:1" x14ac:dyDescent="0.25">
      <c r="A3780" t="s">
        <v>2</v>
      </c>
    </row>
    <row r="3781" spans="1:1" x14ac:dyDescent="0.25">
      <c r="A3781">
        <v>631</v>
      </c>
    </row>
    <row r="3782" spans="1:1" x14ac:dyDescent="0.25">
      <c r="A3782" t="s">
        <v>1588</v>
      </c>
    </row>
    <row r="3784" spans="1:1" x14ac:dyDescent="0.25">
      <c r="A3784" t="s">
        <v>753</v>
      </c>
    </row>
    <row r="3786" spans="1:1" x14ac:dyDescent="0.25">
      <c r="A3786" t="s">
        <v>2</v>
      </c>
    </row>
    <row r="3787" spans="1:1" x14ac:dyDescent="0.25">
      <c r="A3787">
        <v>632</v>
      </c>
    </row>
    <row r="3788" spans="1:1" x14ac:dyDescent="0.25">
      <c r="A3788" t="s">
        <v>1569</v>
      </c>
    </row>
    <row r="3790" spans="1:1" x14ac:dyDescent="0.25">
      <c r="A3790" t="s">
        <v>754</v>
      </c>
    </row>
    <row r="3792" spans="1:1" x14ac:dyDescent="0.25">
      <c r="A3792" t="s">
        <v>2</v>
      </c>
    </row>
    <row r="3793" spans="1:1" x14ac:dyDescent="0.25">
      <c r="A3793">
        <v>633</v>
      </c>
    </row>
    <row r="3794" spans="1:1" x14ac:dyDescent="0.25">
      <c r="A3794" t="s">
        <v>391</v>
      </c>
    </row>
    <row r="3796" spans="1:1" x14ac:dyDescent="0.25">
      <c r="A3796" t="s">
        <v>755</v>
      </c>
    </row>
    <row r="3798" spans="1:1" x14ac:dyDescent="0.25">
      <c r="A3798" t="s">
        <v>2</v>
      </c>
    </row>
    <row r="3799" spans="1:1" x14ac:dyDescent="0.25">
      <c r="A3799">
        <v>634</v>
      </c>
    </row>
    <row r="3800" spans="1:1" x14ac:dyDescent="0.25">
      <c r="A3800" t="s">
        <v>87</v>
      </c>
    </row>
    <row r="3802" spans="1:1" x14ac:dyDescent="0.25">
      <c r="A3802" t="s">
        <v>756</v>
      </c>
    </row>
    <row r="3804" spans="1:1" x14ac:dyDescent="0.25">
      <c r="A3804" t="s">
        <v>2</v>
      </c>
    </row>
    <row r="3805" spans="1:1" x14ac:dyDescent="0.25">
      <c r="A3805">
        <v>635</v>
      </c>
    </row>
    <row r="3806" spans="1:1" x14ac:dyDescent="0.25">
      <c r="A3806" t="s">
        <v>49</v>
      </c>
    </row>
    <row r="3808" spans="1:1" x14ac:dyDescent="0.25">
      <c r="A3808" t="s">
        <v>757</v>
      </c>
    </row>
    <row r="3810" spans="1:1" x14ac:dyDescent="0.25">
      <c r="A3810" t="s">
        <v>2</v>
      </c>
    </row>
    <row r="3811" spans="1:1" x14ac:dyDescent="0.25">
      <c r="A3811">
        <v>636</v>
      </c>
    </row>
    <row r="3812" spans="1:1" x14ac:dyDescent="0.25">
      <c r="A3812" t="s">
        <v>107</v>
      </c>
    </row>
    <row r="3814" spans="1:1" x14ac:dyDescent="0.25">
      <c r="A3814" t="s">
        <v>758</v>
      </c>
    </row>
    <row r="3816" spans="1:1" x14ac:dyDescent="0.25">
      <c r="A3816" t="s">
        <v>2</v>
      </c>
    </row>
    <row r="3817" spans="1:1" x14ac:dyDescent="0.25">
      <c r="A3817">
        <v>637</v>
      </c>
    </row>
    <row r="3818" spans="1:1" x14ac:dyDescent="0.25">
      <c r="A3818" t="s">
        <v>25</v>
      </c>
    </row>
    <row r="3820" spans="1:1" x14ac:dyDescent="0.25">
      <c r="A3820" t="s">
        <v>759</v>
      </c>
    </row>
    <row r="3822" spans="1:1" x14ac:dyDescent="0.25">
      <c r="A3822" t="s">
        <v>2</v>
      </c>
    </row>
    <row r="3823" spans="1:1" x14ac:dyDescent="0.25">
      <c r="A3823">
        <v>638</v>
      </c>
    </row>
    <row r="3824" spans="1:1" x14ac:dyDescent="0.25">
      <c r="A3824" t="s">
        <v>398</v>
      </c>
    </row>
    <row r="3826" spans="1:1" x14ac:dyDescent="0.25">
      <c r="A3826" t="s">
        <v>760</v>
      </c>
    </row>
    <row r="3828" spans="1:1" x14ac:dyDescent="0.25">
      <c r="A3828" t="s">
        <v>2</v>
      </c>
    </row>
    <row r="3829" spans="1:1" x14ac:dyDescent="0.25">
      <c r="A3829">
        <v>639</v>
      </c>
    </row>
    <row r="3830" spans="1:1" x14ac:dyDescent="0.25">
      <c r="A3830" t="s">
        <v>1683</v>
      </c>
    </row>
    <row r="3832" spans="1:1" x14ac:dyDescent="0.25">
      <c r="A3832" t="s">
        <v>761</v>
      </c>
    </row>
    <row r="3834" spans="1:1" x14ac:dyDescent="0.25">
      <c r="A3834" t="s">
        <v>2</v>
      </c>
    </row>
    <row r="3835" spans="1:1" x14ac:dyDescent="0.25">
      <c r="A3835">
        <v>640</v>
      </c>
    </row>
    <row r="3836" spans="1:1" x14ac:dyDescent="0.25">
      <c r="A3836" t="s">
        <v>137</v>
      </c>
    </row>
    <row r="3838" spans="1:1" x14ac:dyDescent="0.25">
      <c r="A3838" t="s">
        <v>762</v>
      </c>
    </row>
    <row r="3840" spans="1:1" x14ac:dyDescent="0.25">
      <c r="A3840" t="s">
        <v>2</v>
      </c>
    </row>
    <row r="3841" spans="1:1" x14ac:dyDescent="0.25">
      <c r="A3841">
        <v>641</v>
      </c>
    </row>
    <row r="3842" spans="1:1" x14ac:dyDescent="0.25">
      <c r="A3842" t="s">
        <v>1684</v>
      </c>
    </row>
    <row r="3844" spans="1:1" x14ac:dyDescent="0.25">
      <c r="A3844" t="s">
        <v>763</v>
      </c>
    </row>
    <row r="3846" spans="1:1" x14ac:dyDescent="0.25">
      <c r="A3846" t="s">
        <v>2</v>
      </c>
    </row>
    <row r="3847" spans="1:1" x14ac:dyDescent="0.25">
      <c r="A3847">
        <v>642</v>
      </c>
    </row>
    <row r="3848" spans="1:1" x14ac:dyDescent="0.25">
      <c r="A3848" t="s">
        <v>1685</v>
      </c>
    </row>
    <row r="3850" spans="1:1" x14ac:dyDescent="0.25">
      <c r="A3850" t="s">
        <v>764</v>
      </c>
    </row>
    <row r="3852" spans="1:1" x14ac:dyDescent="0.25">
      <c r="A3852" t="s">
        <v>2</v>
      </c>
    </row>
    <row r="3853" spans="1:1" x14ac:dyDescent="0.25">
      <c r="A3853">
        <v>643</v>
      </c>
    </row>
    <row r="3854" spans="1:1" x14ac:dyDescent="0.25">
      <c r="A3854" t="s">
        <v>83</v>
      </c>
    </row>
    <row r="3856" spans="1:1" x14ac:dyDescent="0.25">
      <c r="A3856" t="s">
        <v>765</v>
      </c>
    </row>
    <row r="3858" spans="1:1" x14ac:dyDescent="0.25">
      <c r="A3858" t="s">
        <v>2</v>
      </c>
    </row>
    <row r="3859" spans="1:1" x14ac:dyDescent="0.25">
      <c r="A3859">
        <v>644</v>
      </c>
    </row>
    <row r="3860" spans="1:1" x14ac:dyDescent="0.25">
      <c r="A3860" t="s">
        <v>1686</v>
      </c>
    </row>
    <row r="3862" spans="1:1" x14ac:dyDescent="0.25">
      <c r="A3862" t="s">
        <v>766</v>
      </c>
    </row>
    <row r="3864" spans="1:1" x14ac:dyDescent="0.25">
      <c r="A3864" t="s">
        <v>2</v>
      </c>
    </row>
    <row r="3865" spans="1:1" x14ac:dyDescent="0.25">
      <c r="A3865">
        <v>645</v>
      </c>
    </row>
    <row r="3866" spans="1:1" x14ac:dyDescent="0.25">
      <c r="A3866" t="s">
        <v>1686</v>
      </c>
    </row>
    <row r="3868" spans="1:1" x14ac:dyDescent="0.25">
      <c r="A3868" t="s">
        <v>767</v>
      </c>
    </row>
    <row r="3870" spans="1:1" x14ac:dyDescent="0.25">
      <c r="A3870" t="s">
        <v>2</v>
      </c>
    </row>
    <row r="3871" spans="1:1" x14ac:dyDescent="0.25">
      <c r="A3871">
        <v>646</v>
      </c>
    </row>
    <row r="3872" spans="1:1" x14ac:dyDescent="0.25">
      <c r="A3872" t="s">
        <v>1147</v>
      </c>
    </row>
    <row r="3874" spans="1:1" x14ac:dyDescent="0.25">
      <c r="A3874" t="s">
        <v>768</v>
      </c>
    </row>
    <row r="3876" spans="1:1" x14ac:dyDescent="0.25">
      <c r="A3876" t="s">
        <v>2</v>
      </c>
    </row>
    <row r="3877" spans="1:1" x14ac:dyDescent="0.25">
      <c r="A3877">
        <v>647</v>
      </c>
    </row>
    <row r="3878" spans="1:1" x14ac:dyDescent="0.25">
      <c r="A3878" t="s">
        <v>0</v>
      </c>
    </row>
    <row r="3880" spans="1:1" x14ac:dyDescent="0.25">
      <c r="A3880" t="s">
        <v>769</v>
      </c>
    </row>
    <row r="3882" spans="1:1" x14ac:dyDescent="0.25">
      <c r="A3882" t="s">
        <v>2</v>
      </c>
    </row>
    <row r="3883" spans="1:1" x14ac:dyDescent="0.25">
      <c r="A3883">
        <v>648</v>
      </c>
    </row>
    <row r="3884" spans="1:1" x14ac:dyDescent="0.25">
      <c r="A3884" t="s">
        <v>1563</v>
      </c>
    </row>
    <row r="3886" spans="1:1" x14ac:dyDescent="0.25">
      <c r="A3886" t="s">
        <v>770</v>
      </c>
    </row>
    <row r="3888" spans="1:1" x14ac:dyDescent="0.25">
      <c r="A3888" t="s">
        <v>2</v>
      </c>
    </row>
    <row r="3889" spans="1:1" x14ac:dyDescent="0.25">
      <c r="A3889">
        <v>649</v>
      </c>
    </row>
    <row r="3890" spans="1:1" x14ac:dyDescent="0.25">
      <c r="A3890" t="s">
        <v>1248</v>
      </c>
    </row>
    <row r="3892" spans="1:1" x14ac:dyDescent="0.25">
      <c r="A3892" t="s">
        <v>771</v>
      </c>
    </row>
    <row r="3894" spans="1:1" x14ac:dyDescent="0.25">
      <c r="A3894" t="s">
        <v>2</v>
      </c>
    </row>
    <row r="3895" spans="1:1" x14ac:dyDescent="0.25">
      <c r="A3895">
        <v>650</v>
      </c>
    </row>
    <row r="3896" spans="1:1" x14ac:dyDescent="0.25">
      <c r="A3896" t="s">
        <v>151</v>
      </c>
    </row>
    <row r="3898" spans="1:1" x14ac:dyDescent="0.25">
      <c r="A3898" t="s">
        <v>772</v>
      </c>
    </row>
    <row r="3900" spans="1:1" x14ac:dyDescent="0.25">
      <c r="A3900" t="s">
        <v>2</v>
      </c>
    </row>
    <row r="3901" spans="1:1" x14ac:dyDescent="0.25">
      <c r="A3901">
        <v>651</v>
      </c>
    </row>
    <row r="3902" spans="1:1" x14ac:dyDescent="0.25">
      <c r="A3902" t="s">
        <v>1632</v>
      </c>
    </row>
    <row r="3904" spans="1:1" x14ac:dyDescent="0.25">
      <c r="A3904" t="s">
        <v>773</v>
      </c>
    </row>
    <row r="3906" spans="1:1" x14ac:dyDescent="0.25">
      <c r="A3906" t="s">
        <v>2</v>
      </c>
    </row>
    <row r="3907" spans="1:1" x14ac:dyDescent="0.25">
      <c r="A3907">
        <v>652</v>
      </c>
    </row>
    <row r="3908" spans="1:1" x14ac:dyDescent="0.25">
      <c r="A3908" t="s">
        <v>825</v>
      </c>
    </row>
    <row r="3910" spans="1:1" x14ac:dyDescent="0.25">
      <c r="A3910" t="s">
        <v>774</v>
      </c>
    </row>
    <row r="3912" spans="1:1" x14ac:dyDescent="0.25">
      <c r="A3912" t="s">
        <v>2</v>
      </c>
    </row>
    <row r="3913" spans="1:1" x14ac:dyDescent="0.25">
      <c r="A3913">
        <v>653</v>
      </c>
    </row>
    <row r="3914" spans="1:1" x14ac:dyDescent="0.25">
      <c r="A3914" t="s">
        <v>1579</v>
      </c>
    </row>
    <row r="3916" spans="1:1" x14ac:dyDescent="0.25">
      <c r="A3916" t="s">
        <v>775</v>
      </c>
    </row>
    <row r="3918" spans="1:1" x14ac:dyDescent="0.25">
      <c r="A3918" t="s">
        <v>2</v>
      </c>
    </row>
    <row r="3919" spans="1:1" x14ac:dyDescent="0.25">
      <c r="A3919">
        <v>654</v>
      </c>
    </row>
    <row r="3920" spans="1:1" x14ac:dyDescent="0.25">
      <c r="A3920" t="s">
        <v>1259</v>
      </c>
    </row>
    <row r="3922" spans="1:1" x14ac:dyDescent="0.25">
      <c r="A3922" t="s">
        <v>776</v>
      </c>
    </row>
    <row r="3924" spans="1:1" x14ac:dyDescent="0.25">
      <c r="A3924" t="s">
        <v>2</v>
      </c>
    </row>
    <row r="3925" spans="1:1" x14ac:dyDescent="0.25">
      <c r="A3925">
        <v>655</v>
      </c>
    </row>
    <row r="3926" spans="1:1" x14ac:dyDescent="0.25">
      <c r="A3926" t="s">
        <v>37</v>
      </c>
    </row>
    <row r="3928" spans="1:1" x14ac:dyDescent="0.25">
      <c r="A3928" t="s">
        <v>777</v>
      </c>
    </row>
    <row r="3930" spans="1:1" x14ac:dyDescent="0.25">
      <c r="A3930" t="s">
        <v>2</v>
      </c>
    </row>
    <row r="3931" spans="1:1" x14ac:dyDescent="0.25">
      <c r="A3931">
        <v>656</v>
      </c>
    </row>
    <row r="3932" spans="1:1" x14ac:dyDescent="0.25">
      <c r="A3932" t="s">
        <v>1660</v>
      </c>
    </row>
    <row r="3934" spans="1:1" x14ac:dyDescent="0.25">
      <c r="A3934" t="s">
        <v>778</v>
      </c>
    </row>
    <row r="3936" spans="1:1" x14ac:dyDescent="0.25">
      <c r="A3936" t="s">
        <v>2</v>
      </c>
    </row>
    <row r="3937" spans="1:1" x14ac:dyDescent="0.25">
      <c r="A3937">
        <v>657</v>
      </c>
    </row>
    <row r="3938" spans="1:1" x14ac:dyDescent="0.25">
      <c r="A3938" t="s">
        <v>203</v>
      </c>
    </row>
    <row r="3940" spans="1:1" x14ac:dyDescent="0.25">
      <c r="A3940" t="s">
        <v>779</v>
      </c>
    </row>
    <row r="3942" spans="1:1" x14ac:dyDescent="0.25">
      <c r="A3942" t="s">
        <v>2</v>
      </c>
    </row>
    <row r="3943" spans="1:1" x14ac:dyDescent="0.25">
      <c r="A3943">
        <v>658</v>
      </c>
    </row>
    <row r="3944" spans="1:1" x14ac:dyDescent="0.25">
      <c r="A3944" t="s">
        <v>1133</v>
      </c>
    </row>
    <row r="3946" spans="1:1" x14ac:dyDescent="0.25">
      <c r="A3946" t="s">
        <v>780</v>
      </c>
    </row>
    <row r="3948" spans="1:1" x14ac:dyDescent="0.25">
      <c r="A3948" t="s">
        <v>2</v>
      </c>
    </row>
    <row r="3949" spans="1:1" x14ac:dyDescent="0.25">
      <c r="A3949">
        <v>659</v>
      </c>
    </row>
    <row r="3950" spans="1:1" x14ac:dyDescent="0.25">
      <c r="A3950" t="s">
        <v>96</v>
      </c>
    </row>
    <row r="3952" spans="1:1" x14ac:dyDescent="0.25">
      <c r="A3952" t="s">
        <v>781</v>
      </c>
    </row>
    <row r="3954" spans="1:1" x14ac:dyDescent="0.25">
      <c r="A3954" t="s">
        <v>2</v>
      </c>
    </row>
    <row r="3955" spans="1:1" x14ac:dyDescent="0.25">
      <c r="A3955">
        <v>660</v>
      </c>
    </row>
    <row r="3956" spans="1:1" x14ac:dyDescent="0.25">
      <c r="A3956" t="s">
        <v>147</v>
      </c>
    </row>
    <row r="3958" spans="1:1" x14ac:dyDescent="0.25">
      <c r="A3958" t="s">
        <v>782</v>
      </c>
    </row>
    <row r="3960" spans="1:1" x14ac:dyDescent="0.25">
      <c r="A3960" t="s">
        <v>2</v>
      </c>
    </row>
    <row r="3961" spans="1:1" x14ac:dyDescent="0.25">
      <c r="A3961">
        <v>661</v>
      </c>
    </row>
    <row r="3962" spans="1:1" x14ac:dyDescent="0.25">
      <c r="A3962" t="s">
        <v>1588</v>
      </c>
    </row>
    <row r="3964" spans="1:1" x14ac:dyDescent="0.25">
      <c r="A3964" t="s">
        <v>783</v>
      </c>
    </row>
    <row r="3966" spans="1:1" x14ac:dyDescent="0.25">
      <c r="A3966" t="s">
        <v>2</v>
      </c>
    </row>
    <row r="3967" spans="1:1" x14ac:dyDescent="0.25">
      <c r="A3967">
        <v>662</v>
      </c>
    </row>
    <row r="3968" spans="1:1" x14ac:dyDescent="0.25">
      <c r="A3968" t="s">
        <v>1595</v>
      </c>
    </row>
    <row r="3970" spans="1:1" x14ac:dyDescent="0.25">
      <c r="A3970" t="s">
        <v>784</v>
      </c>
    </row>
    <row r="3972" spans="1:1" x14ac:dyDescent="0.25">
      <c r="A3972" t="s">
        <v>2</v>
      </c>
    </row>
    <row r="3973" spans="1:1" x14ac:dyDescent="0.25">
      <c r="A3973">
        <v>663</v>
      </c>
    </row>
    <row r="3974" spans="1:1" x14ac:dyDescent="0.25">
      <c r="A3974" t="s">
        <v>1687</v>
      </c>
    </row>
    <row r="3976" spans="1:1" x14ac:dyDescent="0.25">
      <c r="A3976" t="s">
        <v>785</v>
      </c>
    </row>
    <row r="3978" spans="1:1" x14ac:dyDescent="0.25">
      <c r="A3978" t="s">
        <v>2</v>
      </c>
    </row>
    <row r="3979" spans="1:1" x14ac:dyDescent="0.25">
      <c r="A3979">
        <v>664</v>
      </c>
    </row>
    <row r="3980" spans="1:1" x14ac:dyDescent="0.25">
      <c r="A3980" t="s">
        <v>1688</v>
      </c>
    </row>
    <row r="3982" spans="1:1" x14ac:dyDescent="0.25">
      <c r="A3982" t="s">
        <v>786</v>
      </c>
    </row>
    <row r="3984" spans="1:1" x14ac:dyDescent="0.25">
      <c r="A3984" t="s">
        <v>2</v>
      </c>
    </row>
    <row r="3985" spans="1:1" x14ac:dyDescent="0.25">
      <c r="A3985">
        <v>665</v>
      </c>
    </row>
    <row r="3986" spans="1:1" x14ac:dyDescent="0.25">
      <c r="A3986" t="s">
        <v>85</v>
      </c>
    </row>
    <row r="3988" spans="1:1" x14ac:dyDescent="0.25">
      <c r="A3988" t="s">
        <v>787</v>
      </c>
    </row>
    <row r="3990" spans="1:1" x14ac:dyDescent="0.25">
      <c r="A3990" t="s">
        <v>2</v>
      </c>
    </row>
    <row r="3991" spans="1:1" x14ac:dyDescent="0.25">
      <c r="A3991">
        <v>666</v>
      </c>
    </row>
    <row r="3992" spans="1:1" x14ac:dyDescent="0.25">
      <c r="A3992" t="s">
        <v>1151</v>
      </c>
    </row>
    <row r="3994" spans="1:1" x14ac:dyDescent="0.25">
      <c r="A3994" t="s">
        <v>788</v>
      </c>
    </row>
    <row r="3996" spans="1:1" x14ac:dyDescent="0.25">
      <c r="A3996" t="s">
        <v>2</v>
      </c>
    </row>
    <row r="3997" spans="1:1" x14ac:dyDescent="0.25">
      <c r="A3997">
        <v>667</v>
      </c>
    </row>
    <row r="3998" spans="1:1" x14ac:dyDescent="0.25">
      <c r="A3998" t="s">
        <v>25</v>
      </c>
    </row>
    <row r="4000" spans="1:1" x14ac:dyDescent="0.25">
      <c r="A4000" t="s">
        <v>789</v>
      </c>
    </row>
    <row r="4002" spans="1:1" x14ac:dyDescent="0.25">
      <c r="A4002" t="s">
        <v>2</v>
      </c>
    </row>
    <row r="4003" spans="1:1" x14ac:dyDescent="0.25">
      <c r="A4003">
        <v>668</v>
      </c>
    </row>
    <row r="4004" spans="1:1" x14ac:dyDescent="0.25">
      <c r="A4004" t="s">
        <v>240</v>
      </c>
    </row>
    <row r="4006" spans="1:1" x14ac:dyDescent="0.25">
      <c r="A4006" t="s">
        <v>790</v>
      </c>
    </row>
    <row r="4008" spans="1:1" x14ac:dyDescent="0.25">
      <c r="A4008" t="s">
        <v>2</v>
      </c>
    </row>
    <row r="4009" spans="1:1" x14ac:dyDescent="0.25">
      <c r="A4009">
        <v>669</v>
      </c>
    </row>
    <row r="4010" spans="1:1" x14ac:dyDescent="0.25">
      <c r="A4010" t="s">
        <v>310</v>
      </c>
    </row>
    <row r="4012" spans="1:1" x14ac:dyDescent="0.25">
      <c r="A4012" t="s">
        <v>791</v>
      </c>
    </row>
    <row r="4014" spans="1:1" x14ac:dyDescent="0.25">
      <c r="A4014" t="s">
        <v>2</v>
      </c>
    </row>
    <row r="4015" spans="1:1" x14ac:dyDescent="0.25">
      <c r="A4015">
        <v>670</v>
      </c>
    </row>
    <row r="4016" spans="1:1" x14ac:dyDescent="0.25">
      <c r="A4016" t="s">
        <v>208</v>
      </c>
    </row>
    <row r="4018" spans="1:1" x14ac:dyDescent="0.25">
      <c r="A4018" t="s">
        <v>792</v>
      </c>
    </row>
    <row r="4020" spans="1:1" x14ac:dyDescent="0.25">
      <c r="A4020" t="s">
        <v>2</v>
      </c>
    </row>
    <row r="4021" spans="1:1" x14ac:dyDescent="0.25">
      <c r="A4021">
        <v>671</v>
      </c>
    </row>
    <row r="4022" spans="1:1" x14ac:dyDescent="0.25">
      <c r="A4022" t="s">
        <v>1595</v>
      </c>
    </row>
    <row r="4024" spans="1:1" x14ac:dyDescent="0.25">
      <c r="A4024" t="s">
        <v>793</v>
      </c>
    </row>
    <row r="4026" spans="1:1" x14ac:dyDescent="0.25">
      <c r="A4026" t="s">
        <v>2</v>
      </c>
    </row>
    <row r="4027" spans="1:1" x14ac:dyDescent="0.25">
      <c r="A4027">
        <v>672</v>
      </c>
    </row>
    <row r="4028" spans="1:1" x14ac:dyDescent="0.25">
      <c r="A4028" t="s">
        <v>1133</v>
      </c>
    </row>
    <row r="4030" spans="1:1" x14ac:dyDescent="0.25">
      <c r="A4030" t="s">
        <v>794</v>
      </c>
    </row>
    <row r="4032" spans="1:1" x14ac:dyDescent="0.25">
      <c r="A4032" t="s">
        <v>2</v>
      </c>
    </row>
    <row r="4033" spans="1:1" x14ac:dyDescent="0.25">
      <c r="A4033">
        <v>673</v>
      </c>
    </row>
    <row r="4034" spans="1:1" x14ac:dyDescent="0.25">
      <c r="A4034" t="s">
        <v>1613</v>
      </c>
    </row>
    <row r="4036" spans="1:1" x14ac:dyDescent="0.25">
      <c r="A4036" t="s">
        <v>795</v>
      </c>
    </row>
    <row r="4038" spans="1:1" x14ac:dyDescent="0.25">
      <c r="A4038" t="s">
        <v>2</v>
      </c>
    </row>
    <row r="4039" spans="1:1" x14ac:dyDescent="0.25">
      <c r="A4039">
        <v>674</v>
      </c>
    </row>
    <row r="4040" spans="1:1" x14ac:dyDescent="0.25">
      <c r="A4040" t="s">
        <v>1614</v>
      </c>
    </row>
    <row r="4042" spans="1:1" x14ac:dyDescent="0.25">
      <c r="A4042" t="s">
        <v>796</v>
      </c>
    </row>
    <row r="4044" spans="1:1" x14ac:dyDescent="0.25">
      <c r="A4044" t="s">
        <v>2</v>
      </c>
    </row>
    <row r="4045" spans="1:1" x14ac:dyDescent="0.25">
      <c r="A4045">
        <v>675</v>
      </c>
    </row>
    <row r="4046" spans="1:1" x14ac:dyDescent="0.25">
      <c r="A4046" t="s">
        <v>1595</v>
      </c>
    </row>
    <row r="4048" spans="1:1" x14ac:dyDescent="0.25">
      <c r="A4048" t="s">
        <v>797</v>
      </c>
    </row>
    <row r="4050" spans="1:1" x14ac:dyDescent="0.25">
      <c r="A4050" t="s">
        <v>2</v>
      </c>
    </row>
    <row r="4051" spans="1:1" x14ac:dyDescent="0.25">
      <c r="A4051">
        <v>676</v>
      </c>
    </row>
    <row r="4052" spans="1:1" x14ac:dyDescent="0.25">
      <c r="A4052" t="s">
        <v>197</v>
      </c>
    </row>
    <row r="4054" spans="1:1" x14ac:dyDescent="0.25">
      <c r="A4054" t="s">
        <v>798</v>
      </c>
    </row>
    <row r="4056" spans="1:1" x14ac:dyDescent="0.25">
      <c r="A4056" t="s">
        <v>2</v>
      </c>
    </row>
    <row r="4057" spans="1:1" x14ac:dyDescent="0.25">
      <c r="A4057">
        <v>677</v>
      </c>
    </row>
    <row r="4058" spans="1:1" x14ac:dyDescent="0.25">
      <c r="A4058" t="s">
        <v>151</v>
      </c>
    </row>
    <row r="4060" spans="1:1" x14ac:dyDescent="0.25">
      <c r="A4060" t="s">
        <v>799</v>
      </c>
    </row>
    <row r="4062" spans="1:1" x14ac:dyDescent="0.25">
      <c r="A4062" t="s">
        <v>2</v>
      </c>
    </row>
    <row r="4063" spans="1:1" x14ac:dyDescent="0.25">
      <c r="A4063">
        <v>678</v>
      </c>
    </row>
    <row r="4064" spans="1:1" x14ac:dyDescent="0.25">
      <c r="A4064" t="s">
        <v>1617</v>
      </c>
    </row>
    <row r="4066" spans="1:1" x14ac:dyDescent="0.25">
      <c r="A4066" t="s">
        <v>800</v>
      </c>
    </row>
    <row r="4068" spans="1:1" x14ac:dyDescent="0.25">
      <c r="A4068" t="s">
        <v>2</v>
      </c>
    </row>
    <row r="4069" spans="1:1" x14ac:dyDescent="0.25">
      <c r="A4069">
        <v>679</v>
      </c>
    </row>
    <row r="4070" spans="1:1" x14ac:dyDescent="0.25">
      <c r="A4070" t="s">
        <v>1615</v>
      </c>
    </row>
    <row r="4072" spans="1:1" x14ac:dyDescent="0.25">
      <c r="A4072" t="s">
        <v>801</v>
      </c>
    </row>
    <row r="4074" spans="1:1" x14ac:dyDescent="0.25">
      <c r="A4074" t="s">
        <v>2</v>
      </c>
    </row>
    <row r="4075" spans="1:1" x14ac:dyDescent="0.25">
      <c r="A4075">
        <v>680</v>
      </c>
    </row>
    <row r="4076" spans="1:1" x14ac:dyDescent="0.25">
      <c r="A4076" t="s">
        <v>240</v>
      </c>
    </row>
    <row r="4078" spans="1:1" x14ac:dyDescent="0.25">
      <c r="A4078" t="s">
        <v>802</v>
      </c>
    </row>
    <row r="4080" spans="1:1" x14ac:dyDescent="0.25">
      <c r="A4080" t="s">
        <v>2</v>
      </c>
    </row>
    <row r="4081" spans="1:1" x14ac:dyDescent="0.25">
      <c r="A4081">
        <v>681</v>
      </c>
    </row>
    <row r="4082" spans="1:1" x14ac:dyDescent="0.25">
      <c r="A4082" t="s">
        <v>1664</v>
      </c>
    </row>
    <row r="4084" spans="1:1" x14ac:dyDescent="0.25">
      <c r="A4084" t="s">
        <v>803</v>
      </c>
    </row>
    <row r="4086" spans="1:1" x14ac:dyDescent="0.25">
      <c r="A4086" t="s">
        <v>2</v>
      </c>
    </row>
    <row r="4087" spans="1:1" x14ac:dyDescent="0.25">
      <c r="A4087">
        <v>682</v>
      </c>
    </row>
    <row r="4088" spans="1:1" x14ac:dyDescent="0.25">
      <c r="A4088" t="s">
        <v>1615</v>
      </c>
    </row>
    <row r="4090" spans="1:1" x14ac:dyDescent="0.25">
      <c r="A4090" t="s">
        <v>804</v>
      </c>
    </row>
    <row r="4092" spans="1:1" x14ac:dyDescent="0.25">
      <c r="A4092" t="s">
        <v>2</v>
      </c>
    </row>
    <row r="4093" spans="1:1" x14ac:dyDescent="0.25">
      <c r="A4093">
        <v>683</v>
      </c>
    </row>
    <row r="4094" spans="1:1" x14ac:dyDescent="0.25">
      <c r="A4094" t="s">
        <v>131</v>
      </c>
    </row>
    <row r="4096" spans="1:1" x14ac:dyDescent="0.25">
      <c r="A4096" t="s">
        <v>805</v>
      </c>
    </row>
    <row r="4098" spans="1:1" x14ac:dyDescent="0.25">
      <c r="A4098" t="s">
        <v>2</v>
      </c>
    </row>
    <row r="4099" spans="1:1" x14ac:dyDescent="0.25">
      <c r="A4099">
        <v>684</v>
      </c>
    </row>
    <row r="4100" spans="1:1" x14ac:dyDescent="0.25">
      <c r="A4100" t="s">
        <v>931</v>
      </c>
    </row>
    <row r="4102" spans="1:1" x14ac:dyDescent="0.25">
      <c r="A4102" t="s">
        <v>806</v>
      </c>
    </row>
    <row r="4104" spans="1:1" x14ac:dyDescent="0.25">
      <c r="A4104" t="s">
        <v>2</v>
      </c>
    </row>
    <row r="4105" spans="1:1" x14ac:dyDescent="0.25">
      <c r="A4105">
        <v>685</v>
      </c>
    </row>
    <row r="4106" spans="1:1" x14ac:dyDescent="0.25">
      <c r="A4106" t="s">
        <v>78</v>
      </c>
    </row>
    <row r="4108" spans="1:1" x14ac:dyDescent="0.25">
      <c r="A4108" t="s">
        <v>807</v>
      </c>
    </row>
    <row r="4110" spans="1:1" x14ac:dyDescent="0.25">
      <c r="A4110" t="s">
        <v>2</v>
      </c>
    </row>
    <row r="4111" spans="1:1" x14ac:dyDescent="0.25">
      <c r="A4111">
        <v>686</v>
      </c>
    </row>
    <row r="4112" spans="1:1" x14ac:dyDescent="0.25">
      <c r="A4112" t="s">
        <v>78</v>
      </c>
    </row>
    <row r="4114" spans="1:1" x14ac:dyDescent="0.25">
      <c r="A4114" t="s">
        <v>808</v>
      </c>
    </row>
    <row r="4116" spans="1:1" x14ac:dyDescent="0.25">
      <c r="A4116" t="s">
        <v>2</v>
      </c>
    </row>
    <row r="4117" spans="1:1" x14ac:dyDescent="0.25">
      <c r="A4117">
        <v>687</v>
      </c>
    </row>
    <row r="4118" spans="1:1" x14ac:dyDescent="0.25">
      <c r="A4118" t="s">
        <v>1650</v>
      </c>
    </row>
    <row r="4120" spans="1:1" x14ac:dyDescent="0.25">
      <c r="A4120" t="s">
        <v>809</v>
      </c>
    </row>
    <row r="4122" spans="1:1" x14ac:dyDescent="0.25">
      <c r="A4122" t="s">
        <v>2</v>
      </c>
    </row>
    <row r="4123" spans="1:1" x14ac:dyDescent="0.25">
      <c r="A4123">
        <v>688</v>
      </c>
    </row>
    <row r="4124" spans="1:1" x14ac:dyDescent="0.25">
      <c r="A4124" t="s">
        <v>1689</v>
      </c>
    </row>
    <row r="4126" spans="1:1" x14ac:dyDescent="0.25">
      <c r="A4126" t="s">
        <v>810</v>
      </c>
    </row>
    <row r="4128" spans="1:1" x14ac:dyDescent="0.25">
      <c r="A4128" t="s">
        <v>2</v>
      </c>
    </row>
    <row r="4129" spans="1:1" x14ac:dyDescent="0.25">
      <c r="A4129">
        <v>689</v>
      </c>
    </row>
    <row r="4130" spans="1:1" x14ac:dyDescent="0.25">
      <c r="A4130" t="s">
        <v>175</v>
      </c>
    </row>
    <row r="4132" spans="1:1" x14ac:dyDescent="0.25">
      <c r="A4132" t="s">
        <v>811</v>
      </c>
    </row>
    <row r="4134" spans="1:1" x14ac:dyDescent="0.25">
      <c r="A4134" t="s">
        <v>2</v>
      </c>
    </row>
    <row r="4135" spans="1:1" x14ac:dyDescent="0.25">
      <c r="A4135">
        <v>690</v>
      </c>
    </row>
    <row r="4136" spans="1:1" x14ac:dyDescent="0.25">
      <c r="A4136" t="s">
        <v>1690</v>
      </c>
    </row>
    <row r="4138" spans="1:1" x14ac:dyDescent="0.25">
      <c r="A4138" t="s">
        <v>812</v>
      </c>
    </row>
    <row r="4140" spans="1:1" x14ac:dyDescent="0.25">
      <c r="A4140" t="s">
        <v>2</v>
      </c>
    </row>
    <row r="4141" spans="1:1" x14ac:dyDescent="0.25">
      <c r="A4141">
        <v>691</v>
      </c>
    </row>
    <row r="4142" spans="1:1" x14ac:dyDescent="0.25">
      <c r="A4142" t="s">
        <v>1591</v>
      </c>
    </row>
    <row r="4144" spans="1:1" x14ac:dyDescent="0.25">
      <c r="A4144" t="s">
        <v>813</v>
      </c>
    </row>
    <row r="4146" spans="1:1" x14ac:dyDescent="0.25">
      <c r="A4146" t="s">
        <v>2</v>
      </c>
    </row>
    <row r="4147" spans="1:1" x14ac:dyDescent="0.25">
      <c r="A4147">
        <v>692</v>
      </c>
    </row>
    <row r="4148" spans="1:1" x14ac:dyDescent="0.25">
      <c r="A4148" t="s">
        <v>1691</v>
      </c>
    </row>
    <row r="4150" spans="1:1" x14ac:dyDescent="0.25">
      <c r="A4150" t="s">
        <v>814</v>
      </c>
    </row>
    <row r="4152" spans="1:1" x14ac:dyDescent="0.25">
      <c r="A4152" t="s">
        <v>2</v>
      </c>
    </row>
    <row r="4153" spans="1:1" x14ac:dyDescent="0.25">
      <c r="A4153">
        <v>693</v>
      </c>
    </row>
    <row r="4154" spans="1:1" x14ac:dyDescent="0.25">
      <c r="A4154" t="s">
        <v>155</v>
      </c>
    </row>
    <row r="4156" spans="1:1" x14ac:dyDescent="0.25">
      <c r="A4156" t="s">
        <v>815</v>
      </c>
    </row>
    <row r="4158" spans="1:1" x14ac:dyDescent="0.25">
      <c r="A4158" t="s">
        <v>2</v>
      </c>
    </row>
    <row r="4159" spans="1:1" x14ac:dyDescent="0.25">
      <c r="A4159">
        <v>694</v>
      </c>
    </row>
    <row r="4160" spans="1:1" x14ac:dyDescent="0.25">
      <c r="A4160" t="s">
        <v>1692</v>
      </c>
    </row>
    <row r="4162" spans="1:1" x14ac:dyDescent="0.25">
      <c r="A4162" t="s">
        <v>816</v>
      </c>
    </row>
    <row r="4164" spans="1:1" x14ac:dyDescent="0.25">
      <c r="A4164" t="s">
        <v>2</v>
      </c>
    </row>
    <row r="4165" spans="1:1" x14ac:dyDescent="0.25">
      <c r="A4165">
        <v>695</v>
      </c>
    </row>
    <row r="4166" spans="1:1" x14ac:dyDescent="0.25">
      <c r="A4166" t="s">
        <v>817</v>
      </c>
    </row>
    <row r="4168" spans="1:1" x14ac:dyDescent="0.25">
      <c r="A4168" t="s">
        <v>818</v>
      </c>
    </row>
    <row r="4170" spans="1:1" x14ac:dyDescent="0.25">
      <c r="A4170" t="s">
        <v>2</v>
      </c>
    </row>
    <row r="4171" spans="1:1" x14ac:dyDescent="0.25">
      <c r="A4171">
        <v>696</v>
      </c>
    </row>
    <row r="4172" spans="1:1" x14ac:dyDescent="0.25">
      <c r="A4172" t="s">
        <v>819</v>
      </c>
    </row>
    <row r="4174" spans="1:1" x14ac:dyDescent="0.25">
      <c r="A4174" t="s">
        <v>820</v>
      </c>
    </row>
    <row r="4176" spans="1:1" x14ac:dyDescent="0.25">
      <c r="A4176" t="s">
        <v>2</v>
      </c>
    </row>
    <row r="4177" spans="1:1" x14ac:dyDescent="0.25">
      <c r="A4177">
        <v>697</v>
      </c>
    </row>
    <row r="4178" spans="1:1" x14ac:dyDescent="0.25">
      <c r="A4178" t="s">
        <v>821</v>
      </c>
    </row>
    <row r="4180" spans="1:1" x14ac:dyDescent="0.25">
      <c r="A4180" t="s">
        <v>822</v>
      </c>
    </row>
    <row r="4182" spans="1:1" x14ac:dyDescent="0.25">
      <c r="A4182" t="s">
        <v>2</v>
      </c>
    </row>
    <row r="4183" spans="1:1" x14ac:dyDescent="0.25">
      <c r="A4183">
        <v>698</v>
      </c>
    </row>
    <row r="4184" spans="1:1" x14ac:dyDescent="0.25">
      <c r="A4184" t="s">
        <v>823</v>
      </c>
    </row>
    <row r="4186" spans="1:1" x14ac:dyDescent="0.25">
      <c r="A4186" t="s">
        <v>824</v>
      </c>
    </row>
    <row r="4188" spans="1:1" x14ac:dyDescent="0.25">
      <c r="A4188" t="s">
        <v>2</v>
      </c>
    </row>
    <row r="4189" spans="1:1" x14ac:dyDescent="0.25">
      <c r="A4189">
        <v>699</v>
      </c>
    </row>
    <row r="4190" spans="1:1" x14ac:dyDescent="0.25">
      <c r="A4190" t="s">
        <v>825</v>
      </c>
    </row>
    <row r="4192" spans="1:1" x14ac:dyDescent="0.25">
      <c r="A4192" t="s">
        <v>826</v>
      </c>
    </row>
    <row r="4194" spans="1:1" x14ac:dyDescent="0.25">
      <c r="A4194" t="s">
        <v>2</v>
      </c>
    </row>
    <row r="4195" spans="1:1" x14ac:dyDescent="0.25">
      <c r="A4195">
        <v>700</v>
      </c>
    </row>
    <row r="4196" spans="1:1" x14ac:dyDescent="0.25">
      <c r="A4196" t="s">
        <v>827</v>
      </c>
    </row>
    <row r="4198" spans="1:1" x14ac:dyDescent="0.25">
      <c r="A4198" t="s">
        <v>828</v>
      </c>
    </row>
    <row r="4200" spans="1:1" x14ac:dyDescent="0.25">
      <c r="A4200" t="s">
        <v>2</v>
      </c>
    </row>
    <row r="4201" spans="1:1" x14ac:dyDescent="0.25">
      <c r="A4201">
        <v>701</v>
      </c>
    </row>
    <row r="4202" spans="1:1" x14ac:dyDescent="0.25">
      <c r="A4202" t="s">
        <v>723</v>
      </c>
    </row>
    <row r="4204" spans="1:1" x14ac:dyDescent="0.25">
      <c r="A4204" t="s">
        <v>829</v>
      </c>
    </row>
    <row r="4206" spans="1:1" x14ac:dyDescent="0.25">
      <c r="A4206" t="s">
        <v>2</v>
      </c>
    </row>
    <row r="4207" spans="1:1" x14ac:dyDescent="0.25">
      <c r="A4207">
        <v>702</v>
      </c>
    </row>
    <row r="4208" spans="1:1" x14ac:dyDescent="0.25">
      <c r="A4208" t="s">
        <v>744</v>
      </c>
    </row>
    <row r="4210" spans="1:1" x14ac:dyDescent="0.25">
      <c r="A4210" t="s">
        <v>830</v>
      </c>
    </row>
    <row r="4212" spans="1:1" x14ac:dyDescent="0.25">
      <c r="A4212" t="s">
        <v>2</v>
      </c>
    </row>
    <row r="4213" spans="1:1" x14ac:dyDescent="0.25">
      <c r="A4213">
        <v>703</v>
      </c>
    </row>
    <row r="4214" spans="1:1" x14ac:dyDescent="0.25">
      <c r="A4214" t="s">
        <v>831</v>
      </c>
    </row>
    <row r="4216" spans="1:1" x14ac:dyDescent="0.25">
      <c r="A4216" t="s">
        <v>832</v>
      </c>
    </row>
    <row r="4218" spans="1:1" x14ac:dyDescent="0.25">
      <c r="A4218" t="s">
        <v>2</v>
      </c>
    </row>
    <row r="4219" spans="1:1" x14ac:dyDescent="0.25">
      <c r="A4219">
        <v>704</v>
      </c>
    </row>
    <row r="4220" spans="1:1" x14ac:dyDescent="0.25">
      <c r="A4220" t="s">
        <v>85</v>
      </c>
    </row>
    <row r="4222" spans="1:1" x14ac:dyDescent="0.25">
      <c r="A4222" t="s">
        <v>833</v>
      </c>
    </row>
    <row r="4224" spans="1:1" x14ac:dyDescent="0.25">
      <c r="A4224" t="s">
        <v>2</v>
      </c>
    </row>
    <row r="4225" spans="1:1" x14ac:dyDescent="0.25">
      <c r="A4225">
        <v>705</v>
      </c>
    </row>
    <row r="4226" spans="1:1" x14ac:dyDescent="0.25">
      <c r="A4226" t="s">
        <v>175</v>
      </c>
    </row>
    <row r="4228" spans="1:1" x14ac:dyDescent="0.25">
      <c r="A4228" t="s">
        <v>834</v>
      </c>
    </row>
    <row r="4230" spans="1:1" x14ac:dyDescent="0.25">
      <c r="A4230" t="s">
        <v>2</v>
      </c>
    </row>
    <row r="4231" spans="1:1" x14ac:dyDescent="0.25">
      <c r="A4231">
        <v>706</v>
      </c>
    </row>
    <row r="4232" spans="1:1" x14ac:dyDescent="0.25">
      <c r="A4232" t="s">
        <v>835</v>
      </c>
    </row>
    <row r="4234" spans="1:1" x14ac:dyDescent="0.25">
      <c r="A4234" t="s">
        <v>836</v>
      </c>
    </row>
    <row r="4236" spans="1:1" x14ac:dyDescent="0.25">
      <c r="A4236" t="s">
        <v>2</v>
      </c>
    </row>
    <row r="4237" spans="1:1" x14ac:dyDescent="0.25">
      <c r="A4237">
        <v>707</v>
      </c>
    </row>
    <row r="4238" spans="1:1" x14ac:dyDescent="0.25">
      <c r="A4238" t="s">
        <v>250</v>
      </c>
    </row>
    <row r="4240" spans="1:1" x14ac:dyDescent="0.25">
      <c r="A4240" t="s">
        <v>837</v>
      </c>
    </row>
    <row r="4242" spans="1:1" x14ac:dyDescent="0.25">
      <c r="A4242" t="s">
        <v>2</v>
      </c>
    </row>
    <row r="4243" spans="1:1" x14ac:dyDescent="0.25">
      <c r="A4243">
        <v>708</v>
      </c>
    </row>
    <row r="4244" spans="1:1" x14ac:dyDescent="0.25">
      <c r="A4244" t="s">
        <v>838</v>
      </c>
    </row>
    <row r="4246" spans="1:1" x14ac:dyDescent="0.25">
      <c r="A4246" t="s">
        <v>839</v>
      </c>
    </row>
    <row r="4248" spans="1:1" x14ac:dyDescent="0.25">
      <c r="A4248" t="s">
        <v>2</v>
      </c>
    </row>
    <row r="4249" spans="1:1" x14ac:dyDescent="0.25">
      <c r="A4249">
        <v>709</v>
      </c>
    </row>
    <row r="4250" spans="1:1" x14ac:dyDescent="0.25">
      <c r="A4250" t="s">
        <v>840</v>
      </c>
    </row>
    <row r="4252" spans="1:1" x14ac:dyDescent="0.25">
      <c r="A4252" t="s">
        <v>841</v>
      </c>
    </row>
    <row r="4254" spans="1:1" x14ac:dyDescent="0.25">
      <c r="A4254" t="s">
        <v>2</v>
      </c>
    </row>
    <row r="4255" spans="1:1" x14ac:dyDescent="0.25">
      <c r="A4255">
        <v>710</v>
      </c>
    </row>
    <row r="4256" spans="1:1" x14ac:dyDescent="0.25">
      <c r="A4256" t="s">
        <v>842</v>
      </c>
    </row>
    <row r="4258" spans="1:1" x14ac:dyDescent="0.25">
      <c r="A4258" t="s">
        <v>843</v>
      </c>
    </row>
    <row r="4260" spans="1:1" x14ac:dyDescent="0.25">
      <c r="A4260" t="s">
        <v>2</v>
      </c>
    </row>
    <row r="4261" spans="1:1" x14ac:dyDescent="0.25">
      <c r="A4261">
        <v>711</v>
      </c>
    </row>
    <row r="4262" spans="1:1" x14ac:dyDescent="0.25">
      <c r="A4262" t="s">
        <v>1615</v>
      </c>
    </row>
    <row r="4264" spans="1:1" x14ac:dyDescent="0.25">
      <c r="A4264" t="s">
        <v>844</v>
      </c>
    </row>
    <row r="4266" spans="1:1" x14ac:dyDescent="0.25">
      <c r="A4266" t="s">
        <v>2</v>
      </c>
    </row>
    <row r="4267" spans="1:1" x14ac:dyDescent="0.25">
      <c r="A4267">
        <v>712</v>
      </c>
    </row>
    <row r="4268" spans="1:1" x14ac:dyDescent="0.25">
      <c r="A4268" t="s">
        <v>1616</v>
      </c>
    </row>
    <row r="4270" spans="1:1" x14ac:dyDescent="0.25">
      <c r="A4270" t="s">
        <v>845</v>
      </c>
    </row>
    <row r="4272" spans="1:1" x14ac:dyDescent="0.25">
      <c r="A4272" t="s">
        <v>2</v>
      </c>
    </row>
    <row r="4273" spans="1:1" x14ac:dyDescent="0.25">
      <c r="A4273">
        <v>713</v>
      </c>
    </row>
    <row r="4274" spans="1:1" x14ac:dyDescent="0.25">
      <c r="A4274" t="s">
        <v>1617</v>
      </c>
    </row>
    <row r="4276" spans="1:1" x14ac:dyDescent="0.25">
      <c r="A4276" t="s">
        <v>846</v>
      </c>
    </row>
    <row r="4278" spans="1:1" x14ac:dyDescent="0.25">
      <c r="A4278" t="s">
        <v>2</v>
      </c>
    </row>
    <row r="4279" spans="1:1" x14ac:dyDescent="0.25">
      <c r="A4279">
        <v>714</v>
      </c>
    </row>
    <row r="4280" spans="1:1" x14ac:dyDescent="0.25">
      <c r="A4280" t="s">
        <v>27</v>
      </c>
    </row>
    <row r="4282" spans="1:1" x14ac:dyDescent="0.25">
      <c r="A4282" t="s">
        <v>847</v>
      </c>
    </row>
    <row r="4284" spans="1:1" x14ac:dyDescent="0.25">
      <c r="A4284" t="s">
        <v>2</v>
      </c>
    </row>
    <row r="4285" spans="1:1" x14ac:dyDescent="0.25">
      <c r="A4285">
        <v>715</v>
      </c>
    </row>
    <row r="4286" spans="1:1" x14ac:dyDescent="0.25">
      <c r="A4286" t="s">
        <v>1618</v>
      </c>
    </row>
    <row r="4288" spans="1:1" x14ac:dyDescent="0.25">
      <c r="A4288" t="s">
        <v>848</v>
      </c>
    </row>
    <row r="4290" spans="1:1" x14ac:dyDescent="0.25">
      <c r="A4290" t="s">
        <v>2</v>
      </c>
    </row>
    <row r="4291" spans="1:1" x14ac:dyDescent="0.25">
      <c r="A4291">
        <v>716</v>
      </c>
    </row>
    <row r="4292" spans="1:1" x14ac:dyDescent="0.25">
      <c r="A4292" t="s">
        <v>1619</v>
      </c>
    </row>
    <row r="4294" spans="1:1" x14ac:dyDescent="0.25">
      <c r="A4294" t="s">
        <v>849</v>
      </c>
    </row>
    <row r="4296" spans="1:1" x14ac:dyDescent="0.25">
      <c r="A4296" t="s">
        <v>2</v>
      </c>
    </row>
    <row r="4297" spans="1:1" x14ac:dyDescent="0.25">
      <c r="A4297">
        <v>717</v>
      </c>
    </row>
    <row r="4298" spans="1:1" x14ac:dyDescent="0.25">
      <c r="A4298" t="s">
        <v>1596</v>
      </c>
    </row>
    <row r="4300" spans="1:1" x14ac:dyDescent="0.25">
      <c r="A4300" t="s">
        <v>850</v>
      </c>
    </row>
    <row r="4302" spans="1:1" x14ac:dyDescent="0.25">
      <c r="A4302" t="s">
        <v>2</v>
      </c>
    </row>
    <row r="4303" spans="1:1" x14ac:dyDescent="0.25">
      <c r="A4303">
        <v>718</v>
      </c>
    </row>
    <row r="4304" spans="1:1" x14ac:dyDescent="0.25">
      <c r="A4304" t="s">
        <v>1596</v>
      </c>
    </row>
    <row r="4306" spans="1:1" x14ac:dyDescent="0.25">
      <c r="A4306" t="s">
        <v>850</v>
      </c>
    </row>
    <row r="4308" spans="1:1" x14ac:dyDescent="0.25">
      <c r="A4308" t="s">
        <v>2</v>
      </c>
    </row>
    <row r="4309" spans="1:1" x14ac:dyDescent="0.25">
      <c r="A4309">
        <v>719</v>
      </c>
    </row>
    <row r="4310" spans="1:1" x14ac:dyDescent="0.25">
      <c r="A4310" t="s">
        <v>383</v>
      </c>
    </row>
    <row r="4312" spans="1:1" x14ac:dyDescent="0.25">
      <c r="A4312" t="s">
        <v>851</v>
      </c>
    </row>
    <row r="4314" spans="1:1" x14ac:dyDescent="0.25">
      <c r="A4314" t="s">
        <v>2</v>
      </c>
    </row>
    <row r="4315" spans="1:1" x14ac:dyDescent="0.25">
      <c r="A4315">
        <v>720</v>
      </c>
    </row>
    <row r="4316" spans="1:1" x14ac:dyDescent="0.25">
      <c r="A4316" t="s">
        <v>823</v>
      </c>
    </row>
    <row r="4318" spans="1:1" x14ac:dyDescent="0.25">
      <c r="A4318" t="s">
        <v>852</v>
      </c>
    </row>
    <row r="4320" spans="1:1" x14ac:dyDescent="0.25">
      <c r="A4320" t="s">
        <v>2</v>
      </c>
    </row>
    <row r="4321" spans="1:1" x14ac:dyDescent="0.25">
      <c r="A4321">
        <v>721</v>
      </c>
    </row>
    <row r="4322" spans="1:1" x14ac:dyDescent="0.25">
      <c r="A4322" t="s">
        <v>1620</v>
      </c>
    </row>
    <row r="4324" spans="1:1" x14ac:dyDescent="0.25">
      <c r="A4324" t="s">
        <v>853</v>
      </c>
    </row>
    <row r="4326" spans="1:1" x14ac:dyDescent="0.25">
      <c r="A4326" t="s">
        <v>2</v>
      </c>
    </row>
    <row r="4327" spans="1:1" x14ac:dyDescent="0.25">
      <c r="A4327">
        <v>722</v>
      </c>
    </row>
    <row r="4328" spans="1:1" x14ac:dyDescent="0.25">
      <c r="A4328" t="s">
        <v>604</v>
      </c>
    </row>
    <row r="4330" spans="1:1" x14ac:dyDescent="0.25">
      <c r="A4330" t="s">
        <v>854</v>
      </c>
    </row>
    <row r="4332" spans="1:1" x14ac:dyDescent="0.25">
      <c r="A4332" t="s">
        <v>2</v>
      </c>
    </row>
    <row r="4333" spans="1:1" x14ac:dyDescent="0.25">
      <c r="A4333">
        <v>723</v>
      </c>
    </row>
    <row r="4334" spans="1:1" x14ac:dyDescent="0.25">
      <c r="A4334" t="s">
        <v>1048</v>
      </c>
    </row>
    <row r="4336" spans="1:1" x14ac:dyDescent="0.25">
      <c r="A4336" t="s">
        <v>855</v>
      </c>
    </row>
    <row r="4338" spans="1:1" x14ac:dyDescent="0.25">
      <c r="A4338" t="s">
        <v>2</v>
      </c>
    </row>
    <row r="4339" spans="1:1" x14ac:dyDescent="0.25">
      <c r="A4339">
        <v>724</v>
      </c>
    </row>
    <row r="4340" spans="1:1" x14ac:dyDescent="0.25">
      <c r="A4340" t="s">
        <v>1621</v>
      </c>
    </row>
    <row r="4342" spans="1:1" x14ac:dyDescent="0.25">
      <c r="A4342" t="s">
        <v>856</v>
      </c>
    </row>
    <row r="4344" spans="1:1" x14ac:dyDescent="0.25">
      <c r="A4344" t="s">
        <v>2</v>
      </c>
    </row>
    <row r="4345" spans="1:1" x14ac:dyDescent="0.25">
      <c r="A4345">
        <v>725</v>
      </c>
    </row>
    <row r="4346" spans="1:1" x14ac:dyDescent="0.25">
      <c r="A4346" t="s">
        <v>1622</v>
      </c>
    </row>
    <row r="4348" spans="1:1" x14ac:dyDescent="0.25">
      <c r="A4348" t="s">
        <v>857</v>
      </c>
    </row>
    <row r="4350" spans="1:1" x14ac:dyDescent="0.25">
      <c r="A4350" t="s">
        <v>2</v>
      </c>
    </row>
    <row r="4351" spans="1:1" x14ac:dyDescent="0.25">
      <c r="A4351">
        <v>726</v>
      </c>
    </row>
    <row r="4352" spans="1:1" x14ac:dyDescent="0.25">
      <c r="A4352" t="s">
        <v>1623</v>
      </c>
    </row>
    <row r="4354" spans="1:1" x14ac:dyDescent="0.25">
      <c r="A4354" t="s">
        <v>858</v>
      </c>
    </row>
    <row r="4356" spans="1:1" x14ac:dyDescent="0.25">
      <c r="A4356" t="s">
        <v>2</v>
      </c>
    </row>
    <row r="4357" spans="1:1" x14ac:dyDescent="0.25">
      <c r="A4357">
        <v>727</v>
      </c>
    </row>
    <row r="4358" spans="1:1" x14ac:dyDescent="0.25">
      <c r="A4358" t="s">
        <v>1584</v>
      </c>
    </row>
    <row r="4360" spans="1:1" x14ac:dyDescent="0.25">
      <c r="A4360" t="s">
        <v>859</v>
      </c>
    </row>
    <row r="4362" spans="1:1" x14ac:dyDescent="0.25">
      <c r="A4362" t="s">
        <v>2</v>
      </c>
    </row>
    <row r="4363" spans="1:1" x14ac:dyDescent="0.25">
      <c r="A4363">
        <v>728</v>
      </c>
    </row>
    <row r="4364" spans="1:1" x14ac:dyDescent="0.25">
      <c r="A4364" t="s">
        <v>937</v>
      </c>
    </row>
    <row r="4366" spans="1:1" x14ac:dyDescent="0.25">
      <c r="A4366" t="s">
        <v>860</v>
      </c>
    </row>
    <row r="4368" spans="1:1" x14ac:dyDescent="0.25">
      <c r="A4368" t="s">
        <v>2</v>
      </c>
    </row>
    <row r="4369" spans="1:1" x14ac:dyDescent="0.25">
      <c r="A4369">
        <v>729</v>
      </c>
    </row>
    <row r="4370" spans="1:1" x14ac:dyDescent="0.25">
      <c r="A4370" t="s">
        <v>1624</v>
      </c>
    </row>
    <row r="4372" spans="1:1" x14ac:dyDescent="0.25">
      <c r="A4372" t="s">
        <v>861</v>
      </c>
    </row>
    <row r="4374" spans="1:1" x14ac:dyDescent="0.25">
      <c r="A4374" t="s">
        <v>2</v>
      </c>
    </row>
    <row r="4375" spans="1:1" x14ac:dyDescent="0.25">
      <c r="A4375">
        <v>730</v>
      </c>
    </row>
    <row r="4376" spans="1:1" x14ac:dyDescent="0.25">
      <c r="A4376" t="s">
        <v>289</v>
      </c>
    </row>
    <row r="4378" spans="1:1" x14ac:dyDescent="0.25">
      <c r="A4378" t="s">
        <v>862</v>
      </c>
    </row>
    <row r="4380" spans="1:1" x14ac:dyDescent="0.25">
      <c r="A4380" t="s">
        <v>2</v>
      </c>
    </row>
    <row r="4381" spans="1:1" x14ac:dyDescent="0.25">
      <c r="A4381">
        <v>731</v>
      </c>
    </row>
    <row r="4382" spans="1:1" x14ac:dyDescent="0.25">
      <c r="A4382" t="s">
        <v>1625</v>
      </c>
    </row>
    <row r="4384" spans="1:1" x14ac:dyDescent="0.25">
      <c r="A4384" t="s">
        <v>863</v>
      </c>
    </row>
    <row r="4386" spans="1:1" x14ac:dyDescent="0.25">
      <c r="A4386" t="s">
        <v>2</v>
      </c>
    </row>
    <row r="4387" spans="1:1" x14ac:dyDescent="0.25">
      <c r="A4387">
        <v>732</v>
      </c>
    </row>
    <row r="4388" spans="1:1" x14ac:dyDescent="0.25">
      <c r="A4388" t="s">
        <v>185</v>
      </c>
    </row>
    <row r="4390" spans="1:1" x14ac:dyDescent="0.25">
      <c r="A4390" t="s">
        <v>864</v>
      </c>
    </row>
    <row r="4392" spans="1:1" x14ac:dyDescent="0.25">
      <c r="A4392" t="s">
        <v>2</v>
      </c>
    </row>
    <row r="4393" spans="1:1" x14ac:dyDescent="0.25">
      <c r="A4393">
        <v>733</v>
      </c>
    </row>
    <row r="4394" spans="1:1" x14ac:dyDescent="0.25">
      <c r="A4394" t="s">
        <v>1133</v>
      </c>
    </row>
    <row r="4396" spans="1:1" x14ac:dyDescent="0.25">
      <c r="A4396" t="s">
        <v>865</v>
      </c>
    </row>
    <row r="4398" spans="1:1" x14ac:dyDescent="0.25">
      <c r="A4398" t="s">
        <v>2</v>
      </c>
    </row>
    <row r="4399" spans="1:1" x14ac:dyDescent="0.25">
      <c r="A4399">
        <v>734</v>
      </c>
    </row>
    <row r="4400" spans="1:1" x14ac:dyDescent="0.25">
      <c r="A4400" t="s">
        <v>931</v>
      </c>
    </row>
    <row r="4402" spans="1:1" x14ac:dyDescent="0.25">
      <c r="A4402" t="s">
        <v>866</v>
      </c>
    </row>
    <row r="4404" spans="1:1" x14ac:dyDescent="0.25">
      <c r="A4404" t="s">
        <v>2</v>
      </c>
    </row>
    <row r="4405" spans="1:1" x14ac:dyDescent="0.25">
      <c r="A4405">
        <v>735</v>
      </c>
    </row>
    <row r="4406" spans="1:1" x14ac:dyDescent="0.25">
      <c r="A4406" t="s">
        <v>1626</v>
      </c>
    </row>
    <row r="4408" spans="1:1" x14ac:dyDescent="0.25">
      <c r="A4408" t="s">
        <v>867</v>
      </c>
    </row>
    <row r="4410" spans="1:1" x14ac:dyDescent="0.25">
      <c r="A4410" t="s">
        <v>2</v>
      </c>
    </row>
    <row r="4411" spans="1:1" x14ac:dyDescent="0.25">
      <c r="A4411">
        <v>736</v>
      </c>
    </row>
    <row r="4412" spans="1:1" x14ac:dyDescent="0.25">
      <c r="A4412" t="s">
        <v>487</v>
      </c>
    </row>
    <row r="4414" spans="1:1" x14ac:dyDescent="0.25">
      <c r="A4414" t="s">
        <v>868</v>
      </c>
    </row>
    <row r="4416" spans="1:1" x14ac:dyDescent="0.25">
      <c r="A4416" t="s">
        <v>2</v>
      </c>
    </row>
    <row r="4417" spans="1:1" x14ac:dyDescent="0.25">
      <c r="A4417">
        <v>737</v>
      </c>
    </row>
    <row r="4418" spans="1:1" x14ac:dyDescent="0.25">
      <c r="A4418" t="s">
        <v>191</v>
      </c>
    </row>
    <row r="4420" spans="1:1" x14ac:dyDescent="0.25">
      <c r="A4420" t="s">
        <v>869</v>
      </c>
    </row>
    <row r="4422" spans="1:1" x14ac:dyDescent="0.25">
      <c r="A4422" t="s">
        <v>2</v>
      </c>
    </row>
    <row r="4423" spans="1:1" x14ac:dyDescent="0.25">
      <c r="A4423">
        <v>738</v>
      </c>
    </row>
    <row r="4424" spans="1:1" x14ac:dyDescent="0.25">
      <c r="A4424" t="s">
        <v>1608</v>
      </c>
    </row>
    <row r="4426" spans="1:1" x14ac:dyDescent="0.25">
      <c r="A4426" t="s">
        <v>870</v>
      </c>
    </row>
    <row r="4428" spans="1:1" x14ac:dyDescent="0.25">
      <c r="A4428" t="s">
        <v>2</v>
      </c>
    </row>
    <row r="4429" spans="1:1" x14ac:dyDescent="0.25">
      <c r="A4429">
        <v>739</v>
      </c>
    </row>
    <row r="4430" spans="1:1" x14ac:dyDescent="0.25">
      <c r="A4430" t="s">
        <v>821</v>
      </c>
    </row>
    <row r="4432" spans="1:1" x14ac:dyDescent="0.25">
      <c r="A4432" t="s">
        <v>871</v>
      </c>
    </row>
    <row r="4434" spans="1:1" x14ac:dyDescent="0.25">
      <c r="A4434" t="s">
        <v>2</v>
      </c>
    </row>
    <row r="4435" spans="1:1" x14ac:dyDescent="0.25">
      <c r="A4435">
        <v>740</v>
      </c>
    </row>
    <row r="4436" spans="1:1" x14ac:dyDescent="0.25">
      <c r="A4436" t="s">
        <v>1155</v>
      </c>
    </row>
    <row r="4438" spans="1:1" x14ac:dyDescent="0.25">
      <c r="A4438" t="s">
        <v>872</v>
      </c>
    </row>
    <row r="4440" spans="1:1" x14ac:dyDescent="0.25">
      <c r="A4440" t="s">
        <v>2</v>
      </c>
    </row>
    <row r="4441" spans="1:1" x14ac:dyDescent="0.25">
      <c r="A4441">
        <v>741</v>
      </c>
    </row>
    <row r="4442" spans="1:1" x14ac:dyDescent="0.25">
      <c r="A4442" t="s">
        <v>1693</v>
      </c>
    </row>
    <row r="4444" spans="1:1" x14ac:dyDescent="0.25">
      <c r="A4444" t="s">
        <v>873</v>
      </c>
    </row>
    <row r="4446" spans="1:1" x14ac:dyDescent="0.25">
      <c r="A4446" t="s">
        <v>2</v>
      </c>
    </row>
    <row r="4447" spans="1:1" x14ac:dyDescent="0.25">
      <c r="A4447">
        <v>742</v>
      </c>
    </row>
    <row r="4448" spans="1:1" x14ac:dyDescent="0.25">
      <c r="A4448" t="s">
        <v>391</v>
      </c>
    </row>
    <row r="4450" spans="1:1" x14ac:dyDescent="0.25">
      <c r="A4450" t="s">
        <v>874</v>
      </c>
    </row>
    <row r="4452" spans="1:1" x14ac:dyDescent="0.25">
      <c r="A4452" t="s">
        <v>2</v>
      </c>
    </row>
    <row r="4453" spans="1:1" x14ac:dyDescent="0.25">
      <c r="A4453">
        <v>743</v>
      </c>
    </row>
    <row r="4454" spans="1:1" x14ac:dyDescent="0.25">
      <c r="A4454" t="s">
        <v>1694</v>
      </c>
    </row>
    <row r="4456" spans="1:1" x14ac:dyDescent="0.25">
      <c r="A4456" t="s">
        <v>875</v>
      </c>
    </row>
    <row r="4458" spans="1:1" x14ac:dyDescent="0.25">
      <c r="A4458" t="s">
        <v>2</v>
      </c>
    </row>
    <row r="4459" spans="1:1" x14ac:dyDescent="0.25">
      <c r="A4459">
        <v>744</v>
      </c>
    </row>
    <row r="4460" spans="1:1" x14ac:dyDescent="0.25">
      <c r="A4460" t="s">
        <v>1660</v>
      </c>
    </row>
    <row r="4462" spans="1:1" x14ac:dyDescent="0.25">
      <c r="A4462" t="s">
        <v>876</v>
      </c>
    </row>
    <row r="4464" spans="1:1" x14ac:dyDescent="0.25">
      <c r="A4464" t="s">
        <v>2</v>
      </c>
    </row>
    <row r="4465" spans="1:1" x14ac:dyDescent="0.25">
      <c r="A4465">
        <v>745</v>
      </c>
    </row>
    <row r="4466" spans="1:1" x14ac:dyDescent="0.25">
      <c r="A4466" t="s">
        <v>621</v>
      </c>
    </row>
    <row r="4468" spans="1:1" x14ac:dyDescent="0.25">
      <c r="A4468" t="s">
        <v>877</v>
      </c>
    </row>
    <row r="4470" spans="1:1" x14ac:dyDescent="0.25">
      <c r="A4470" t="s">
        <v>2</v>
      </c>
    </row>
    <row r="4471" spans="1:1" x14ac:dyDescent="0.25">
      <c r="A4471">
        <v>746</v>
      </c>
    </row>
    <row r="4472" spans="1:1" x14ac:dyDescent="0.25">
      <c r="A4472" t="s">
        <v>612</v>
      </c>
    </row>
    <row r="4474" spans="1:1" x14ac:dyDescent="0.25">
      <c r="A4474" t="s">
        <v>878</v>
      </c>
    </row>
    <row r="4476" spans="1:1" x14ac:dyDescent="0.25">
      <c r="A4476" t="s">
        <v>2</v>
      </c>
    </row>
    <row r="4477" spans="1:1" x14ac:dyDescent="0.25">
      <c r="A4477">
        <v>747</v>
      </c>
    </row>
    <row r="4478" spans="1:1" x14ac:dyDescent="0.25">
      <c r="A4478" t="s">
        <v>1695</v>
      </c>
    </row>
    <row r="4480" spans="1:1" x14ac:dyDescent="0.25">
      <c r="A4480" t="s">
        <v>879</v>
      </c>
    </row>
    <row r="4482" spans="1:1" x14ac:dyDescent="0.25">
      <c r="A4482" t="s">
        <v>2</v>
      </c>
    </row>
    <row r="4483" spans="1:1" x14ac:dyDescent="0.25">
      <c r="A4483">
        <v>748</v>
      </c>
    </row>
    <row r="4484" spans="1:1" x14ac:dyDescent="0.25">
      <c r="A4484" t="s">
        <v>1696</v>
      </c>
    </row>
    <row r="4486" spans="1:1" x14ac:dyDescent="0.25">
      <c r="A4486" t="s">
        <v>880</v>
      </c>
    </row>
    <row r="4488" spans="1:1" x14ac:dyDescent="0.25">
      <c r="A4488" t="s">
        <v>2</v>
      </c>
    </row>
    <row r="4489" spans="1:1" x14ac:dyDescent="0.25">
      <c r="A4489">
        <v>749</v>
      </c>
    </row>
    <row r="4490" spans="1:1" x14ac:dyDescent="0.25">
      <c r="A4490" t="s">
        <v>737</v>
      </c>
    </row>
    <row r="4492" spans="1:1" x14ac:dyDescent="0.25">
      <c r="A4492" t="s">
        <v>881</v>
      </c>
    </row>
    <row r="4494" spans="1:1" x14ac:dyDescent="0.25">
      <c r="A4494" t="s">
        <v>2</v>
      </c>
    </row>
    <row r="4495" spans="1:1" x14ac:dyDescent="0.25">
      <c r="A4495">
        <v>750</v>
      </c>
    </row>
    <row r="4496" spans="1:1" x14ac:dyDescent="0.25">
      <c r="A4496" t="s">
        <v>185</v>
      </c>
    </row>
    <row r="4498" spans="1:1" x14ac:dyDescent="0.25">
      <c r="A4498" t="s">
        <v>882</v>
      </c>
    </row>
    <row r="4500" spans="1:1" x14ac:dyDescent="0.25">
      <c r="A4500" t="s">
        <v>2</v>
      </c>
    </row>
    <row r="4501" spans="1:1" x14ac:dyDescent="0.25">
      <c r="A4501">
        <v>751</v>
      </c>
    </row>
    <row r="4502" spans="1:1" x14ac:dyDescent="0.25">
      <c r="A4502" t="s">
        <v>387</v>
      </c>
    </row>
    <row r="4504" spans="1:1" x14ac:dyDescent="0.25">
      <c r="A4504" t="s">
        <v>883</v>
      </c>
    </row>
    <row r="4506" spans="1:1" x14ac:dyDescent="0.25">
      <c r="A4506" t="s">
        <v>2</v>
      </c>
    </row>
    <row r="4507" spans="1:1" x14ac:dyDescent="0.25">
      <c r="A4507">
        <v>752</v>
      </c>
    </row>
    <row r="4508" spans="1:1" x14ac:dyDescent="0.25">
      <c r="A4508" t="s">
        <v>1627</v>
      </c>
    </row>
    <row r="4510" spans="1:1" x14ac:dyDescent="0.25">
      <c r="A4510" t="s">
        <v>884</v>
      </c>
    </row>
    <row r="4512" spans="1:1" x14ac:dyDescent="0.25">
      <c r="A4512" t="s">
        <v>2</v>
      </c>
    </row>
    <row r="4513" spans="1:1" x14ac:dyDescent="0.25">
      <c r="A4513">
        <v>753</v>
      </c>
    </row>
    <row r="4514" spans="1:1" x14ac:dyDescent="0.25">
      <c r="A4514" t="s">
        <v>1628</v>
      </c>
    </row>
    <row r="4516" spans="1:1" x14ac:dyDescent="0.25">
      <c r="A4516" t="s">
        <v>885</v>
      </c>
    </row>
    <row r="4518" spans="1:1" x14ac:dyDescent="0.25">
      <c r="A4518" t="s">
        <v>2</v>
      </c>
    </row>
    <row r="4519" spans="1:1" x14ac:dyDescent="0.25">
      <c r="A4519">
        <v>754</v>
      </c>
    </row>
    <row r="4520" spans="1:1" x14ac:dyDescent="0.25">
      <c r="A4520" t="s">
        <v>1629</v>
      </c>
    </row>
    <row r="4522" spans="1:1" x14ac:dyDescent="0.25">
      <c r="A4522" t="s">
        <v>886</v>
      </c>
    </row>
    <row r="4524" spans="1:1" x14ac:dyDescent="0.25">
      <c r="A4524" t="s">
        <v>2</v>
      </c>
    </row>
    <row r="4525" spans="1:1" x14ac:dyDescent="0.25">
      <c r="A4525">
        <v>755</v>
      </c>
    </row>
    <row r="4526" spans="1:1" x14ac:dyDescent="0.25">
      <c r="A4526" t="s">
        <v>1630</v>
      </c>
    </row>
    <row r="4528" spans="1:1" x14ac:dyDescent="0.25">
      <c r="A4528" t="s">
        <v>887</v>
      </c>
    </row>
    <row r="4530" spans="1:1" x14ac:dyDescent="0.25">
      <c r="A4530" t="s">
        <v>2</v>
      </c>
    </row>
    <row r="4531" spans="1:1" x14ac:dyDescent="0.25">
      <c r="A4531">
        <v>756</v>
      </c>
    </row>
    <row r="4532" spans="1:1" x14ac:dyDescent="0.25">
      <c r="A4532" t="s">
        <v>1631</v>
      </c>
    </row>
    <row r="4534" spans="1:1" x14ac:dyDescent="0.25">
      <c r="A4534" t="s">
        <v>888</v>
      </c>
    </row>
    <row r="4536" spans="1:1" x14ac:dyDescent="0.25">
      <c r="A4536" t="s">
        <v>2</v>
      </c>
    </row>
    <row r="4537" spans="1:1" x14ac:dyDescent="0.25">
      <c r="A4537">
        <v>757</v>
      </c>
    </row>
    <row r="4538" spans="1:1" x14ac:dyDescent="0.25">
      <c r="A4538" t="s">
        <v>1632</v>
      </c>
    </row>
    <row r="4540" spans="1:1" x14ac:dyDescent="0.25">
      <c r="A4540" t="s">
        <v>889</v>
      </c>
    </row>
    <row r="4542" spans="1:1" x14ac:dyDescent="0.25">
      <c r="A4542" t="s">
        <v>2</v>
      </c>
    </row>
    <row r="4543" spans="1:1" x14ac:dyDescent="0.25">
      <c r="A4543">
        <v>758</v>
      </c>
    </row>
    <row r="4544" spans="1:1" x14ac:dyDescent="0.25">
      <c r="A4544" t="s">
        <v>1028</v>
      </c>
    </row>
    <row r="4546" spans="1:1" x14ac:dyDescent="0.25">
      <c r="A4546" t="s">
        <v>890</v>
      </c>
    </row>
    <row r="4548" spans="1:1" x14ac:dyDescent="0.25">
      <c r="A4548" t="s">
        <v>2</v>
      </c>
    </row>
    <row r="4549" spans="1:1" x14ac:dyDescent="0.25">
      <c r="A4549">
        <v>759</v>
      </c>
    </row>
    <row r="4550" spans="1:1" x14ac:dyDescent="0.25">
      <c r="A4550" t="s">
        <v>1633</v>
      </c>
    </row>
    <row r="4552" spans="1:1" x14ac:dyDescent="0.25">
      <c r="A4552" t="s">
        <v>891</v>
      </c>
    </row>
    <row r="4554" spans="1:1" x14ac:dyDescent="0.25">
      <c r="A4554" t="s">
        <v>2</v>
      </c>
    </row>
    <row r="4555" spans="1:1" x14ac:dyDescent="0.25">
      <c r="A4555">
        <v>760</v>
      </c>
    </row>
    <row r="4556" spans="1:1" x14ac:dyDescent="0.25">
      <c r="A4556" t="s">
        <v>1634</v>
      </c>
    </row>
    <row r="4558" spans="1:1" x14ac:dyDescent="0.25">
      <c r="A4558" t="s">
        <v>892</v>
      </c>
    </row>
    <row r="4560" spans="1:1" x14ac:dyDescent="0.25">
      <c r="A4560" t="s">
        <v>2</v>
      </c>
    </row>
    <row r="4561" spans="1:1" x14ac:dyDescent="0.25">
      <c r="A4561">
        <v>761</v>
      </c>
    </row>
    <row r="4562" spans="1:1" x14ac:dyDescent="0.25">
      <c r="A4562" t="s">
        <v>1635</v>
      </c>
    </row>
    <row r="4564" spans="1:1" x14ac:dyDescent="0.25">
      <c r="A4564" t="s">
        <v>893</v>
      </c>
    </row>
    <row r="4566" spans="1:1" x14ac:dyDescent="0.25">
      <c r="A4566" t="s">
        <v>2</v>
      </c>
    </row>
    <row r="4567" spans="1:1" x14ac:dyDescent="0.25">
      <c r="A4567">
        <v>762</v>
      </c>
    </row>
    <row r="4568" spans="1:1" x14ac:dyDescent="0.25">
      <c r="A4568" t="s">
        <v>122</v>
      </c>
    </row>
    <row r="4570" spans="1:1" x14ac:dyDescent="0.25">
      <c r="A4570" t="s">
        <v>894</v>
      </c>
    </row>
    <row r="4572" spans="1:1" x14ac:dyDescent="0.25">
      <c r="A4572" t="s">
        <v>2</v>
      </c>
    </row>
    <row r="4573" spans="1:1" x14ac:dyDescent="0.25">
      <c r="A4573">
        <v>763</v>
      </c>
    </row>
    <row r="4574" spans="1:1" x14ac:dyDescent="0.25">
      <c r="A4574" t="s">
        <v>1043</v>
      </c>
    </row>
    <row r="4576" spans="1:1" x14ac:dyDescent="0.25">
      <c r="A4576" t="s">
        <v>895</v>
      </c>
    </row>
    <row r="4578" spans="1:1" x14ac:dyDescent="0.25">
      <c r="A4578" t="s">
        <v>2</v>
      </c>
    </row>
    <row r="4579" spans="1:1" x14ac:dyDescent="0.25">
      <c r="A4579">
        <v>764</v>
      </c>
    </row>
    <row r="4580" spans="1:1" x14ac:dyDescent="0.25">
      <c r="A4580" t="s">
        <v>1581</v>
      </c>
    </row>
    <row r="4582" spans="1:1" x14ac:dyDescent="0.25">
      <c r="A4582" t="s">
        <v>896</v>
      </c>
    </row>
    <row r="4584" spans="1:1" x14ac:dyDescent="0.25">
      <c r="A4584" t="s">
        <v>2</v>
      </c>
    </row>
    <row r="4585" spans="1:1" x14ac:dyDescent="0.25">
      <c r="A4585">
        <v>765</v>
      </c>
    </row>
    <row r="4586" spans="1:1" x14ac:dyDescent="0.25">
      <c r="A4586" t="s">
        <v>1266</v>
      </c>
    </row>
    <row r="4588" spans="1:1" x14ac:dyDescent="0.25">
      <c r="A4588" t="s">
        <v>897</v>
      </c>
    </row>
    <row r="4590" spans="1:1" x14ac:dyDescent="0.25">
      <c r="A4590" t="s">
        <v>2</v>
      </c>
    </row>
    <row r="4591" spans="1:1" x14ac:dyDescent="0.25">
      <c r="A4591">
        <v>766</v>
      </c>
    </row>
    <row r="4592" spans="1:1" x14ac:dyDescent="0.25">
      <c r="A4592" t="s">
        <v>1133</v>
      </c>
    </row>
    <row r="4594" spans="1:1" x14ac:dyDescent="0.25">
      <c r="A4594" t="s">
        <v>898</v>
      </c>
    </row>
    <row r="4596" spans="1:1" x14ac:dyDescent="0.25">
      <c r="A4596" t="s">
        <v>2</v>
      </c>
    </row>
    <row r="4597" spans="1:1" x14ac:dyDescent="0.25">
      <c r="A4597">
        <v>767</v>
      </c>
    </row>
    <row r="4598" spans="1:1" x14ac:dyDescent="0.25">
      <c r="A4598" t="s">
        <v>1600</v>
      </c>
    </row>
    <row r="4600" spans="1:1" x14ac:dyDescent="0.25">
      <c r="A4600" t="s">
        <v>899</v>
      </c>
    </row>
    <row r="4602" spans="1:1" x14ac:dyDescent="0.25">
      <c r="A4602" t="s">
        <v>2</v>
      </c>
    </row>
    <row r="4603" spans="1:1" x14ac:dyDescent="0.25">
      <c r="A4603">
        <v>768</v>
      </c>
    </row>
    <row r="4604" spans="1:1" x14ac:dyDescent="0.25">
      <c r="A4604" t="s">
        <v>1636</v>
      </c>
    </row>
    <row r="4606" spans="1:1" x14ac:dyDescent="0.25">
      <c r="A4606" t="s">
        <v>900</v>
      </c>
    </row>
    <row r="4608" spans="1:1" x14ac:dyDescent="0.25">
      <c r="A4608" t="s">
        <v>2</v>
      </c>
    </row>
    <row r="4609" spans="1:1" x14ac:dyDescent="0.25">
      <c r="A4609">
        <v>769</v>
      </c>
    </row>
    <row r="4610" spans="1:1" x14ac:dyDescent="0.25">
      <c r="A4610" t="s">
        <v>1591</v>
      </c>
    </row>
    <row r="4612" spans="1:1" x14ac:dyDescent="0.25">
      <c r="A4612" t="s">
        <v>901</v>
      </c>
    </row>
    <row r="4614" spans="1:1" x14ac:dyDescent="0.25">
      <c r="A4614" t="s">
        <v>2</v>
      </c>
    </row>
    <row r="4615" spans="1:1" x14ac:dyDescent="0.25">
      <c r="A4615">
        <v>770</v>
      </c>
    </row>
    <row r="4616" spans="1:1" x14ac:dyDescent="0.25">
      <c r="A4616" t="s">
        <v>1697</v>
      </c>
    </row>
    <row r="4618" spans="1:1" x14ac:dyDescent="0.25">
      <c r="A4618" t="s">
        <v>902</v>
      </c>
    </row>
    <row r="4620" spans="1:1" x14ac:dyDescent="0.25">
      <c r="A4620" t="s">
        <v>2</v>
      </c>
    </row>
    <row r="4621" spans="1:1" x14ac:dyDescent="0.25">
      <c r="A4621">
        <v>771</v>
      </c>
    </row>
    <row r="4622" spans="1:1" x14ac:dyDescent="0.25">
      <c r="A4622" t="s">
        <v>1698</v>
      </c>
    </row>
    <row r="4624" spans="1:1" x14ac:dyDescent="0.25">
      <c r="A4624" t="s">
        <v>903</v>
      </c>
    </row>
    <row r="4626" spans="1:1" x14ac:dyDescent="0.25">
      <c r="A4626" t="s">
        <v>2</v>
      </c>
    </row>
    <row r="4627" spans="1:1" x14ac:dyDescent="0.25">
      <c r="A4627">
        <v>772</v>
      </c>
    </row>
    <row r="4628" spans="1:1" x14ac:dyDescent="0.25">
      <c r="A4628" t="s">
        <v>1699</v>
      </c>
    </row>
    <row r="4630" spans="1:1" x14ac:dyDescent="0.25">
      <c r="A4630" t="s">
        <v>904</v>
      </c>
    </row>
    <row r="4632" spans="1:1" x14ac:dyDescent="0.25">
      <c r="A4632" t="s">
        <v>2</v>
      </c>
    </row>
    <row r="4633" spans="1:1" x14ac:dyDescent="0.25">
      <c r="A4633">
        <v>773</v>
      </c>
    </row>
    <row r="4634" spans="1:1" x14ac:dyDescent="0.25">
      <c r="A4634" t="s">
        <v>1700</v>
      </c>
    </row>
    <row r="4636" spans="1:1" x14ac:dyDescent="0.25">
      <c r="A4636" t="s">
        <v>905</v>
      </c>
    </row>
    <row r="4638" spans="1:1" x14ac:dyDescent="0.25">
      <c r="A4638" t="s">
        <v>2</v>
      </c>
    </row>
    <row r="4639" spans="1:1" x14ac:dyDescent="0.25">
      <c r="A4639">
        <v>774</v>
      </c>
    </row>
    <row r="4640" spans="1:1" x14ac:dyDescent="0.25">
      <c r="A4640" t="s">
        <v>1637</v>
      </c>
    </row>
    <row r="4642" spans="1:1" x14ac:dyDescent="0.25">
      <c r="A4642" t="s">
        <v>906</v>
      </c>
    </row>
    <row r="4644" spans="1:1" x14ac:dyDescent="0.25">
      <c r="A4644" t="s">
        <v>2</v>
      </c>
    </row>
    <row r="4645" spans="1:1" x14ac:dyDescent="0.25">
      <c r="A4645">
        <v>775</v>
      </c>
    </row>
    <row r="4646" spans="1:1" x14ac:dyDescent="0.25">
      <c r="A4646" t="s">
        <v>1637</v>
      </c>
    </row>
    <row r="4648" spans="1:1" x14ac:dyDescent="0.25">
      <c r="A4648" t="s">
        <v>906</v>
      </c>
    </row>
    <row r="4650" spans="1:1" x14ac:dyDescent="0.25">
      <c r="A4650" t="s">
        <v>2</v>
      </c>
    </row>
    <row r="4651" spans="1:1" x14ac:dyDescent="0.25">
      <c r="A4651">
        <v>776</v>
      </c>
    </row>
    <row r="4652" spans="1:1" x14ac:dyDescent="0.25">
      <c r="A4652" t="s">
        <v>1638</v>
      </c>
    </row>
    <row r="4654" spans="1:1" x14ac:dyDescent="0.25">
      <c r="A4654" t="s">
        <v>907</v>
      </c>
    </row>
    <row r="4656" spans="1:1" x14ac:dyDescent="0.25">
      <c r="A4656" t="s">
        <v>2</v>
      </c>
    </row>
    <row r="4657" spans="1:1" x14ac:dyDescent="0.25">
      <c r="A4657">
        <v>777</v>
      </c>
    </row>
    <row r="4658" spans="1:1" x14ac:dyDescent="0.25">
      <c r="A4658" t="s">
        <v>1638</v>
      </c>
    </row>
    <row r="4660" spans="1:1" x14ac:dyDescent="0.25">
      <c r="A4660" t="s">
        <v>907</v>
      </c>
    </row>
    <row r="4662" spans="1:1" x14ac:dyDescent="0.25">
      <c r="A4662" t="s">
        <v>2</v>
      </c>
    </row>
    <row r="4663" spans="1:1" x14ac:dyDescent="0.25">
      <c r="A4663">
        <v>778</v>
      </c>
    </row>
    <row r="4664" spans="1:1" x14ac:dyDescent="0.25">
      <c r="A4664" t="s">
        <v>197</v>
      </c>
    </row>
    <row r="4666" spans="1:1" x14ac:dyDescent="0.25">
      <c r="A4666" t="s">
        <v>908</v>
      </c>
    </row>
    <row r="4668" spans="1:1" x14ac:dyDescent="0.25">
      <c r="A4668" t="s">
        <v>2</v>
      </c>
    </row>
    <row r="4669" spans="1:1" x14ac:dyDescent="0.25">
      <c r="A4669">
        <v>779</v>
      </c>
    </row>
    <row r="4670" spans="1:1" x14ac:dyDescent="0.25">
      <c r="A4670" t="s">
        <v>197</v>
      </c>
    </row>
    <row r="4672" spans="1:1" x14ac:dyDescent="0.25">
      <c r="A4672" t="s">
        <v>908</v>
      </c>
    </row>
    <row r="4674" spans="1:1" x14ac:dyDescent="0.25">
      <c r="A4674" t="s">
        <v>2</v>
      </c>
    </row>
    <row r="4675" spans="1:1" x14ac:dyDescent="0.25">
      <c r="A4675">
        <v>780</v>
      </c>
    </row>
    <row r="4676" spans="1:1" x14ac:dyDescent="0.25">
      <c r="A4676" t="s">
        <v>1639</v>
      </c>
    </row>
    <row r="4678" spans="1:1" x14ac:dyDescent="0.25">
      <c r="A4678" t="s">
        <v>909</v>
      </c>
    </row>
    <row r="4680" spans="1:1" x14ac:dyDescent="0.25">
      <c r="A4680" t="s">
        <v>2</v>
      </c>
    </row>
    <row r="4681" spans="1:1" x14ac:dyDescent="0.25">
      <c r="A4681">
        <v>781</v>
      </c>
    </row>
    <row r="4682" spans="1:1" x14ac:dyDescent="0.25">
      <c r="A4682" t="s">
        <v>1640</v>
      </c>
    </row>
    <row r="4684" spans="1:1" x14ac:dyDescent="0.25">
      <c r="A4684" t="s">
        <v>910</v>
      </c>
    </row>
    <row r="4686" spans="1:1" x14ac:dyDescent="0.25">
      <c r="A4686" t="s">
        <v>2</v>
      </c>
    </row>
    <row r="4687" spans="1:1" x14ac:dyDescent="0.25">
      <c r="A4687">
        <v>782</v>
      </c>
    </row>
    <row r="4688" spans="1:1" x14ac:dyDescent="0.25">
      <c r="A4688" t="s">
        <v>1641</v>
      </c>
    </row>
    <row r="4690" spans="1:1" x14ac:dyDescent="0.25">
      <c r="A4690" t="s">
        <v>911</v>
      </c>
    </row>
    <row r="4692" spans="1:1" x14ac:dyDescent="0.25">
      <c r="A4692" t="s">
        <v>2</v>
      </c>
    </row>
    <row r="4693" spans="1:1" x14ac:dyDescent="0.25">
      <c r="A4693">
        <v>783</v>
      </c>
    </row>
    <row r="4694" spans="1:1" x14ac:dyDescent="0.25">
      <c r="A4694" t="s">
        <v>1642</v>
      </c>
    </row>
    <row r="4696" spans="1:1" x14ac:dyDescent="0.25">
      <c r="A4696" t="s">
        <v>912</v>
      </c>
    </row>
    <row r="4698" spans="1:1" x14ac:dyDescent="0.25">
      <c r="A4698" t="s">
        <v>2</v>
      </c>
    </row>
    <row r="4699" spans="1:1" x14ac:dyDescent="0.25">
      <c r="A4699">
        <v>784</v>
      </c>
    </row>
    <row r="4700" spans="1:1" x14ac:dyDescent="0.25">
      <c r="A4700" t="s">
        <v>1256</v>
      </c>
    </row>
    <row r="4702" spans="1:1" x14ac:dyDescent="0.25">
      <c r="A4702" t="s">
        <v>913</v>
      </c>
    </row>
    <row r="4704" spans="1:1" x14ac:dyDescent="0.25">
      <c r="A4704" t="s">
        <v>2</v>
      </c>
    </row>
    <row r="4705" spans="1:1" x14ac:dyDescent="0.25">
      <c r="A4705">
        <v>785</v>
      </c>
    </row>
    <row r="4706" spans="1:1" x14ac:dyDescent="0.25">
      <c r="A4706" t="s">
        <v>1643</v>
      </c>
    </row>
    <row r="4708" spans="1:1" x14ac:dyDescent="0.25">
      <c r="A4708" t="s">
        <v>914</v>
      </c>
    </row>
    <row r="4710" spans="1:1" x14ac:dyDescent="0.25">
      <c r="A4710" t="s">
        <v>2</v>
      </c>
    </row>
    <row r="4711" spans="1:1" x14ac:dyDescent="0.25">
      <c r="A4711">
        <v>786</v>
      </c>
    </row>
    <row r="4712" spans="1:1" x14ac:dyDescent="0.25">
      <c r="A4712" t="s">
        <v>612</v>
      </c>
    </row>
    <row r="4714" spans="1:1" x14ac:dyDescent="0.25">
      <c r="A4714" t="s">
        <v>915</v>
      </c>
    </row>
    <row r="4716" spans="1:1" x14ac:dyDescent="0.25">
      <c r="A4716" t="s">
        <v>2</v>
      </c>
    </row>
    <row r="4717" spans="1:1" x14ac:dyDescent="0.25">
      <c r="A4717">
        <v>787</v>
      </c>
    </row>
    <row r="4718" spans="1:1" x14ac:dyDescent="0.25">
      <c r="A4718" t="s">
        <v>1644</v>
      </c>
    </row>
    <row r="4720" spans="1:1" x14ac:dyDescent="0.25">
      <c r="A4720" t="s">
        <v>916</v>
      </c>
    </row>
    <row r="4722" spans="1:1" x14ac:dyDescent="0.25">
      <c r="A4722" t="s">
        <v>2</v>
      </c>
    </row>
    <row r="4723" spans="1:1" x14ac:dyDescent="0.25">
      <c r="A4723">
        <v>788</v>
      </c>
    </row>
    <row r="4724" spans="1:1" x14ac:dyDescent="0.25">
      <c r="A4724" t="s">
        <v>835</v>
      </c>
    </row>
    <row r="4726" spans="1:1" x14ac:dyDescent="0.25">
      <c r="A4726" t="s">
        <v>917</v>
      </c>
    </row>
    <row r="4728" spans="1:1" x14ac:dyDescent="0.25">
      <c r="A4728" t="s">
        <v>2</v>
      </c>
    </row>
    <row r="4729" spans="1:1" x14ac:dyDescent="0.25">
      <c r="A4729">
        <v>789</v>
      </c>
    </row>
    <row r="4730" spans="1:1" x14ac:dyDescent="0.25">
      <c r="A4730" t="s">
        <v>1645</v>
      </c>
    </row>
    <row r="4732" spans="1:1" x14ac:dyDescent="0.25">
      <c r="A4732" t="s">
        <v>918</v>
      </c>
    </row>
    <row r="4734" spans="1:1" x14ac:dyDescent="0.25">
      <c r="A4734" t="s">
        <v>2</v>
      </c>
    </row>
    <row r="4735" spans="1:1" x14ac:dyDescent="0.25">
      <c r="A4735">
        <v>790</v>
      </c>
    </row>
    <row r="4736" spans="1:1" x14ac:dyDescent="0.25">
      <c r="A4736" t="s">
        <v>1621</v>
      </c>
    </row>
    <row r="4738" spans="1:1" x14ac:dyDescent="0.25">
      <c r="A4738" t="s">
        <v>919</v>
      </c>
    </row>
    <row r="4740" spans="1:1" x14ac:dyDescent="0.25">
      <c r="A4740" t="s">
        <v>2</v>
      </c>
    </row>
    <row r="4741" spans="1:1" x14ac:dyDescent="0.25">
      <c r="A4741">
        <v>791</v>
      </c>
    </row>
    <row r="4742" spans="1:1" x14ac:dyDescent="0.25">
      <c r="A4742" t="s">
        <v>1646</v>
      </c>
    </row>
    <row r="4744" spans="1:1" x14ac:dyDescent="0.25">
      <c r="A4744" t="s">
        <v>920</v>
      </c>
    </row>
    <row r="4746" spans="1:1" x14ac:dyDescent="0.25">
      <c r="A4746" t="s">
        <v>2</v>
      </c>
    </row>
    <row r="4747" spans="1:1" x14ac:dyDescent="0.25">
      <c r="A4747">
        <v>792</v>
      </c>
    </row>
    <row r="4748" spans="1:1" x14ac:dyDescent="0.25">
      <c r="A4748" t="s">
        <v>1647</v>
      </c>
    </row>
    <row r="4750" spans="1:1" x14ac:dyDescent="0.25">
      <c r="A4750" t="s">
        <v>921</v>
      </c>
    </row>
    <row r="4752" spans="1:1" x14ac:dyDescent="0.25">
      <c r="A4752" t="s">
        <v>2</v>
      </c>
    </row>
    <row r="4753" spans="1:1" x14ac:dyDescent="0.25">
      <c r="A4753">
        <v>793</v>
      </c>
    </row>
    <row r="4754" spans="1:1" x14ac:dyDescent="0.25">
      <c r="A4754" t="s">
        <v>1606</v>
      </c>
    </row>
    <row r="4756" spans="1:1" x14ac:dyDescent="0.25">
      <c r="A4756" t="s">
        <v>922</v>
      </c>
    </row>
    <row r="4758" spans="1:1" x14ac:dyDescent="0.25">
      <c r="A4758" t="s">
        <v>2</v>
      </c>
    </row>
    <row r="4759" spans="1:1" x14ac:dyDescent="0.25">
      <c r="A4759">
        <v>794</v>
      </c>
    </row>
    <row r="4760" spans="1:1" x14ac:dyDescent="0.25">
      <c r="A4760" t="s">
        <v>1606</v>
      </c>
    </row>
    <row r="4762" spans="1:1" x14ac:dyDescent="0.25">
      <c r="A4762" t="s">
        <v>922</v>
      </c>
    </row>
    <row r="4764" spans="1:1" x14ac:dyDescent="0.25">
      <c r="A4764" t="s">
        <v>2</v>
      </c>
    </row>
    <row r="4765" spans="1:1" x14ac:dyDescent="0.25">
      <c r="A4765">
        <v>795</v>
      </c>
    </row>
    <row r="4766" spans="1:1" x14ac:dyDescent="0.25">
      <c r="A4766" t="s">
        <v>923</v>
      </c>
    </row>
    <row r="4768" spans="1:1" x14ac:dyDescent="0.25">
      <c r="A4768" t="s">
        <v>924</v>
      </c>
    </row>
    <row r="4770" spans="1:1" x14ac:dyDescent="0.25">
      <c r="A4770" t="s">
        <v>2</v>
      </c>
    </row>
    <row r="4771" spans="1:1" x14ac:dyDescent="0.25">
      <c r="A4771">
        <v>796</v>
      </c>
    </row>
    <row r="4772" spans="1:1" x14ac:dyDescent="0.25">
      <c r="A4772" t="s">
        <v>923</v>
      </c>
    </row>
    <row r="4774" spans="1:1" x14ac:dyDescent="0.25">
      <c r="A4774" t="s">
        <v>924</v>
      </c>
    </row>
    <row r="4776" spans="1:1" x14ac:dyDescent="0.25">
      <c r="A4776" t="s">
        <v>2</v>
      </c>
    </row>
    <row r="4777" spans="1:1" x14ac:dyDescent="0.25">
      <c r="A4777">
        <v>797</v>
      </c>
    </row>
    <row r="4778" spans="1:1" x14ac:dyDescent="0.25">
      <c r="A4778" t="s">
        <v>72</v>
      </c>
    </row>
    <row r="4780" spans="1:1" x14ac:dyDescent="0.25">
      <c r="A4780" t="s">
        <v>925</v>
      </c>
    </row>
    <row r="4782" spans="1:1" x14ac:dyDescent="0.25">
      <c r="A4782" t="s">
        <v>2</v>
      </c>
    </row>
    <row r="4783" spans="1:1" x14ac:dyDescent="0.25">
      <c r="A4783">
        <v>798</v>
      </c>
    </row>
    <row r="4784" spans="1:1" x14ac:dyDescent="0.25">
      <c r="A4784" t="s">
        <v>72</v>
      </c>
    </row>
    <row r="4786" spans="1:1" x14ac:dyDescent="0.25">
      <c r="A4786" t="s">
        <v>925</v>
      </c>
    </row>
    <row r="4788" spans="1:1" x14ac:dyDescent="0.25">
      <c r="A4788" t="s">
        <v>2</v>
      </c>
    </row>
    <row r="4789" spans="1:1" x14ac:dyDescent="0.25">
      <c r="A4789">
        <v>799</v>
      </c>
    </row>
    <row r="4790" spans="1:1" x14ac:dyDescent="0.25">
      <c r="A4790" t="s">
        <v>926</v>
      </c>
    </row>
    <row r="4792" spans="1:1" x14ac:dyDescent="0.25">
      <c r="A4792" t="s">
        <v>927</v>
      </c>
    </row>
    <row r="4794" spans="1:1" x14ac:dyDescent="0.25">
      <c r="A4794" t="s">
        <v>2</v>
      </c>
    </row>
    <row r="4795" spans="1:1" x14ac:dyDescent="0.25">
      <c r="A4795">
        <v>800</v>
      </c>
    </row>
    <row r="4796" spans="1:1" x14ac:dyDescent="0.25">
      <c r="A4796" t="s">
        <v>928</v>
      </c>
    </row>
    <row r="4798" spans="1:1" x14ac:dyDescent="0.25">
      <c r="A4798" t="s">
        <v>929</v>
      </c>
    </row>
    <row r="4800" spans="1:1" x14ac:dyDescent="0.25">
      <c r="A4800" t="s">
        <v>2</v>
      </c>
    </row>
    <row r="4801" spans="1:1" x14ac:dyDescent="0.25">
      <c r="A4801">
        <v>801</v>
      </c>
    </row>
    <row r="4802" spans="1:1" x14ac:dyDescent="0.25">
      <c r="A4802" t="s">
        <v>515</v>
      </c>
    </row>
    <row r="4804" spans="1:1" x14ac:dyDescent="0.25">
      <c r="A4804" t="s">
        <v>930</v>
      </c>
    </row>
    <row r="4806" spans="1:1" x14ac:dyDescent="0.25">
      <c r="A4806" t="s">
        <v>2</v>
      </c>
    </row>
    <row r="4807" spans="1:1" x14ac:dyDescent="0.25">
      <c r="A4807">
        <v>802</v>
      </c>
    </row>
    <row r="4808" spans="1:1" x14ac:dyDescent="0.25">
      <c r="A4808" t="s">
        <v>931</v>
      </c>
    </row>
    <row r="4810" spans="1:1" x14ac:dyDescent="0.25">
      <c r="A4810" t="s">
        <v>932</v>
      </c>
    </row>
    <row r="4812" spans="1:1" x14ac:dyDescent="0.25">
      <c r="A4812" t="s">
        <v>2</v>
      </c>
    </row>
    <row r="4813" spans="1:1" x14ac:dyDescent="0.25">
      <c r="A4813">
        <v>803</v>
      </c>
    </row>
    <row r="4814" spans="1:1" x14ac:dyDescent="0.25">
      <c r="A4814" t="s">
        <v>933</v>
      </c>
    </row>
    <row r="4816" spans="1:1" x14ac:dyDescent="0.25">
      <c r="A4816" t="s">
        <v>934</v>
      </c>
    </row>
    <row r="4818" spans="1:1" x14ac:dyDescent="0.25">
      <c r="A4818" t="s">
        <v>2</v>
      </c>
    </row>
    <row r="4819" spans="1:1" x14ac:dyDescent="0.25">
      <c r="A4819">
        <v>804</v>
      </c>
    </row>
    <row r="4820" spans="1:1" x14ac:dyDescent="0.25">
      <c r="A4820" t="s">
        <v>935</v>
      </c>
    </row>
    <row r="4822" spans="1:1" x14ac:dyDescent="0.25">
      <c r="A4822" t="s">
        <v>936</v>
      </c>
    </row>
    <row r="4824" spans="1:1" x14ac:dyDescent="0.25">
      <c r="A4824" t="s">
        <v>2</v>
      </c>
    </row>
    <row r="4825" spans="1:1" x14ac:dyDescent="0.25">
      <c r="A4825">
        <v>805</v>
      </c>
    </row>
    <row r="4826" spans="1:1" x14ac:dyDescent="0.25">
      <c r="A4826" t="s">
        <v>937</v>
      </c>
    </row>
    <row r="4828" spans="1:1" x14ac:dyDescent="0.25">
      <c r="A4828" t="s">
        <v>938</v>
      </c>
    </row>
    <row r="4830" spans="1:1" x14ac:dyDescent="0.25">
      <c r="A4830" t="s">
        <v>2</v>
      </c>
    </row>
    <row r="4831" spans="1:1" x14ac:dyDescent="0.25">
      <c r="A4831">
        <v>806</v>
      </c>
    </row>
    <row r="4832" spans="1:1" x14ac:dyDescent="0.25">
      <c r="A4832" t="s">
        <v>415</v>
      </c>
    </row>
    <row r="4834" spans="1:1" x14ac:dyDescent="0.25">
      <c r="A4834" t="s">
        <v>939</v>
      </c>
    </row>
    <row r="4836" spans="1:1" x14ac:dyDescent="0.25">
      <c r="A4836" t="s">
        <v>2</v>
      </c>
    </row>
    <row r="4837" spans="1:1" x14ac:dyDescent="0.25">
      <c r="A4837">
        <v>807</v>
      </c>
    </row>
    <row r="4838" spans="1:1" x14ac:dyDescent="0.25">
      <c r="A4838" t="s">
        <v>1145</v>
      </c>
    </row>
    <row r="4840" spans="1:1" x14ac:dyDescent="0.25">
      <c r="A4840" t="s">
        <v>940</v>
      </c>
    </row>
    <row r="4842" spans="1:1" x14ac:dyDescent="0.25">
      <c r="A4842" t="s">
        <v>2</v>
      </c>
    </row>
    <row r="4843" spans="1:1" x14ac:dyDescent="0.25">
      <c r="A4843">
        <v>808</v>
      </c>
    </row>
    <row r="4844" spans="1:1" x14ac:dyDescent="0.25">
      <c r="A4844" t="s">
        <v>1648</v>
      </c>
    </row>
    <row r="4846" spans="1:1" x14ac:dyDescent="0.25">
      <c r="A4846" t="s">
        <v>941</v>
      </c>
    </row>
    <row r="4848" spans="1:1" x14ac:dyDescent="0.25">
      <c r="A4848" t="s">
        <v>2</v>
      </c>
    </row>
    <row r="4849" spans="1:1" x14ac:dyDescent="0.25">
      <c r="A4849">
        <v>809</v>
      </c>
    </row>
    <row r="4850" spans="1:1" x14ac:dyDescent="0.25">
      <c r="A4850" t="s">
        <v>1701</v>
      </c>
    </row>
    <row r="4852" spans="1:1" x14ac:dyDescent="0.25">
      <c r="A4852" t="s">
        <v>942</v>
      </c>
    </row>
    <row r="4854" spans="1:1" x14ac:dyDescent="0.25">
      <c r="A4854" t="s">
        <v>2</v>
      </c>
    </row>
    <row r="4855" spans="1:1" x14ac:dyDescent="0.25">
      <c r="A4855">
        <v>810</v>
      </c>
    </row>
    <row r="4856" spans="1:1" x14ac:dyDescent="0.25">
      <c r="A4856" t="s">
        <v>1702</v>
      </c>
    </row>
    <row r="4858" spans="1:1" x14ac:dyDescent="0.25">
      <c r="A4858" t="s">
        <v>943</v>
      </c>
    </row>
    <row r="4860" spans="1:1" x14ac:dyDescent="0.25">
      <c r="A4860" t="s">
        <v>2</v>
      </c>
    </row>
    <row r="4861" spans="1:1" x14ac:dyDescent="0.25">
      <c r="A4861">
        <v>811</v>
      </c>
    </row>
    <row r="4862" spans="1:1" x14ac:dyDescent="0.25">
      <c r="A4862" t="s">
        <v>1703</v>
      </c>
    </row>
    <row r="4864" spans="1:1" x14ac:dyDescent="0.25">
      <c r="A4864" t="s">
        <v>944</v>
      </c>
    </row>
    <row r="4866" spans="1:1" x14ac:dyDescent="0.25">
      <c r="A4866" t="s">
        <v>2</v>
      </c>
    </row>
    <row r="4867" spans="1:1" x14ac:dyDescent="0.25">
      <c r="A4867">
        <v>812</v>
      </c>
    </row>
    <row r="4868" spans="1:1" x14ac:dyDescent="0.25">
      <c r="A4868" t="s">
        <v>1704</v>
      </c>
    </row>
    <row r="4870" spans="1:1" x14ac:dyDescent="0.25">
      <c r="A4870" t="s">
        <v>945</v>
      </c>
    </row>
    <row r="4872" spans="1:1" x14ac:dyDescent="0.25">
      <c r="A4872" t="s">
        <v>2</v>
      </c>
    </row>
    <row r="4873" spans="1:1" x14ac:dyDescent="0.25">
      <c r="A4873">
        <v>813</v>
      </c>
    </row>
    <row r="4874" spans="1:1" x14ac:dyDescent="0.25">
      <c r="A4874" t="s">
        <v>1705</v>
      </c>
    </row>
    <row r="4876" spans="1:1" x14ac:dyDescent="0.25">
      <c r="A4876" t="s">
        <v>946</v>
      </c>
    </row>
    <row r="4878" spans="1:1" x14ac:dyDescent="0.25">
      <c r="A4878" t="s">
        <v>2</v>
      </c>
    </row>
    <row r="4879" spans="1:1" x14ac:dyDescent="0.25">
      <c r="A4879">
        <v>814</v>
      </c>
    </row>
    <row r="4880" spans="1:1" x14ac:dyDescent="0.25">
      <c r="A4880" t="s">
        <v>515</v>
      </c>
    </row>
    <row r="4882" spans="1:1" x14ac:dyDescent="0.25">
      <c r="A4882" t="s">
        <v>947</v>
      </c>
    </row>
    <row r="4884" spans="1:1" x14ac:dyDescent="0.25">
      <c r="A4884" t="s">
        <v>2</v>
      </c>
    </row>
    <row r="4885" spans="1:1" x14ac:dyDescent="0.25">
      <c r="A4885">
        <v>815</v>
      </c>
    </row>
    <row r="4886" spans="1:1" x14ac:dyDescent="0.25">
      <c r="A4886" t="s">
        <v>1706</v>
      </c>
    </row>
    <row r="4888" spans="1:1" x14ac:dyDescent="0.25">
      <c r="A4888" t="s">
        <v>948</v>
      </c>
    </row>
    <row r="4890" spans="1:1" x14ac:dyDescent="0.25">
      <c r="A4890" t="s">
        <v>2</v>
      </c>
    </row>
    <row r="4891" spans="1:1" x14ac:dyDescent="0.25">
      <c r="A4891">
        <v>816</v>
      </c>
    </row>
    <row r="4892" spans="1:1" x14ac:dyDescent="0.25">
      <c r="A4892" t="s">
        <v>107</v>
      </c>
    </row>
    <row r="4894" spans="1:1" x14ac:dyDescent="0.25">
      <c r="A4894" t="s">
        <v>949</v>
      </c>
    </row>
    <row r="4896" spans="1:1" x14ac:dyDescent="0.25">
      <c r="A4896" t="s">
        <v>2</v>
      </c>
    </row>
    <row r="4897" spans="1:1" x14ac:dyDescent="0.25">
      <c r="A4897">
        <v>817</v>
      </c>
    </row>
    <row r="4898" spans="1:1" x14ac:dyDescent="0.25">
      <c r="A4898" t="s">
        <v>1707</v>
      </c>
    </row>
    <row r="4900" spans="1:1" x14ac:dyDescent="0.25">
      <c r="A4900" t="s">
        <v>950</v>
      </c>
    </row>
    <row r="4902" spans="1:1" x14ac:dyDescent="0.25">
      <c r="A4902" t="s">
        <v>2</v>
      </c>
    </row>
    <row r="4903" spans="1:1" x14ac:dyDescent="0.25">
      <c r="A4903">
        <v>818</v>
      </c>
    </row>
    <row r="4904" spans="1:1" x14ac:dyDescent="0.25">
      <c r="A4904" t="s">
        <v>1708</v>
      </c>
    </row>
    <row r="4906" spans="1:1" x14ac:dyDescent="0.25">
      <c r="A4906" t="s">
        <v>951</v>
      </c>
    </row>
    <row r="4908" spans="1:1" x14ac:dyDescent="0.25">
      <c r="A4908" t="s">
        <v>2</v>
      </c>
    </row>
    <row r="4909" spans="1:1" x14ac:dyDescent="0.25">
      <c r="A4909">
        <v>819</v>
      </c>
    </row>
    <row r="4910" spans="1:1" x14ac:dyDescent="0.25">
      <c r="A4910" t="s">
        <v>1708</v>
      </c>
    </row>
    <row r="4912" spans="1:1" x14ac:dyDescent="0.25">
      <c r="A4912" t="s">
        <v>951</v>
      </c>
    </row>
    <row r="4914" spans="1:1" x14ac:dyDescent="0.25">
      <c r="A4914" t="s">
        <v>2</v>
      </c>
    </row>
    <row r="4915" spans="1:1" x14ac:dyDescent="0.25">
      <c r="A4915">
        <v>820</v>
      </c>
    </row>
    <row r="4916" spans="1:1" x14ac:dyDescent="0.25">
      <c r="A4916" t="s">
        <v>1608</v>
      </c>
    </row>
    <row r="4918" spans="1:1" x14ac:dyDescent="0.25">
      <c r="A4918" t="s">
        <v>952</v>
      </c>
    </row>
    <row r="4920" spans="1:1" x14ac:dyDescent="0.25">
      <c r="A4920" t="s">
        <v>2</v>
      </c>
    </row>
    <row r="4921" spans="1:1" x14ac:dyDescent="0.25">
      <c r="A4921">
        <v>821</v>
      </c>
    </row>
    <row r="4922" spans="1:1" x14ac:dyDescent="0.25">
      <c r="A4922" t="s">
        <v>720</v>
      </c>
    </row>
    <row r="4924" spans="1:1" x14ac:dyDescent="0.25">
      <c r="A4924" t="s">
        <v>953</v>
      </c>
    </row>
    <row r="4926" spans="1:1" x14ac:dyDescent="0.25">
      <c r="A4926" t="s">
        <v>2</v>
      </c>
    </row>
    <row r="4927" spans="1:1" x14ac:dyDescent="0.25">
      <c r="A4927">
        <v>822</v>
      </c>
    </row>
    <row r="4928" spans="1:1" x14ac:dyDescent="0.25">
      <c r="A4928" t="s">
        <v>1649</v>
      </c>
    </row>
    <row r="4930" spans="1:1" x14ac:dyDescent="0.25">
      <c r="A4930" t="s">
        <v>954</v>
      </c>
    </row>
    <row r="4932" spans="1:1" x14ac:dyDescent="0.25">
      <c r="A4932" t="s">
        <v>2</v>
      </c>
    </row>
    <row r="4933" spans="1:1" x14ac:dyDescent="0.25">
      <c r="A4933">
        <v>823</v>
      </c>
    </row>
    <row r="4934" spans="1:1" x14ac:dyDescent="0.25">
      <c r="A4934" t="s">
        <v>1650</v>
      </c>
    </row>
    <row r="4936" spans="1:1" x14ac:dyDescent="0.25">
      <c r="A4936" t="s">
        <v>955</v>
      </c>
    </row>
    <row r="4938" spans="1:1" x14ac:dyDescent="0.25">
      <c r="A4938" t="s">
        <v>2</v>
      </c>
    </row>
    <row r="4939" spans="1:1" x14ac:dyDescent="0.25">
      <c r="A4939">
        <v>824</v>
      </c>
    </row>
    <row r="4940" spans="1:1" x14ac:dyDescent="0.25">
      <c r="A4940" t="s">
        <v>1651</v>
      </c>
    </row>
    <row r="4942" spans="1:1" x14ac:dyDescent="0.25">
      <c r="A4942" t="s">
        <v>956</v>
      </c>
    </row>
    <row r="4944" spans="1:1" x14ac:dyDescent="0.25">
      <c r="A4944" t="s">
        <v>2</v>
      </c>
    </row>
    <row r="4945" spans="1:1" x14ac:dyDescent="0.25">
      <c r="A4945">
        <v>825</v>
      </c>
    </row>
    <row r="4946" spans="1:1" x14ac:dyDescent="0.25">
      <c r="A4946" t="s">
        <v>1652</v>
      </c>
    </row>
    <row r="4948" spans="1:1" x14ac:dyDescent="0.25">
      <c r="A4948" t="s">
        <v>957</v>
      </c>
    </row>
    <row r="4950" spans="1:1" x14ac:dyDescent="0.25">
      <c r="A4950" t="s">
        <v>2</v>
      </c>
    </row>
    <row r="4951" spans="1:1" x14ac:dyDescent="0.25">
      <c r="A4951">
        <v>826</v>
      </c>
    </row>
    <row r="4952" spans="1:1" x14ac:dyDescent="0.25">
      <c r="A4952" t="s">
        <v>1653</v>
      </c>
    </row>
    <row r="4954" spans="1:1" x14ac:dyDescent="0.25">
      <c r="A4954" t="s">
        <v>958</v>
      </c>
    </row>
    <row r="4956" spans="1:1" x14ac:dyDescent="0.25">
      <c r="A4956" t="s">
        <v>2</v>
      </c>
    </row>
    <row r="4957" spans="1:1" x14ac:dyDescent="0.25">
      <c r="A4957">
        <v>827</v>
      </c>
    </row>
    <row r="4958" spans="1:1" x14ac:dyDescent="0.25">
      <c r="A4958" t="s">
        <v>1586</v>
      </c>
    </row>
    <row r="4960" spans="1:1" x14ac:dyDescent="0.25">
      <c r="A4960" t="s">
        <v>959</v>
      </c>
    </row>
    <row r="4962" spans="1:1" x14ac:dyDescent="0.25">
      <c r="A4962" t="s">
        <v>2</v>
      </c>
    </row>
    <row r="4963" spans="1:1" x14ac:dyDescent="0.25">
      <c r="A4963">
        <v>828</v>
      </c>
    </row>
    <row r="4964" spans="1:1" x14ac:dyDescent="0.25">
      <c r="A4964" t="s">
        <v>1654</v>
      </c>
    </row>
    <row r="4966" spans="1:1" x14ac:dyDescent="0.25">
      <c r="A4966" t="s">
        <v>960</v>
      </c>
    </row>
    <row r="4968" spans="1:1" x14ac:dyDescent="0.25">
      <c r="A4968" t="s">
        <v>2</v>
      </c>
    </row>
    <row r="4969" spans="1:1" x14ac:dyDescent="0.25">
      <c r="A4969">
        <v>829</v>
      </c>
    </row>
    <row r="4970" spans="1:1" x14ac:dyDescent="0.25">
      <c r="A4970" t="s">
        <v>1602</v>
      </c>
    </row>
    <row r="4972" spans="1:1" x14ac:dyDescent="0.25">
      <c r="A4972" t="s">
        <v>961</v>
      </c>
    </row>
    <row r="4974" spans="1:1" x14ac:dyDescent="0.25">
      <c r="A4974" t="s">
        <v>2</v>
      </c>
    </row>
    <row r="4975" spans="1:1" x14ac:dyDescent="0.25">
      <c r="A4975">
        <v>830</v>
      </c>
    </row>
    <row r="4976" spans="1:1" x14ac:dyDescent="0.25">
      <c r="A4976" t="s">
        <v>39</v>
      </c>
    </row>
    <row r="4978" spans="1:1" x14ac:dyDescent="0.25">
      <c r="A4978" t="s">
        <v>962</v>
      </c>
    </row>
    <row r="4980" spans="1:1" x14ac:dyDescent="0.25">
      <c r="A4980" t="s">
        <v>2</v>
      </c>
    </row>
    <row r="4981" spans="1:1" x14ac:dyDescent="0.25">
      <c r="A4981">
        <v>831</v>
      </c>
    </row>
    <row r="4982" spans="1:1" x14ac:dyDescent="0.25">
      <c r="A4982" t="s">
        <v>1655</v>
      </c>
    </row>
    <row r="4984" spans="1:1" x14ac:dyDescent="0.25">
      <c r="A4984" t="s">
        <v>963</v>
      </c>
    </row>
    <row r="4986" spans="1:1" x14ac:dyDescent="0.25">
      <c r="A4986" t="s">
        <v>2</v>
      </c>
    </row>
    <row r="4987" spans="1:1" x14ac:dyDescent="0.25">
      <c r="A4987">
        <v>832</v>
      </c>
    </row>
    <row r="4988" spans="1:1" x14ac:dyDescent="0.25">
      <c r="A4988" t="s">
        <v>1263</v>
      </c>
    </row>
    <row r="4990" spans="1:1" x14ac:dyDescent="0.25">
      <c r="A4990" t="s">
        <v>964</v>
      </c>
    </row>
    <row r="4992" spans="1:1" x14ac:dyDescent="0.25">
      <c r="A4992" t="s">
        <v>2</v>
      </c>
    </row>
    <row r="4993" spans="1:1" x14ac:dyDescent="0.25">
      <c r="A4993">
        <v>833</v>
      </c>
    </row>
    <row r="4994" spans="1:1" x14ac:dyDescent="0.25">
      <c r="A4994" t="s">
        <v>39</v>
      </c>
    </row>
    <row r="4996" spans="1:1" x14ac:dyDescent="0.25">
      <c r="A4996" t="s">
        <v>965</v>
      </c>
    </row>
    <row r="4998" spans="1:1" x14ac:dyDescent="0.25">
      <c r="A4998" t="s">
        <v>2</v>
      </c>
    </row>
    <row r="4999" spans="1:1" x14ac:dyDescent="0.25">
      <c r="A4999">
        <v>834</v>
      </c>
    </row>
    <row r="5000" spans="1:1" x14ac:dyDescent="0.25">
      <c r="A5000" t="s">
        <v>1656</v>
      </c>
    </row>
    <row r="5002" spans="1:1" x14ac:dyDescent="0.25">
      <c r="A5002" t="s">
        <v>966</v>
      </c>
    </row>
    <row r="5004" spans="1:1" x14ac:dyDescent="0.25">
      <c r="A5004" t="s">
        <v>2</v>
      </c>
    </row>
    <row r="5005" spans="1:1" x14ac:dyDescent="0.25">
      <c r="A5005">
        <v>835</v>
      </c>
    </row>
    <row r="5006" spans="1:1" x14ac:dyDescent="0.25">
      <c r="A5006" t="s">
        <v>1657</v>
      </c>
    </row>
    <row r="5008" spans="1:1" x14ac:dyDescent="0.25">
      <c r="A5008" t="s">
        <v>967</v>
      </c>
    </row>
    <row r="5010" spans="1:1" x14ac:dyDescent="0.25">
      <c r="A5010" t="s">
        <v>2</v>
      </c>
    </row>
    <row r="5011" spans="1:1" x14ac:dyDescent="0.25">
      <c r="A5011">
        <v>836</v>
      </c>
    </row>
    <row r="5012" spans="1:1" x14ac:dyDescent="0.25">
      <c r="A5012" t="s">
        <v>714</v>
      </c>
    </row>
    <row r="5014" spans="1:1" x14ac:dyDescent="0.25">
      <c r="A5014" t="s">
        <v>968</v>
      </c>
    </row>
    <row r="5016" spans="1:1" x14ac:dyDescent="0.25">
      <c r="A5016" t="s">
        <v>2</v>
      </c>
    </row>
    <row r="5017" spans="1:1" x14ac:dyDescent="0.25">
      <c r="A5017">
        <v>837</v>
      </c>
    </row>
    <row r="5018" spans="1:1" x14ac:dyDescent="0.25">
      <c r="A5018" t="s">
        <v>1658</v>
      </c>
    </row>
    <row r="5020" spans="1:1" x14ac:dyDescent="0.25">
      <c r="A5020" t="s">
        <v>969</v>
      </c>
    </row>
    <row r="5022" spans="1:1" x14ac:dyDescent="0.25">
      <c r="A5022" t="s">
        <v>2</v>
      </c>
    </row>
    <row r="5023" spans="1:1" x14ac:dyDescent="0.25">
      <c r="A5023">
        <v>838</v>
      </c>
    </row>
    <row r="5024" spans="1:1" x14ac:dyDescent="0.25">
      <c r="A5024" t="s">
        <v>1643</v>
      </c>
    </row>
    <row r="5026" spans="1:1" x14ac:dyDescent="0.25">
      <c r="A5026" t="s">
        <v>970</v>
      </c>
    </row>
    <row r="5028" spans="1:1" x14ac:dyDescent="0.25">
      <c r="A5028" t="s">
        <v>2</v>
      </c>
    </row>
    <row r="5029" spans="1:1" x14ac:dyDescent="0.25">
      <c r="A5029">
        <v>839</v>
      </c>
    </row>
    <row r="5030" spans="1:1" x14ac:dyDescent="0.25">
      <c r="A5030" t="s">
        <v>1270</v>
      </c>
    </row>
    <row r="5032" spans="1:1" x14ac:dyDescent="0.25">
      <c r="A5032" t="s">
        <v>971</v>
      </c>
    </row>
    <row r="5034" spans="1:1" x14ac:dyDescent="0.25">
      <c r="A5034" t="s">
        <v>2</v>
      </c>
    </row>
    <row r="5035" spans="1:1" x14ac:dyDescent="0.25">
      <c r="A5035">
        <v>840</v>
      </c>
    </row>
    <row r="5036" spans="1:1" x14ac:dyDescent="0.25">
      <c r="A5036" t="s">
        <v>107</v>
      </c>
    </row>
    <row r="5038" spans="1:1" x14ac:dyDescent="0.25">
      <c r="A5038" t="s">
        <v>972</v>
      </c>
    </row>
    <row r="5040" spans="1:1" x14ac:dyDescent="0.25">
      <c r="A5040" t="s">
        <v>2</v>
      </c>
    </row>
    <row r="5041" spans="1:1" x14ac:dyDescent="0.25">
      <c r="A5041">
        <v>841</v>
      </c>
    </row>
    <row r="5042" spans="1:1" x14ac:dyDescent="0.25">
      <c r="A5042" t="s">
        <v>245</v>
      </c>
    </row>
    <row r="5044" spans="1:1" x14ac:dyDescent="0.25">
      <c r="A5044" t="s">
        <v>973</v>
      </c>
    </row>
    <row r="5046" spans="1:1" x14ac:dyDescent="0.25">
      <c r="A5046" t="s">
        <v>2</v>
      </c>
    </row>
    <row r="5047" spans="1:1" x14ac:dyDescent="0.25">
      <c r="A5047">
        <v>842</v>
      </c>
    </row>
    <row r="5048" spans="1:1" x14ac:dyDescent="0.25">
      <c r="A5048" t="s">
        <v>1263</v>
      </c>
    </row>
    <row r="5050" spans="1:1" x14ac:dyDescent="0.25">
      <c r="A5050" t="s">
        <v>974</v>
      </c>
    </row>
    <row r="5052" spans="1:1" x14ac:dyDescent="0.25">
      <c r="A5052" t="s">
        <v>2</v>
      </c>
    </row>
    <row r="5053" spans="1:1" x14ac:dyDescent="0.25">
      <c r="A5053">
        <v>843</v>
      </c>
    </row>
    <row r="5054" spans="1:1" x14ac:dyDescent="0.25">
      <c r="A5054" t="s">
        <v>1575</v>
      </c>
    </row>
    <row r="5056" spans="1:1" x14ac:dyDescent="0.25">
      <c r="A5056" t="s">
        <v>975</v>
      </c>
    </row>
    <row r="5058" spans="1:1" x14ac:dyDescent="0.25">
      <c r="A5058" t="s">
        <v>2</v>
      </c>
    </row>
    <row r="5059" spans="1:1" x14ac:dyDescent="0.25">
      <c r="A5059">
        <v>844</v>
      </c>
    </row>
    <row r="5060" spans="1:1" x14ac:dyDescent="0.25">
      <c r="A5060" t="s">
        <v>1248</v>
      </c>
    </row>
    <row r="5062" spans="1:1" x14ac:dyDescent="0.25">
      <c r="A5062" t="s">
        <v>976</v>
      </c>
    </row>
    <row r="5064" spans="1:1" x14ac:dyDescent="0.25">
      <c r="A5064" t="s">
        <v>2</v>
      </c>
    </row>
    <row r="5065" spans="1:1" x14ac:dyDescent="0.25">
      <c r="A5065">
        <v>845</v>
      </c>
    </row>
    <row r="5066" spans="1:1" x14ac:dyDescent="0.25">
      <c r="A5066" t="s">
        <v>612</v>
      </c>
    </row>
    <row r="5068" spans="1:1" x14ac:dyDescent="0.25">
      <c r="A5068" t="s">
        <v>977</v>
      </c>
    </row>
    <row r="5070" spans="1:1" x14ac:dyDescent="0.25">
      <c r="A5070" t="s">
        <v>2</v>
      </c>
    </row>
    <row r="5071" spans="1:1" x14ac:dyDescent="0.25">
      <c r="A5071">
        <v>846</v>
      </c>
    </row>
    <row r="5072" spans="1:1" x14ac:dyDescent="0.25">
      <c r="A5072" t="s">
        <v>1709</v>
      </c>
    </row>
    <row r="5074" spans="1:1" x14ac:dyDescent="0.25">
      <c r="A5074" t="s">
        <v>978</v>
      </c>
    </row>
    <row r="5076" spans="1:1" x14ac:dyDescent="0.25">
      <c r="A5076" t="s">
        <v>2</v>
      </c>
    </row>
    <row r="5077" spans="1:1" x14ac:dyDescent="0.25">
      <c r="A5077">
        <v>847</v>
      </c>
    </row>
    <row r="5078" spans="1:1" x14ac:dyDescent="0.25">
      <c r="A5078" t="s">
        <v>1710</v>
      </c>
    </row>
    <row r="5080" spans="1:1" x14ac:dyDescent="0.25">
      <c r="A5080" t="s">
        <v>979</v>
      </c>
    </row>
    <row r="5082" spans="1:1" x14ac:dyDescent="0.25">
      <c r="A5082" t="s">
        <v>2</v>
      </c>
    </row>
    <row r="5083" spans="1:1" x14ac:dyDescent="0.25">
      <c r="A5083">
        <v>848</v>
      </c>
    </row>
    <row r="5084" spans="1:1" x14ac:dyDescent="0.25">
      <c r="A5084" t="s">
        <v>68</v>
      </c>
    </row>
    <row r="5086" spans="1:1" x14ac:dyDescent="0.25">
      <c r="A5086" t="s">
        <v>980</v>
      </c>
    </row>
    <row r="5088" spans="1:1" x14ac:dyDescent="0.25">
      <c r="A5088" t="s">
        <v>2</v>
      </c>
    </row>
    <row r="5089" spans="1:1" x14ac:dyDescent="0.25">
      <c r="A5089">
        <v>849</v>
      </c>
    </row>
    <row r="5090" spans="1:1" x14ac:dyDescent="0.25">
      <c r="A5090" t="s">
        <v>1673</v>
      </c>
    </row>
    <row r="5092" spans="1:1" x14ac:dyDescent="0.25">
      <c r="A5092" t="s">
        <v>981</v>
      </c>
    </row>
    <row r="5094" spans="1:1" x14ac:dyDescent="0.25">
      <c r="A5094" t="s">
        <v>2</v>
      </c>
    </row>
    <row r="5095" spans="1:1" x14ac:dyDescent="0.25">
      <c r="A5095">
        <v>850</v>
      </c>
    </row>
    <row r="5096" spans="1:1" x14ac:dyDescent="0.25">
      <c r="A5096" t="s">
        <v>1028</v>
      </c>
    </row>
    <row r="5098" spans="1:1" x14ac:dyDescent="0.25">
      <c r="A5098" t="s">
        <v>982</v>
      </c>
    </row>
    <row r="5100" spans="1:1" x14ac:dyDescent="0.25">
      <c r="A5100" t="s">
        <v>2</v>
      </c>
    </row>
    <row r="5101" spans="1:1" x14ac:dyDescent="0.25">
      <c r="A5101">
        <v>851</v>
      </c>
    </row>
    <row r="5102" spans="1:1" x14ac:dyDescent="0.25">
      <c r="A5102" t="s">
        <v>1608</v>
      </c>
    </row>
    <row r="5104" spans="1:1" x14ac:dyDescent="0.25">
      <c r="A5104" t="s">
        <v>983</v>
      </c>
    </row>
    <row r="5106" spans="1:1" x14ac:dyDescent="0.25">
      <c r="A5106" t="s">
        <v>2</v>
      </c>
    </row>
    <row r="5107" spans="1:1" x14ac:dyDescent="0.25">
      <c r="A5107">
        <v>852</v>
      </c>
    </row>
    <row r="5108" spans="1:1" x14ac:dyDescent="0.25">
      <c r="A5108" t="s">
        <v>720</v>
      </c>
    </row>
    <row r="5110" spans="1:1" x14ac:dyDescent="0.25">
      <c r="A5110" t="s">
        <v>984</v>
      </c>
    </row>
    <row r="5112" spans="1:1" x14ac:dyDescent="0.25">
      <c r="A5112" t="s">
        <v>2</v>
      </c>
    </row>
    <row r="5113" spans="1:1" x14ac:dyDescent="0.25">
      <c r="A5113">
        <v>853</v>
      </c>
    </row>
    <row r="5114" spans="1:1" x14ac:dyDescent="0.25">
      <c r="A5114" t="s">
        <v>1700</v>
      </c>
    </row>
    <row r="5116" spans="1:1" x14ac:dyDescent="0.25">
      <c r="A5116" t="s">
        <v>985</v>
      </c>
    </row>
    <row r="5118" spans="1:1" x14ac:dyDescent="0.25">
      <c r="A5118" t="s">
        <v>2</v>
      </c>
    </row>
    <row r="5119" spans="1:1" x14ac:dyDescent="0.25">
      <c r="A5119">
        <v>854</v>
      </c>
    </row>
    <row r="5120" spans="1:1" x14ac:dyDescent="0.25">
      <c r="A5120" t="s">
        <v>1711</v>
      </c>
    </row>
    <row r="5122" spans="1:1" x14ac:dyDescent="0.25">
      <c r="A5122" t="s">
        <v>986</v>
      </c>
    </row>
    <row r="5124" spans="1:1" x14ac:dyDescent="0.25">
      <c r="A5124" t="s">
        <v>2</v>
      </c>
    </row>
    <row r="5125" spans="1:1" x14ac:dyDescent="0.25">
      <c r="A5125">
        <v>855</v>
      </c>
    </row>
    <row r="5126" spans="1:1" x14ac:dyDescent="0.25">
      <c r="A5126" t="s">
        <v>621</v>
      </c>
    </row>
    <row r="5128" spans="1:1" x14ac:dyDescent="0.25">
      <c r="A5128" t="s">
        <v>987</v>
      </c>
    </row>
    <row r="5130" spans="1:1" x14ac:dyDescent="0.25">
      <c r="A5130" t="s">
        <v>2</v>
      </c>
    </row>
    <row r="5131" spans="1:1" x14ac:dyDescent="0.25">
      <c r="A5131">
        <v>856</v>
      </c>
    </row>
    <row r="5132" spans="1:1" x14ac:dyDescent="0.25">
      <c r="A5132" t="s">
        <v>1712</v>
      </c>
    </row>
    <row r="5134" spans="1:1" x14ac:dyDescent="0.25">
      <c r="A5134" t="s">
        <v>988</v>
      </c>
    </row>
    <row r="5136" spans="1:1" x14ac:dyDescent="0.25">
      <c r="A5136" t="s">
        <v>2</v>
      </c>
    </row>
    <row r="5137" spans="1:1" x14ac:dyDescent="0.25">
      <c r="A5137">
        <v>857</v>
      </c>
    </row>
    <row r="5138" spans="1:1" x14ac:dyDescent="0.25">
      <c r="A5138" t="s">
        <v>1699</v>
      </c>
    </row>
    <row r="5140" spans="1:1" x14ac:dyDescent="0.25">
      <c r="A5140" t="s">
        <v>989</v>
      </c>
    </row>
    <row r="5142" spans="1:1" x14ac:dyDescent="0.25">
      <c r="A5142" t="s">
        <v>2</v>
      </c>
    </row>
    <row r="5143" spans="1:1" x14ac:dyDescent="0.25">
      <c r="A5143">
        <v>858</v>
      </c>
    </row>
    <row r="5144" spans="1:1" x14ac:dyDescent="0.25">
      <c r="A5144" t="s">
        <v>1576</v>
      </c>
    </row>
    <row r="5146" spans="1:1" x14ac:dyDescent="0.25">
      <c r="A5146" t="s">
        <v>990</v>
      </c>
    </row>
    <row r="5148" spans="1:1" x14ac:dyDescent="0.25">
      <c r="A5148" t="s">
        <v>2</v>
      </c>
    </row>
    <row r="5149" spans="1:1" x14ac:dyDescent="0.25">
      <c r="A5149">
        <v>859</v>
      </c>
    </row>
    <row r="5150" spans="1:1" x14ac:dyDescent="0.25">
      <c r="A5150" t="s">
        <v>1713</v>
      </c>
    </row>
    <row r="5152" spans="1:1" x14ac:dyDescent="0.25">
      <c r="A5152" t="s">
        <v>991</v>
      </c>
    </row>
    <row r="5154" spans="1:1" x14ac:dyDescent="0.25">
      <c r="A5154" t="s">
        <v>2</v>
      </c>
    </row>
    <row r="5155" spans="1:1" x14ac:dyDescent="0.25">
      <c r="A5155">
        <v>860</v>
      </c>
    </row>
    <row r="5156" spans="1:1" x14ac:dyDescent="0.25">
      <c r="A5156" t="s">
        <v>1714</v>
      </c>
    </row>
    <row r="5158" spans="1:1" x14ac:dyDescent="0.25">
      <c r="A5158" t="s">
        <v>992</v>
      </c>
    </row>
    <row r="5160" spans="1:1" x14ac:dyDescent="0.25">
      <c r="A5160" t="s">
        <v>2</v>
      </c>
    </row>
    <row r="5161" spans="1:1" x14ac:dyDescent="0.25">
      <c r="A5161">
        <v>861</v>
      </c>
    </row>
    <row r="5162" spans="1:1" x14ac:dyDescent="0.25">
      <c r="A5162" t="s">
        <v>1046</v>
      </c>
    </row>
    <row r="5164" spans="1:1" x14ac:dyDescent="0.25">
      <c r="A5164" t="s">
        <v>993</v>
      </c>
    </row>
    <row r="5166" spans="1:1" x14ac:dyDescent="0.25">
      <c r="A5166" t="s">
        <v>2</v>
      </c>
    </row>
    <row r="5167" spans="1:1" x14ac:dyDescent="0.25">
      <c r="A5167">
        <v>862</v>
      </c>
    </row>
    <row r="5168" spans="1:1" x14ac:dyDescent="0.25">
      <c r="A5168" t="s">
        <v>1564</v>
      </c>
    </row>
    <row r="5170" spans="1:1" x14ac:dyDescent="0.25">
      <c r="A5170" t="s">
        <v>994</v>
      </c>
    </row>
    <row r="5172" spans="1:1" x14ac:dyDescent="0.25">
      <c r="A5172" t="s">
        <v>2</v>
      </c>
    </row>
    <row r="5173" spans="1:1" x14ac:dyDescent="0.25">
      <c r="A5173">
        <v>863</v>
      </c>
    </row>
    <row r="5174" spans="1:1" x14ac:dyDescent="0.25">
      <c r="A5174" t="s">
        <v>1715</v>
      </c>
    </row>
    <row r="5176" spans="1:1" x14ac:dyDescent="0.25">
      <c r="A5176" t="s">
        <v>995</v>
      </c>
    </row>
    <row r="5178" spans="1:1" x14ac:dyDescent="0.25">
      <c r="A5178" t="s">
        <v>2</v>
      </c>
    </row>
    <row r="5179" spans="1:1" x14ac:dyDescent="0.25">
      <c r="A5179">
        <v>864</v>
      </c>
    </row>
    <row r="5180" spans="1:1" x14ac:dyDescent="0.25">
      <c r="A5180" t="s">
        <v>1716</v>
      </c>
    </row>
    <row r="5182" spans="1:1" x14ac:dyDescent="0.25">
      <c r="A5182" t="s">
        <v>996</v>
      </c>
    </row>
    <row r="5184" spans="1:1" x14ac:dyDescent="0.25">
      <c r="A5184" t="s">
        <v>2</v>
      </c>
    </row>
    <row r="5185" spans="1:1" x14ac:dyDescent="0.25">
      <c r="A5185">
        <v>865</v>
      </c>
    </row>
    <row r="5186" spans="1:1" x14ac:dyDescent="0.25">
      <c r="A5186" t="s">
        <v>1717</v>
      </c>
    </row>
    <row r="5188" spans="1:1" x14ac:dyDescent="0.25">
      <c r="A5188" t="s">
        <v>997</v>
      </c>
    </row>
    <row r="5190" spans="1:1" x14ac:dyDescent="0.25">
      <c r="A5190" t="s">
        <v>2</v>
      </c>
    </row>
    <row r="5191" spans="1:1" x14ac:dyDescent="0.25">
      <c r="A5191">
        <v>866</v>
      </c>
    </row>
    <row r="5192" spans="1:1" x14ac:dyDescent="0.25">
      <c r="A5192" t="s">
        <v>1718</v>
      </c>
    </row>
    <row r="5194" spans="1:1" x14ac:dyDescent="0.25">
      <c r="A5194" t="s">
        <v>998</v>
      </c>
    </row>
    <row r="5196" spans="1:1" x14ac:dyDescent="0.25">
      <c r="A5196" t="s">
        <v>2</v>
      </c>
    </row>
    <row r="5197" spans="1:1" x14ac:dyDescent="0.25">
      <c r="A5197">
        <v>867</v>
      </c>
    </row>
    <row r="5198" spans="1:1" x14ac:dyDescent="0.25">
      <c r="A5198" t="s">
        <v>57</v>
      </c>
    </row>
    <row r="5200" spans="1:1" x14ac:dyDescent="0.25">
      <c r="A5200" t="s">
        <v>999</v>
      </c>
    </row>
    <row r="5202" spans="1:1" x14ac:dyDescent="0.25">
      <c r="A5202" t="s">
        <v>2</v>
      </c>
    </row>
    <row r="5203" spans="1:1" x14ac:dyDescent="0.25">
      <c r="A5203">
        <v>868</v>
      </c>
    </row>
    <row r="5204" spans="1:1" x14ac:dyDescent="0.25">
      <c r="A5204" t="s">
        <v>57</v>
      </c>
    </row>
    <row r="5206" spans="1:1" x14ac:dyDescent="0.25">
      <c r="A5206" t="s">
        <v>999</v>
      </c>
    </row>
    <row r="5208" spans="1:1" x14ac:dyDescent="0.25">
      <c r="A5208" t="s">
        <v>2</v>
      </c>
    </row>
    <row r="5209" spans="1:1" x14ac:dyDescent="0.25">
      <c r="A5209">
        <v>869</v>
      </c>
    </row>
    <row r="5210" spans="1:1" x14ac:dyDescent="0.25">
      <c r="A5210" t="s">
        <v>1660</v>
      </c>
    </row>
    <row r="5212" spans="1:1" x14ac:dyDescent="0.25">
      <c r="A5212" t="s">
        <v>1000</v>
      </c>
    </row>
    <row r="5214" spans="1:1" x14ac:dyDescent="0.25">
      <c r="A5214" t="s">
        <v>2</v>
      </c>
    </row>
    <row r="5215" spans="1:1" x14ac:dyDescent="0.25">
      <c r="A5215">
        <v>870</v>
      </c>
    </row>
    <row r="5216" spans="1:1" x14ac:dyDescent="0.25">
      <c r="A5216" t="s">
        <v>1660</v>
      </c>
    </row>
    <row r="5218" spans="1:1" x14ac:dyDescent="0.25">
      <c r="A5218" t="s">
        <v>1000</v>
      </c>
    </row>
    <row r="5220" spans="1:1" x14ac:dyDescent="0.25">
      <c r="A5220" t="s">
        <v>2</v>
      </c>
    </row>
    <row r="5221" spans="1:1" x14ac:dyDescent="0.25">
      <c r="A5221">
        <v>871</v>
      </c>
    </row>
    <row r="5222" spans="1:1" x14ac:dyDescent="0.25">
      <c r="A5222" t="s">
        <v>1719</v>
      </c>
    </row>
    <row r="5224" spans="1:1" x14ac:dyDescent="0.25">
      <c r="A5224" t="s">
        <v>1001</v>
      </c>
    </row>
    <row r="5226" spans="1:1" x14ac:dyDescent="0.25">
      <c r="A5226" t="s">
        <v>2</v>
      </c>
    </row>
    <row r="5227" spans="1:1" x14ac:dyDescent="0.25">
      <c r="A5227">
        <v>872</v>
      </c>
    </row>
    <row r="5228" spans="1:1" x14ac:dyDescent="0.25">
      <c r="A5228" t="s">
        <v>1719</v>
      </c>
    </row>
    <row r="5230" spans="1:1" x14ac:dyDescent="0.25">
      <c r="A5230" t="s">
        <v>1001</v>
      </c>
    </row>
    <row r="5232" spans="1:1" x14ac:dyDescent="0.25">
      <c r="A5232" t="s">
        <v>2</v>
      </c>
    </row>
    <row r="5233" spans="1:1" x14ac:dyDescent="0.25">
      <c r="A5233">
        <v>873</v>
      </c>
    </row>
    <row r="5234" spans="1:1" x14ac:dyDescent="0.25">
      <c r="A5234" t="s">
        <v>37</v>
      </c>
    </row>
    <row r="5236" spans="1:1" x14ac:dyDescent="0.25">
      <c r="A5236" t="s">
        <v>1002</v>
      </c>
    </row>
    <row r="5238" spans="1:1" x14ac:dyDescent="0.25">
      <c r="A5238" t="s">
        <v>2</v>
      </c>
    </row>
    <row r="5239" spans="1:1" x14ac:dyDescent="0.25">
      <c r="A5239">
        <v>874</v>
      </c>
    </row>
    <row r="5240" spans="1:1" x14ac:dyDescent="0.25">
      <c r="A5240" t="s">
        <v>1720</v>
      </c>
    </row>
    <row r="5242" spans="1:1" x14ac:dyDescent="0.25">
      <c r="A5242" t="s">
        <v>1003</v>
      </c>
    </row>
    <row r="5244" spans="1:1" x14ac:dyDescent="0.25">
      <c r="A5244" t="s">
        <v>2</v>
      </c>
    </row>
    <row r="5245" spans="1:1" x14ac:dyDescent="0.25">
      <c r="A5245">
        <v>875</v>
      </c>
    </row>
    <row r="5246" spans="1:1" x14ac:dyDescent="0.25">
      <c r="A5246" t="s">
        <v>1721</v>
      </c>
    </row>
    <row r="5248" spans="1:1" x14ac:dyDescent="0.25">
      <c r="A5248" t="s">
        <v>1004</v>
      </c>
    </row>
    <row r="5250" spans="1:1" x14ac:dyDescent="0.25">
      <c r="A5250" t="s">
        <v>2</v>
      </c>
    </row>
    <row r="5251" spans="1:1" x14ac:dyDescent="0.25">
      <c r="A5251">
        <v>876</v>
      </c>
    </row>
    <row r="5252" spans="1:1" x14ac:dyDescent="0.25">
      <c r="A5252" t="s">
        <v>1722</v>
      </c>
    </row>
    <row r="5254" spans="1:1" x14ac:dyDescent="0.25">
      <c r="A5254" t="s">
        <v>1005</v>
      </c>
    </row>
    <row r="5256" spans="1:1" x14ac:dyDescent="0.25">
      <c r="A5256" t="s">
        <v>2</v>
      </c>
    </row>
    <row r="5257" spans="1:1" x14ac:dyDescent="0.25">
      <c r="A5257">
        <v>877</v>
      </c>
    </row>
    <row r="5258" spans="1:1" x14ac:dyDescent="0.25">
      <c r="A5258" t="s">
        <v>1722</v>
      </c>
    </row>
    <row r="5260" spans="1:1" x14ac:dyDescent="0.25">
      <c r="A5260" t="s">
        <v>1005</v>
      </c>
    </row>
    <row r="5262" spans="1:1" x14ac:dyDescent="0.25">
      <c r="A5262" t="s">
        <v>2</v>
      </c>
    </row>
    <row r="5263" spans="1:1" x14ac:dyDescent="0.25">
      <c r="A5263">
        <v>878</v>
      </c>
    </row>
    <row r="5264" spans="1:1" x14ac:dyDescent="0.25">
      <c r="A5264" t="s">
        <v>1723</v>
      </c>
    </row>
    <row r="5266" spans="1:1" x14ac:dyDescent="0.25">
      <c r="A5266" t="s">
        <v>1006</v>
      </c>
    </row>
    <row r="5268" spans="1:1" x14ac:dyDescent="0.25">
      <c r="A5268" t="s">
        <v>2</v>
      </c>
    </row>
    <row r="5269" spans="1:1" x14ac:dyDescent="0.25">
      <c r="A5269">
        <v>879</v>
      </c>
    </row>
    <row r="5270" spans="1:1" x14ac:dyDescent="0.25">
      <c r="A5270" t="s">
        <v>1723</v>
      </c>
    </row>
    <row r="5272" spans="1:1" x14ac:dyDescent="0.25">
      <c r="A5272" t="s">
        <v>1006</v>
      </c>
    </row>
    <row r="5274" spans="1:1" x14ac:dyDescent="0.25">
      <c r="A5274" t="s">
        <v>2</v>
      </c>
    </row>
    <row r="5275" spans="1:1" x14ac:dyDescent="0.25">
      <c r="A5275">
        <v>880</v>
      </c>
    </row>
    <row r="5276" spans="1:1" x14ac:dyDescent="0.25">
      <c r="A5276" t="s">
        <v>1724</v>
      </c>
    </row>
    <row r="5278" spans="1:1" x14ac:dyDescent="0.25">
      <c r="A5278" t="s">
        <v>1007</v>
      </c>
    </row>
    <row r="5280" spans="1:1" x14ac:dyDescent="0.25">
      <c r="A5280" t="s">
        <v>2</v>
      </c>
    </row>
    <row r="5281" spans="1:1" x14ac:dyDescent="0.25">
      <c r="A5281">
        <v>881</v>
      </c>
    </row>
    <row r="5282" spans="1:1" x14ac:dyDescent="0.25">
      <c r="A5282" t="s">
        <v>720</v>
      </c>
    </row>
    <row r="5284" spans="1:1" x14ac:dyDescent="0.25">
      <c r="A5284" t="s">
        <v>1008</v>
      </c>
    </row>
    <row r="5286" spans="1:1" x14ac:dyDescent="0.25">
      <c r="A5286" t="s">
        <v>2</v>
      </c>
    </row>
    <row r="5287" spans="1:1" x14ac:dyDescent="0.25">
      <c r="A5287">
        <v>882</v>
      </c>
    </row>
    <row r="5288" spans="1:1" x14ac:dyDescent="0.25">
      <c r="A5288" t="s">
        <v>1725</v>
      </c>
    </row>
    <row r="5290" spans="1:1" x14ac:dyDescent="0.25">
      <c r="A5290" t="s">
        <v>1009</v>
      </c>
    </row>
    <row r="5292" spans="1:1" x14ac:dyDescent="0.25">
      <c r="A5292" t="s">
        <v>2</v>
      </c>
    </row>
    <row r="5293" spans="1:1" x14ac:dyDescent="0.25">
      <c r="A5293">
        <v>883</v>
      </c>
    </row>
    <row r="5294" spans="1:1" x14ac:dyDescent="0.25">
      <c r="A5294" t="s">
        <v>171</v>
      </c>
    </row>
    <row r="5296" spans="1:1" x14ac:dyDescent="0.25">
      <c r="A5296" t="s">
        <v>1010</v>
      </c>
    </row>
    <row r="5298" spans="1:1" x14ac:dyDescent="0.25">
      <c r="A5298" t="s">
        <v>2</v>
      </c>
    </row>
    <row r="5299" spans="1:1" x14ac:dyDescent="0.25">
      <c r="A5299">
        <v>884</v>
      </c>
    </row>
    <row r="5300" spans="1:1" x14ac:dyDescent="0.25">
      <c r="A5300" t="s">
        <v>147</v>
      </c>
    </row>
    <row r="5302" spans="1:1" x14ac:dyDescent="0.25">
      <c r="A5302" t="s">
        <v>1011</v>
      </c>
    </row>
    <row r="5304" spans="1:1" x14ac:dyDescent="0.25">
      <c r="A5304" t="s">
        <v>2</v>
      </c>
    </row>
    <row r="5305" spans="1:1" x14ac:dyDescent="0.25">
      <c r="A5305">
        <v>885</v>
      </c>
    </row>
    <row r="5306" spans="1:1" x14ac:dyDescent="0.25">
      <c r="A5306" t="s">
        <v>175</v>
      </c>
    </row>
    <row r="5308" spans="1:1" x14ac:dyDescent="0.25">
      <c r="A5308" t="s">
        <v>1012</v>
      </c>
    </row>
    <row r="5310" spans="1:1" x14ac:dyDescent="0.25">
      <c r="A5310" t="s">
        <v>2</v>
      </c>
    </row>
    <row r="5311" spans="1:1" x14ac:dyDescent="0.25">
      <c r="A5311">
        <v>886</v>
      </c>
    </row>
    <row r="5312" spans="1:1" x14ac:dyDescent="0.25">
      <c r="A5312" t="s">
        <v>1726</v>
      </c>
    </row>
    <row r="5314" spans="1:1" x14ac:dyDescent="0.25">
      <c r="A5314" t="s">
        <v>1013</v>
      </c>
    </row>
    <row r="5316" spans="1:1" x14ac:dyDescent="0.25">
      <c r="A5316" t="s">
        <v>2</v>
      </c>
    </row>
    <row r="5317" spans="1:1" x14ac:dyDescent="0.25">
      <c r="A5317">
        <v>887</v>
      </c>
    </row>
    <row r="5318" spans="1:1" x14ac:dyDescent="0.25">
      <c r="A5318" t="s">
        <v>1727</v>
      </c>
    </row>
    <row r="5320" spans="1:1" x14ac:dyDescent="0.25">
      <c r="A5320" t="s">
        <v>1014</v>
      </c>
    </row>
    <row r="5322" spans="1:1" x14ac:dyDescent="0.25">
      <c r="A5322" t="s">
        <v>2</v>
      </c>
    </row>
    <row r="5323" spans="1:1" x14ac:dyDescent="0.25">
      <c r="A5323">
        <v>888</v>
      </c>
    </row>
    <row r="5324" spans="1:1" x14ac:dyDescent="0.25">
      <c r="A5324" t="s">
        <v>35</v>
      </c>
    </row>
    <row r="5326" spans="1:1" x14ac:dyDescent="0.25">
      <c r="A5326" t="s">
        <v>1015</v>
      </c>
    </row>
    <row r="5328" spans="1:1" x14ac:dyDescent="0.25">
      <c r="A5328" t="s">
        <v>2</v>
      </c>
    </row>
    <row r="5329" spans="1:1" x14ac:dyDescent="0.25">
      <c r="A5329">
        <v>889</v>
      </c>
    </row>
    <row r="5330" spans="1:1" x14ac:dyDescent="0.25">
      <c r="A5330" t="s">
        <v>1728</v>
      </c>
    </row>
    <row r="5332" spans="1:1" x14ac:dyDescent="0.25">
      <c r="A5332" t="s">
        <v>1016</v>
      </c>
    </row>
    <row r="5334" spans="1:1" x14ac:dyDescent="0.25">
      <c r="A5334" t="s">
        <v>2</v>
      </c>
    </row>
    <row r="5335" spans="1:1" x14ac:dyDescent="0.25">
      <c r="A5335">
        <v>890</v>
      </c>
    </row>
    <row r="5336" spans="1:1" x14ac:dyDescent="0.25">
      <c r="A5336" t="s">
        <v>1729</v>
      </c>
    </row>
    <row r="5338" spans="1:1" x14ac:dyDescent="0.25">
      <c r="A5338" t="s">
        <v>1017</v>
      </c>
    </row>
    <row r="5340" spans="1:1" x14ac:dyDescent="0.25">
      <c r="A5340" t="s">
        <v>2</v>
      </c>
    </row>
    <row r="5341" spans="1:1" x14ac:dyDescent="0.25">
      <c r="A5341">
        <v>891</v>
      </c>
    </row>
    <row r="5342" spans="1:1" x14ac:dyDescent="0.25">
      <c r="A5342" t="s">
        <v>1730</v>
      </c>
    </row>
    <row r="5344" spans="1:1" x14ac:dyDescent="0.25">
      <c r="A5344" t="s">
        <v>1018</v>
      </c>
    </row>
    <row r="5346" spans="1:1" x14ac:dyDescent="0.25">
      <c r="A5346" t="s">
        <v>2</v>
      </c>
    </row>
    <row r="5347" spans="1:1" x14ac:dyDescent="0.25">
      <c r="A5347">
        <v>892</v>
      </c>
    </row>
    <row r="5348" spans="1:1" x14ac:dyDescent="0.25">
      <c r="A5348" t="s">
        <v>1731</v>
      </c>
    </row>
    <row r="5350" spans="1:1" x14ac:dyDescent="0.25">
      <c r="A5350" t="s">
        <v>1019</v>
      </c>
    </row>
    <row r="5352" spans="1:1" x14ac:dyDescent="0.25">
      <c r="A5352" t="s">
        <v>2</v>
      </c>
    </row>
    <row r="5353" spans="1:1" x14ac:dyDescent="0.25">
      <c r="A5353">
        <v>893</v>
      </c>
    </row>
    <row r="5354" spans="1:1" x14ac:dyDescent="0.25">
      <c r="A5354" t="s">
        <v>1035</v>
      </c>
    </row>
    <row r="5356" spans="1:1" x14ac:dyDescent="0.25">
      <c r="A5356" t="s">
        <v>1020</v>
      </c>
    </row>
    <row r="5358" spans="1:1" x14ac:dyDescent="0.25">
      <c r="A5358" t="s">
        <v>2</v>
      </c>
    </row>
    <row r="5359" spans="1:1" x14ac:dyDescent="0.25">
      <c r="A5359">
        <v>894</v>
      </c>
    </row>
    <row r="5360" spans="1:1" x14ac:dyDescent="0.25">
      <c r="A5360" t="s">
        <v>1732</v>
      </c>
    </row>
    <row r="5362" spans="1:1" x14ac:dyDescent="0.25">
      <c r="A5362" t="s">
        <v>1021</v>
      </c>
    </row>
    <row r="5364" spans="1:1" x14ac:dyDescent="0.25">
      <c r="A5364" t="s">
        <v>2</v>
      </c>
    </row>
    <row r="5365" spans="1:1" x14ac:dyDescent="0.25">
      <c r="A5365">
        <v>895</v>
      </c>
    </row>
    <row r="5366" spans="1:1" x14ac:dyDescent="0.25">
      <c r="A5366" t="s">
        <v>1022</v>
      </c>
    </row>
    <row r="5368" spans="1:1" x14ac:dyDescent="0.25">
      <c r="A5368" t="s">
        <v>1023</v>
      </c>
    </row>
    <row r="5370" spans="1:1" x14ac:dyDescent="0.25">
      <c r="A5370" t="s">
        <v>2</v>
      </c>
    </row>
    <row r="5371" spans="1:1" x14ac:dyDescent="0.25">
      <c r="A5371">
        <v>896</v>
      </c>
    </row>
    <row r="5372" spans="1:1" x14ac:dyDescent="0.25">
      <c r="A5372" t="s">
        <v>1024</v>
      </c>
    </row>
    <row r="5374" spans="1:1" x14ac:dyDescent="0.25">
      <c r="A5374" t="s">
        <v>1025</v>
      </c>
    </row>
    <row r="5376" spans="1:1" x14ac:dyDescent="0.25">
      <c r="A5376" t="s">
        <v>2</v>
      </c>
    </row>
    <row r="5377" spans="1:1" x14ac:dyDescent="0.25">
      <c r="A5377">
        <v>897</v>
      </c>
    </row>
    <row r="5378" spans="1:1" x14ac:dyDescent="0.25">
      <c r="A5378" t="s">
        <v>1026</v>
      </c>
    </row>
    <row r="5380" spans="1:1" x14ac:dyDescent="0.25">
      <c r="A5380" t="s">
        <v>1027</v>
      </c>
    </row>
    <row r="5382" spans="1:1" x14ac:dyDescent="0.25">
      <c r="A5382" t="s">
        <v>2</v>
      </c>
    </row>
    <row r="5383" spans="1:1" x14ac:dyDescent="0.25">
      <c r="A5383">
        <v>898</v>
      </c>
    </row>
    <row r="5384" spans="1:1" x14ac:dyDescent="0.25">
      <c r="A5384" t="s">
        <v>1028</v>
      </c>
    </row>
    <row r="5386" spans="1:1" x14ac:dyDescent="0.25">
      <c r="A5386" t="s">
        <v>1029</v>
      </c>
    </row>
    <row r="5388" spans="1:1" x14ac:dyDescent="0.25">
      <c r="A5388" t="s">
        <v>2</v>
      </c>
    </row>
    <row r="5389" spans="1:1" x14ac:dyDescent="0.25">
      <c r="A5389">
        <v>899</v>
      </c>
    </row>
    <row r="5390" spans="1:1" x14ac:dyDescent="0.25">
      <c r="A5390" t="s">
        <v>44</v>
      </c>
    </row>
    <row r="5392" spans="1:1" x14ac:dyDescent="0.25">
      <c r="A5392" t="s">
        <v>1030</v>
      </c>
    </row>
    <row r="5394" spans="1:1" x14ac:dyDescent="0.25">
      <c r="A5394" t="s">
        <v>2</v>
      </c>
    </row>
    <row r="5395" spans="1:1" x14ac:dyDescent="0.25">
      <c r="A5395">
        <v>900</v>
      </c>
    </row>
    <row r="5396" spans="1:1" x14ac:dyDescent="0.25">
      <c r="A5396" t="s">
        <v>1031</v>
      </c>
    </row>
    <row r="5398" spans="1:1" x14ac:dyDescent="0.25">
      <c r="A5398" t="s">
        <v>1032</v>
      </c>
    </row>
    <row r="5400" spans="1:1" x14ac:dyDescent="0.25">
      <c r="A5400" t="s">
        <v>2</v>
      </c>
    </row>
    <row r="5401" spans="1:1" x14ac:dyDescent="0.25">
      <c r="A5401">
        <v>901</v>
      </c>
    </row>
    <row r="5402" spans="1:1" x14ac:dyDescent="0.25">
      <c r="A5402" t="s">
        <v>1033</v>
      </c>
    </row>
    <row r="5404" spans="1:1" x14ac:dyDescent="0.25">
      <c r="A5404" t="s">
        <v>1034</v>
      </c>
    </row>
    <row r="5406" spans="1:1" x14ac:dyDescent="0.25">
      <c r="A5406" t="s">
        <v>2</v>
      </c>
    </row>
    <row r="5407" spans="1:1" x14ac:dyDescent="0.25">
      <c r="A5407">
        <v>902</v>
      </c>
    </row>
    <row r="5408" spans="1:1" x14ac:dyDescent="0.25">
      <c r="A5408" t="s">
        <v>1035</v>
      </c>
    </row>
    <row r="5410" spans="1:1" x14ac:dyDescent="0.25">
      <c r="A5410" t="s">
        <v>1036</v>
      </c>
    </row>
    <row r="5412" spans="1:1" x14ac:dyDescent="0.25">
      <c r="A5412" t="s">
        <v>2</v>
      </c>
    </row>
    <row r="5413" spans="1:1" x14ac:dyDescent="0.25">
      <c r="A5413">
        <v>903</v>
      </c>
    </row>
    <row r="5414" spans="1:1" x14ac:dyDescent="0.25">
      <c r="A5414" t="s">
        <v>1037</v>
      </c>
    </row>
    <row r="5416" spans="1:1" x14ac:dyDescent="0.25">
      <c r="A5416" t="s">
        <v>1038</v>
      </c>
    </row>
    <row r="5418" spans="1:1" x14ac:dyDescent="0.25">
      <c r="A5418" t="s">
        <v>2</v>
      </c>
    </row>
    <row r="5419" spans="1:1" x14ac:dyDescent="0.25">
      <c r="A5419">
        <v>904</v>
      </c>
    </row>
    <row r="5420" spans="1:1" x14ac:dyDescent="0.25">
      <c r="A5420" t="s">
        <v>1039</v>
      </c>
    </row>
    <row r="5422" spans="1:1" x14ac:dyDescent="0.25">
      <c r="A5422" t="s">
        <v>1040</v>
      </c>
    </row>
    <row r="5424" spans="1:1" x14ac:dyDescent="0.25">
      <c r="A5424" t="s">
        <v>2</v>
      </c>
    </row>
    <row r="5425" spans="1:1" x14ac:dyDescent="0.25">
      <c r="A5425">
        <v>905</v>
      </c>
    </row>
    <row r="5426" spans="1:1" x14ac:dyDescent="0.25">
      <c r="A5426" t="s">
        <v>1041</v>
      </c>
    </row>
    <row r="5428" spans="1:1" x14ac:dyDescent="0.25">
      <c r="A5428" t="s">
        <v>1042</v>
      </c>
    </row>
    <row r="5430" spans="1:1" x14ac:dyDescent="0.25">
      <c r="A5430" t="s">
        <v>2</v>
      </c>
    </row>
    <row r="5431" spans="1:1" x14ac:dyDescent="0.25">
      <c r="A5431">
        <v>906</v>
      </c>
    </row>
    <row r="5432" spans="1:1" x14ac:dyDescent="0.25">
      <c r="A5432" t="s">
        <v>1043</v>
      </c>
    </row>
    <row r="5434" spans="1:1" x14ac:dyDescent="0.25">
      <c r="A5434" t="s">
        <v>1044</v>
      </c>
    </row>
    <row r="5436" spans="1:1" x14ac:dyDescent="0.25">
      <c r="A5436" t="s">
        <v>2</v>
      </c>
    </row>
    <row r="5437" spans="1:1" x14ac:dyDescent="0.25">
      <c r="A5437">
        <v>907</v>
      </c>
    </row>
    <row r="5438" spans="1:1" x14ac:dyDescent="0.25">
      <c r="A5438" t="s">
        <v>838</v>
      </c>
    </row>
    <row r="5440" spans="1:1" x14ac:dyDescent="0.25">
      <c r="A5440" t="s">
        <v>1045</v>
      </c>
    </row>
    <row r="5442" spans="1:1" x14ac:dyDescent="0.25">
      <c r="A5442" t="s">
        <v>2</v>
      </c>
    </row>
    <row r="5443" spans="1:1" x14ac:dyDescent="0.25">
      <c r="A5443">
        <v>908</v>
      </c>
    </row>
    <row r="5444" spans="1:1" x14ac:dyDescent="0.25">
      <c r="A5444" t="s">
        <v>1046</v>
      </c>
    </row>
    <row r="5446" spans="1:1" x14ac:dyDescent="0.25">
      <c r="A5446" t="s">
        <v>1047</v>
      </c>
    </row>
    <row r="5448" spans="1:1" x14ac:dyDescent="0.25">
      <c r="A5448" t="s">
        <v>2</v>
      </c>
    </row>
    <row r="5449" spans="1:1" x14ac:dyDescent="0.25">
      <c r="A5449">
        <v>909</v>
      </c>
    </row>
    <row r="5450" spans="1:1" x14ac:dyDescent="0.25">
      <c r="A5450" t="s">
        <v>1048</v>
      </c>
    </row>
    <row r="5452" spans="1:1" x14ac:dyDescent="0.25">
      <c r="A5452" t="s">
        <v>1049</v>
      </c>
    </row>
    <row r="5454" spans="1:1" x14ac:dyDescent="0.25">
      <c r="A5454" t="s">
        <v>2</v>
      </c>
    </row>
    <row r="5455" spans="1:1" x14ac:dyDescent="0.25">
      <c r="A5455">
        <v>910</v>
      </c>
    </row>
    <row r="5456" spans="1:1" x14ac:dyDescent="0.25">
      <c r="A5456" t="s">
        <v>105</v>
      </c>
    </row>
    <row r="5458" spans="1:1" x14ac:dyDescent="0.25">
      <c r="A5458" t="s">
        <v>1050</v>
      </c>
    </row>
    <row r="5460" spans="1:1" x14ac:dyDescent="0.25">
      <c r="A5460" t="s">
        <v>2</v>
      </c>
    </row>
    <row r="5461" spans="1:1" x14ac:dyDescent="0.25">
      <c r="A5461">
        <v>911</v>
      </c>
    </row>
    <row r="5462" spans="1:1" x14ac:dyDescent="0.25">
      <c r="A5462" t="s">
        <v>1733</v>
      </c>
    </row>
    <row r="5464" spans="1:1" x14ac:dyDescent="0.25">
      <c r="A5464" t="s">
        <v>1051</v>
      </c>
    </row>
    <row r="5466" spans="1:1" x14ac:dyDescent="0.25">
      <c r="A5466" t="s">
        <v>2</v>
      </c>
    </row>
    <row r="5467" spans="1:1" x14ac:dyDescent="0.25">
      <c r="A5467">
        <v>912</v>
      </c>
    </row>
    <row r="5468" spans="1:1" x14ac:dyDescent="0.25">
      <c r="A5468" t="s">
        <v>1734</v>
      </c>
    </row>
    <row r="5470" spans="1:1" x14ac:dyDescent="0.25">
      <c r="A5470" t="s">
        <v>1052</v>
      </c>
    </row>
    <row r="5472" spans="1:1" x14ac:dyDescent="0.25">
      <c r="A5472" t="s">
        <v>2</v>
      </c>
    </row>
    <row r="5473" spans="1:1" x14ac:dyDescent="0.25">
      <c r="A5473">
        <v>913</v>
      </c>
    </row>
    <row r="5474" spans="1:1" x14ac:dyDescent="0.25">
      <c r="A5474" t="s">
        <v>1735</v>
      </c>
    </row>
    <row r="5476" spans="1:1" x14ac:dyDescent="0.25">
      <c r="A5476" t="s">
        <v>1053</v>
      </c>
    </row>
    <row r="5478" spans="1:1" x14ac:dyDescent="0.25">
      <c r="A5478" t="s">
        <v>2</v>
      </c>
    </row>
    <row r="5479" spans="1:1" x14ac:dyDescent="0.25">
      <c r="A5479">
        <v>914</v>
      </c>
    </row>
    <row r="5480" spans="1:1" x14ac:dyDescent="0.25">
      <c r="A5480" t="s">
        <v>1673</v>
      </c>
    </row>
    <row r="5482" spans="1:1" x14ac:dyDescent="0.25">
      <c r="A5482" t="s">
        <v>1054</v>
      </c>
    </row>
    <row r="5484" spans="1:1" x14ac:dyDescent="0.25">
      <c r="A5484" t="s">
        <v>2</v>
      </c>
    </row>
    <row r="5485" spans="1:1" x14ac:dyDescent="0.25">
      <c r="A5485">
        <v>915</v>
      </c>
    </row>
    <row r="5486" spans="1:1" x14ac:dyDescent="0.25">
      <c r="A5486" t="s">
        <v>64</v>
      </c>
    </row>
    <row r="5488" spans="1:1" x14ac:dyDescent="0.25">
      <c r="A5488" t="s">
        <v>1055</v>
      </c>
    </row>
    <row r="5490" spans="1:1" x14ac:dyDescent="0.25">
      <c r="A5490" t="s">
        <v>2</v>
      </c>
    </row>
    <row r="5491" spans="1:1" x14ac:dyDescent="0.25">
      <c r="A5491">
        <v>916</v>
      </c>
    </row>
    <row r="5492" spans="1:1" x14ac:dyDescent="0.25">
      <c r="A5492" t="s">
        <v>840</v>
      </c>
    </row>
    <row r="5494" spans="1:1" x14ac:dyDescent="0.25">
      <c r="A5494" t="s">
        <v>1056</v>
      </c>
    </row>
    <row r="5496" spans="1:1" x14ac:dyDescent="0.25">
      <c r="A5496" t="s">
        <v>2</v>
      </c>
    </row>
    <row r="5497" spans="1:1" x14ac:dyDescent="0.25">
      <c r="A5497">
        <v>917</v>
      </c>
    </row>
    <row r="5498" spans="1:1" x14ac:dyDescent="0.25">
      <c r="A5498" t="s">
        <v>1736</v>
      </c>
    </row>
    <row r="5500" spans="1:1" x14ac:dyDescent="0.25">
      <c r="A5500" t="s">
        <v>1057</v>
      </c>
    </row>
    <row r="5502" spans="1:1" x14ac:dyDescent="0.25">
      <c r="A5502" t="s">
        <v>2</v>
      </c>
    </row>
    <row r="5503" spans="1:1" x14ac:dyDescent="0.25">
      <c r="A5503">
        <v>918</v>
      </c>
    </row>
    <row r="5504" spans="1:1" x14ac:dyDescent="0.25">
      <c r="A5504" t="s">
        <v>1737</v>
      </c>
    </row>
    <row r="5506" spans="1:1" x14ac:dyDescent="0.25">
      <c r="A5506" t="s">
        <v>1058</v>
      </c>
    </row>
    <row r="5508" spans="1:1" x14ac:dyDescent="0.25">
      <c r="A5508" t="s">
        <v>2</v>
      </c>
    </row>
    <row r="5509" spans="1:1" x14ac:dyDescent="0.25">
      <c r="A5509">
        <v>919</v>
      </c>
    </row>
    <row r="5510" spans="1:1" x14ac:dyDescent="0.25">
      <c r="A5510" t="s">
        <v>1738</v>
      </c>
    </row>
    <row r="5512" spans="1:1" x14ac:dyDescent="0.25">
      <c r="A5512" t="s">
        <v>1059</v>
      </c>
    </row>
    <row r="5514" spans="1:1" x14ac:dyDescent="0.25">
      <c r="A5514" t="s">
        <v>2</v>
      </c>
    </row>
    <row r="5515" spans="1:1" x14ac:dyDescent="0.25">
      <c r="A5515">
        <v>920</v>
      </c>
    </row>
    <row r="5516" spans="1:1" x14ac:dyDescent="0.25">
      <c r="A5516" t="s">
        <v>1739</v>
      </c>
    </row>
    <row r="5518" spans="1:1" x14ac:dyDescent="0.25">
      <c r="A5518" t="s">
        <v>1060</v>
      </c>
    </row>
    <row r="5520" spans="1:1" x14ac:dyDescent="0.25">
      <c r="A5520" t="s">
        <v>2</v>
      </c>
    </row>
    <row r="5521" spans="1:1" x14ac:dyDescent="0.25">
      <c r="A5521">
        <v>921</v>
      </c>
    </row>
    <row r="5522" spans="1:1" x14ac:dyDescent="0.25">
      <c r="A5522" t="s">
        <v>1740</v>
      </c>
    </row>
    <row r="5524" spans="1:1" x14ac:dyDescent="0.25">
      <c r="A5524" t="s">
        <v>1061</v>
      </c>
    </row>
    <row r="5526" spans="1:1" x14ac:dyDescent="0.25">
      <c r="A5526" t="s">
        <v>2</v>
      </c>
    </row>
    <row r="5527" spans="1:1" x14ac:dyDescent="0.25">
      <c r="A5527">
        <v>922</v>
      </c>
    </row>
    <row r="5528" spans="1:1" x14ac:dyDescent="0.25">
      <c r="A5528" t="s">
        <v>1741</v>
      </c>
    </row>
    <row r="5530" spans="1:1" x14ac:dyDescent="0.25">
      <c r="A5530" t="s">
        <v>1062</v>
      </c>
    </row>
    <row r="5532" spans="1:1" x14ac:dyDescent="0.25">
      <c r="A5532" t="s">
        <v>2</v>
      </c>
    </row>
    <row r="5533" spans="1:1" x14ac:dyDescent="0.25">
      <c r="A5533">
        <v>923</v>
      </c>
    </row>
    <row r="5534" spans="1:1" x14ac:dyDescent="0.25">
      <c r="A5534" t="s">
        <v>1688</v>
      </c>
    </row>
    <row r="5536" spans="1:1" x14ac:dyDescent="0.25">
      <c r="A5536" t="s">
        <v>1063</v>
      </c>
    </row>
    <row r="5538" spans="1:1" x14ac:dyDescent="0.25">
      <c r="A5538" t="s">
        <v>2</v>
      </c>
    </row>
    <row r="5539" spans="1:1" x14ac:dyDescent="0.25">
      <c r="A5539">
        <v>924</v>
      </c>
    </row>
    <row r="5540" spans="1:1" x14ac:dyDescent="0.25">
      <c r="A5540" t="s">
        <v>1742</v>
      </c>
    </row>
    <row r="5542" spans="1:1" x14ac:dyDescent="0.25">
      <c r="A5542" t="s">
        <v>1064</v>
      </c>
    </row>
    <row r="5544" spans="1:1" x14ac:dyDescent="0.25">
      <c r="A5544" t="s">
        <v>2</v>
      </c>
    </row>
    <row r="5545" spans="1:1" x14ac:dyDescent="0.25">
      <c r="A5545">
        <v>925</v>
      </c>
    </row>
    <row r="5546" spans="1:1" x14ac:dyDescent="0.25">
      <c r="A5546" t="s">
        <v>396</v>
      </c>
    </row>
    <row r="5548" spans="1:1" x14ac:dyDescent="0.25">
      <c r="A5548" t="s">
        <v>1065</v>
      </c>
    </row>
    <row r="5550" spans="1:1" x14ac:dyDescent="0.25">
      <c r="A5550" t="s">
        <v>2</v>
      </c>
    </row>
    <row r="5551" spans="1:1" x14ac:dyDescent="0.25">
      <c r="A5551">
        <v>926</v>
      </c>
    </row>
    <row r="5552" spans="1:1" x14ac:dyDescent="0.25">
      <c r="A5552" t="s">
        <v>1615</v>
      </c>
    </row>
    <row r="5554" spans="1:1" x14ac:dyDescent="0.25">
      <c r="A5554" t="s">
        <v>1066</v>
      </c>
    </row>
    <row r="5556" spans="1:1" x14ac:dyDescent="0.25">
      <c r="A5556" t="s">
        <v>2</v>
      </c>
    </row>
    <row r="5557" spans="1:1" x14ac:dyDescent="0.25">
      <c r="A5557">
        <v>927</v>
      </c>
    </row>
    <row r="5558" spans="1:1" x14ac:dyDescent="0.25">
      <c r="A5558" t="s">
        <v>1736</v>
      </c>
    </row>
    <row r="5560" spans="1:1" x14ac:dyDescent="0.25">
      <c r="A5560" t="s">
        <v>1067</v>
      </c>
    </row>
    <row r="5562" spans="1:1" x14ac:dyDescent="0.25">
      <c r="A5562" t="s">
        <v>2</v>
      </c>
    </row>
    <row r="5563" spans="1:1" x14ac:dyDescent="0.25">
      <c r="A5563">
        <v>928</v>
      </c>
    </row>
    <row r="5564" spans="1:1" x14ac:dyDescent="0.25">
      <c r="A5564" t="s">
        <v>1672</v>
      </c>
    </row>
    <row r="5566" spans="1:1" x14ac:dyDescent="0.25">
      <c r="A5566" t="s">
        <v>1068</v>
      </c>
    </row>
    <row r="5568" spans="1:1" x14ac:dyDescent="0.25">
      <c r="A5568" t="s">
        <v>2</v>
      </c>
    </row>
    <row r="5569" spans="1:1" x14ac:dyDescent="0.25">
      <c r="A5569">
        <v>929</v>
      </c>
    </row>
    <row r="5570" spans="1:1" x14ac:dyDescent="0.25">
      <c r="A5570" t="s">
        <v>1743</v>
      </c>
    </row>
    <row r="5572" spans="1:1" x14ac:dyDescent="0.25">
      <c r="A5572" t="s">
        <v>1069</v>
      </c>
    </row>
    <row r="5574" spans="1:1" x14ac:dyDescent="0.25">
      <c r="A5574" t="s">
        <v>2</v>
      </c>
    </row>
    <row r="5575" spans="1:1" x14ac:dyDescent="0.25">
      <c r="A5575">
        <v>930</v>
      </c>
    </row>
    <row r="5576" spans="1:1" x14ac:dyDescent="0.25">
      <c r="A5576" t="s">
        <v>1744</v>
      </c>
    </row>
    <row r="5578" spans="1:1" x14ac:dyDescent="0.25">
      <c r="A5578" t="s">
        <v>1070</v>
      </c>
    </row>
    <row r="5580" spans="1:1" x14ac:dyDescent="0.25">
      <c r="A5580" t="s">
        <v>2</v>
      </c>
    </row>
    <row r="5581" spans="1:1" x14ac:dyDescent="0.25">
      <c r="A5581">
        <v>931</v>
      </c>
    </row>
    <row r="5582" spans="1:1" x14ac:dyDescent="0.25">
      <c r="A5582" t="s">
        <v>1680</v>
      </c>
    </row>
    <row r="5584" spans="1:1" x14ac:dyDescent="0.25">
      <c r="A5584" t="s">
        <v>1071</v>
      </c>
    </row>
    <row r="5586" spans="1:1" x14ac:dyDescent="0.25">
      <c r="A5586" t="s">
        <v>2</v>
      </c>
    </row>
    <row r="5587" spans="1:1" x14ac:dyDescent="0.25">
      <c r="A5587">
        <v>932</v>
      </c>
    </row>
    <row r="5588" spans="1:1" x14ac:dyDescent="0.25">
      <c r="A5588" t="s">
        <v>1745</v>
      </c>
    </row>
    <row r="5590" spans="1:1" x14ac:dyDescent="0.25">
      <c r="A5590" t="s">
        <v>1072</v>
      </c>
    </row>
    <row r="5592" spans="1:1" x14ac:dyDescent="0.25">
      <c r="A5592" t="s">
        <v>2</v>
      </c>
    </row>
    <row r="5593" spans="1:1" x14ac:dyDescent="0.25">
      <c r="A5593">
        <v>933</v>
      </c>
    </row>
    <row r="5594" spans="1:1" x14ac:dyDescent="0.25">
      <c r="A5594" t="s">
        <v>1571</v>
      </c>
    </row>
    <row r="5596" spans="1:1" x14ac:dyDescent="0.25">
      <c r="A5596" t="s">
        <v>1073</v>
      </c>
    </row>
    <row r="5598" spans="1:1" x14ac:dyDescent="0.25">
      <c r="A5598" t="s">
        <v>2</v>
      </c>
    </row>
    <row r="5599" spans="1:1" x14ac:dyDescent="0.25">
      <c r="A5599">
        <v>934</v>
      </c>
    </row>
    <row r="5600" spans="1:1" x14ac:dyDescent="0.25">
      <c r="A5600" t="s">
        <v>1595</v>
      </c>
    </row>
    <row r="5602" spans="1:1" x14ac:dyDescent="0.25">
      <c r="A5602" t="s">
        <v>1074</v>
      </c>
    </row>
    <row r="5604" spans="1:1" x14ac:dyDescent="0.25">
      <c r="A5604" t="s">
        <v>2</v>
      </c>
    </row>
    <row r="5605" spans="1:1" x14ac:dyDescent="0.25">
      <c r="A5605">
        <v>935</v>
      </c>
    </row>
    <row r="5606" spans="1:1" x14ac:dyDescent="0.25">
      <c r="A5606" t="s">
        <v>1746</v>
      </c>
    </row>
    <row r="5608" spans="1:1" x14ac:dyDescent="0.25">
      <c r="A5608" t="s">
        <v>1075</v>
      </c>
    </row>
    <row r="5610" spans="1:1" x14ac:dyDescent="0.25">
      <c r="A5610" t="s">
        <v>2</v>
      </c>
    </row>
    <row r="5611" spans="1:1" x14ac:dyDescent="0.25">
      <c r="A5611">
        <v>936</v>
      </c>
    </row>
    <row r="5612" spans="1:1" x14ac:dyDescent="0.25">
      <c r="A5612" t="s">
        <v>1747</v>
      </c>
    </row>
    <row r="5614" spans="1:1" x14ac:dyDescent="0.25">
      <c r="A5614" t="s">
        <v>1076</v>
      </c>
    </row>
    <row r="5616" spans="1:1" x14ac:dyDescent="0.25">
      <c r="A5616" t="s">
        <v>2</v>
      </c>
    </row>
    <row r="5617" spans="1:1" x14ac:dyDescent="0.25">
      <c r="A5617">
        <v>937</v>
      </c>
    </row>
    <row r="5618" spans="1:1" x14ac:dyDescent="0.25">
      <c r="A5618" t="s">
        <v>94</v>
      </c>
    </row>
    <row r="5620" spans="1:1" x14ac:dyDescent="0.25">
      <c r="A5620" t="s">
        <v>1077</v>
      </c>
    </row>
    <row r="5622" spans="1:1" x14ac:dyDescent="0.25">
      <c r="A5622" t="s">
        <v>2</v>
      </c>
    </row>
    <row r="5623" spans="1:1" x14ac:dyDescent="0.25">
      <c r="A5623">
        <v>938</v>
      </c>
    </row>
    <row r="5624" spans="1:1" x14ac:dyDescent="0.25">
      <c r="A5624" t="s">
        <v>1748</v>
      </c>
    </row>
    <row r="5626" spans="1:1" x14ac:dyDescent="0.25">
      <c r="A5626" t="s">
        <v>1078</v>
      </c>
    </row>
    <row r="5628" spans="1:1" x14ac:dyDescent="0.25">
      <c r="A5628" t="s">
        <v>2</v>
      </c>
    </row>
    <row r="5629" spans="1:1" x14ac:dyDescent="0.25">
      <c r="A5629">
        <v>939</v>
      </c>
    </row>
    <row r="5630" spans="1:1" x14ac:dyDescent="0.25">
      <c r="A5630" t="s">
        <v>1749</v>
      </c>
    </row>
    <row r="5632" spans="1:1" x14ac:dyDescent="0.25">
      <c r="A5632" t="s">
        <v>1079</v>
      </c>
    </row>
    <row r="5634" spans="1:1" x14ac:dyDescent="0.25">
      <c r="A5634" t="s">
        <v>2</v>
      </c>
    </row>
    <row r="5635" spans="1:1" x14ac:dyDescent="0.25">
      <c r="A5635">
        <v>940</v>
      </c>
    </row>
    <row r="5636" spans="1:1" x14ac:dyDescent="0.25">
      <c r="A5636" t="s">
        <v>1750</v>
      </c>
    </row>
    <row r="5638" spans="1:1" x14ac:dyDescent="0.25">
      <c r="A5638" t="s">
        <v>1080</v>
      </c>
    </row>
    <row r="5640" spans="1:1" x14ac:dyDescent="0.25">
      <c r="A5640" t="s">
        <v>2</v>
      </c>
    </row>
    <row r="5641" spans="1:1" x14ac:dyDescent="0.25">
      <c r="A5641">
        <v>941</v>
      </c>
    </row>
    <row r="5642" spans="1:1" x14ac:dyDescent="0.25">
      <c r="A5642" t="s">
        <v>1640</v>
      </c>
    </row>
    <row r="5644" spans="1:1" x14ac:dyDescent="0.25">
      <c r="A5644" t="s">
        <v>1081</v>
      </c>
    </row>
    <row r="5646" spans="1:1" x14ac:dyDescent="0.25">
      <c r="A5646" t="s">
        <v>2</v>
      </c>
    </row>
    <row r="5647" spans="1:1" x14ac:dyDescent="0.25">
      <c r="A5647">
        <v>942</v>
      </c>
    </row>
    <row r="5648" spans="1:1" x14ac:dyDescent="0.25">
      <c r="A5648" t="s">
        <v>1751</v>
      </c>
    </row>
    <row r="5650" spans="1:1" x14ac:dyDescent="0.25">
      <c r="A5650" t="s">
        <v>1082</v>
      </c>
    </row>
    <row r="5652" spans="1:1" x14ac:dyDescent="0.25">
      <c r="A5652" t="s">
        <v>2</v>
      </c>
    </row>
    <row r="5653" spans="1:1" x14ac:dyDescent="0.25">
      <c r="A5653">
        <v>943</v>
      </c>
    </row>
    <row r="5654" spans="1:1" x14ac:dyDescent="0.25">
      <c r="A5654" t="s">
        <v>1752</v>
      </c>
    </row>
    <row r="5656" spans="1:1" x14ac:dyDescent="0.25">
      <c r="A5656" t="s">
        <v>1083</v>
      </c>
    </row>
    <row r="5658" spans="1:1" x14ac:dyDescent="0.25">
      <c r="A5658" t="s">
        <v>2</v>
      </c>
    </row>
    <row r="5659" spans="1:1" x14ac:dyDescent="0.25">
      <c r="A5659">
        <v>944</v>
      </c>
    </row>
    <row r="5660" spans="1:1" x14ac:dyDescent="0.25">
      <c r="A5660" t="s">
        <v>821</v>
      </c>
    </row>
    <row r="5662" spans="1:1" x14ac:dyDescent="0.25">
      <c r="A5662" t="s">
        <v>1084</v>
      </c>
    </row>
    <row r="5664" spans="1:1" x14ac:dyDescent="0.25">
      <c r="A5664" t="s">
        <v>2</v>
      </c>
    </row>
    <row r="5665" spans="1:1" x14ac:dyDescent="0.25">
      <c r="A5665">
        <v>945</v>
      </c>
    </row>
    <row r="5666" spans="1:1" x14ac:dyDescent="0.25">
      <c r="A5666" t="s">
        <v>1753</v>
      </c>
    </row>
    <row r="5668" spans="1:1" x14ac:dyDescent="0.25">
      <c r="A5668" t="s">
        <v>1085</v>
      </c>
    </row>
    <row r="5670" spans="1:1" x14ac:dyDescent="0.25">
      <c r="A5670" t="s">
        <v>2</v>
      </c>
    </row>
    <row r="5671" spans="1:1" x14ac:dyDescent="0.25">
      <c r="A5671">
        <v>946</v>
      </c>
    </row>
    <row r="5672" spans="1:1" x14ac:dyDescent="0.25">
      <c r="A5672" t="s">
        <v>1741</v>
      </c>
    </row>
    <row r="5674" spans="1:1" x14ac:dyDescent="0.25">
      <c r="A5674" t="s">
        <v>1086</v>
      </c>
    </row>
    <row r="5676" spans="1:1" x14ac:dyDescent="0.25">
      <c r="A5676" t="s">
        <v>2</v>
      </c>
    </row>
    <row r="5677" spans="1:1" x14ac:dyDescent="0.25">
      <c r="A5677">
        <v>947</v>
      </c>
    </row>
    <row r="5678" spans="1:1" x14ac:dyDescent="0.25">
      <c r="A5678" t="s">
        <v>1754</v>
      </c>
    </row>
    <row r="5680" spans="1:1" x14ac:dyDescent="0.25">
      <c r="A5680" t="s">
        <v>1087</v>
      </c>
    </row>
    <row r="5682" spans="1:1" x14ac:dyDescent="0.25">
      <c r="A5682" t="s">
        <v>2</v>
      </c>
    </row>
    <row r="5683" spans="1:1" x14ac:dyDescent="0.25">
      <c r="A5683">
        <v>948</v>
      </c>
    </row>
    <row r="5684" spans="1:1" x14ac:dyDescent="0.25">
      <c r="A5684" t="s">
        <v>76</v>
      </c>
    </row>
    <row r="5686" spans="1:1" x14ac:dyDescent="0.25">
      <c r="A5686" t="s">
        <v>1088</v>
      </c>
    </row>
    <row r="5688" spans="1:1" x14ac:dyDescent="0.25">
      <c r="A5688" t="s">
        <v>2</v>
      </c>
    </row>
    <row r="5689" spans="1:1" x14ac:dyDescent="0.25">
      <c r="A5689">
        <v>949</v>
      </c>
    </row>
    <row r="5690" spans="1:1" x14ac:dyDescent="0.25">
      <c r="A5690" t="s">
        <v>293</v>
      </c>
    </row>
    <row r="5692" spans="1:1" x14ac:dyDescent="0.25">
      <c r="A5692" t="s">
        <v>1089</v>
      </c>
    </row>
    <row r="5694" spans="1:1" x14ac:dyDescent="0.25">
      <c r="A5694" t="s">
        <v>2</v>
      </c>
    </row>
    <row r="5695" spans="1:1" x14ac:dyDescent="0.25">
      <c r="A5695">
        <v>950</v>
      </c>
    </row>
    <row r="5696" spans="1:1" x14ac:dyDescent="0.25">
      <c r="A5696" t="s">
        <v>1565</v>
      </c>
    </row>
    <row r="5698" spans="1:1" x14ac:dyDescent="0.25">
      <c r="A5698" t="s">
        <v>1090</v>
      </c>
    </row>
    <row r="5700" spans="1:1" x14ac:dyDescent="0.25">
      <c r="A5700" t="s">
        <v>2</v>
      </c>
    </row>
    <row r="5701" spans="1:1" x14ac:dyDescent="0.25">
      <c r="A5701">
        <v>951</v>
      </c>
    </row>
    <row r="5702" spans="1:1" x14ac:dyDescent="0.25">
      <c r="A5702" t="s">
        <v>1755</v>
      </c>
    </row>
    <row r="5704" spans="1:1" x14ac:dyDescent="0.25">
      <c r="A5704" t="s">
        <v>1091</v>
      </c>
    </row>
    <row r="5706" spans="1:1" x14ac:dyDescent="0.25">
      <c r="A5706" t="s">
        <v>2</v>
      </c>
    </row>
    <row r="5707" spans="1:1" x14ac:dyDescent="0.25">
      <c r="A5707">
        <v>952</v>
      </c>
    </row>
    <row r="5708" spans="1:1" x14ac:dyDescent="0.25">
      <c r="A5708" t="s">
        <v>819</v>
      </c>
    </row>
    <row r="5710" spans="1:1" x14ac:dyDescent="0.25">
      <c r="A5710" t="s">
        <v>1092</v>
      </c>
    </row>
    <row r="5712" spans="1:1" x14ac:dyDescent="0.25">
      <c r="A5712" t="s">
        <v>2</v>
      </c>
    </row>
    <row r="5713" spans="1:1" x14ac:dyDescent="0.25">
      <c r="A5713">
        <v>953</v>
      </c>
    </row>
    <row r="5714" spans="1:1" x14ac:dyDescent="0.25">
      <c r="A5714" t="s">
        <v>1683</v>
      </c>
    </row>
    <row r="5716" spans="1:1" x14ac:dyDescent="0.25">
      <c r="A5716" t="s">
        <v>1093</v>
      </c>
    </row>
    <row r="5718" spans="1:1" x14ac:dyDescent="0.25">
      <c r="A5718" t="s">
        <v>2</v>
      </c>
    </row>
    <row r="5719" spans="1:1" x14ac:dyDescent="0.25">
      <c r="A5719">
        <v>954</v>
      </c>
    </row>
    <row r="5720" spans="1:1" x14ac:dyDescent="0.25">
      <c r="A5720" t="s">
        <v>107</v>
      </c>
    </row>
    <row r="5722" spans="1:1" x14ac:dyDescent="0.25">
      <c r="A5722" t="s">
        <v>1094</v>
      </c>
    </row>
    <row r="5724" spans="1:1" x14ac:dyDescent="0.25">
      <c r="A5724" t="s">
        <v>2</v>
      </c>
    </row>
    <row r="5725" spans="1:1" x14ac:dyDescent="0.25">
      <c r="A5725">
        <v>955</v>
      </c>
    </row>
    <row r="5726" spans="1:1" x14ac:dyDescent="0.25">
      <c r="A5726" t="s">
        <v>1756</v>
      </c>
    </row>
    <row r="5728" spans="1:1" x14ac:dyDescent="0.25">
      <c r="A5728" t="s">
        <v>1095</v>
      </c>
    </row>
    <row r="5730" spans="1:1" x14ac:dyDescent="0.25">
      <c r="A5730" t="s">
        <v>2</v>
      </c>
    </row>
    <row r="5731" spans="1:1" x14ac:dyDescent="0.25">
      <c r="A5731">
        <v>956</v>
      </c>
    </row>
    <row r="5732" spans="1:1" x14ac:dyDescent="0.25">
      <c r="A5732" t="s">
        <v>1620</v>
      </c>
    </row>
    <row r="5734" spans="1:1" x14ac:dyDescent="0.25">
      <c r="A5734" t="s">
        <v>1096</v>
      </c>
    </row>
    <row r="5736" spans="1:1" x14ac:dyDescent="0.25">
      <c r="A5736" t="s">
        <v>2</v>
      </c>
    </row>
    <row r="5737" spans="1:1" x14ac:dyDescent="0.25">
      <c r="A5737">
        <v>957</v>
      </c>
    </row>
    <row r="5738" spans="1:1" x14ac:dyDescent="0.25">
      <c r="A5738" t="s">
        <v>1693</v>
      </c>
    </row>
    <row r="5740" spans="1:1" x14ac:dyDescent="0.25">
      <c r="A5740" t="s">
        <v>1097</v>
      </c>
    </row>
    <row r="5742" spans="1:1" x14ac:dyDescent="0.25">
      <c r="A5742" t="s">
        <v>2</v>
      </c>
    </row>
    <row r="5743" spans="1:1" x14ac:dyDescent="0.25">
      <c r="A5743">
        <v>958</v>
      </c>
    </row>
    <row r="5744" spans="1:1" x14ac:dyDescent="0.25">
      <c r="A5744" t="s">
        <v>89</v>
      </c>
    </row>
    <row r="5746" spans="1:1" x14ac:dyDescent="0.25">
      <c r="A5746" t="s">
        <v>1098</v>
      </c>
    </row>
    <row r="5748" spans="1:1" x14ac:dyDescent="0.25">
      <c r="A5748" t="s">
        <v>2</v>
      </c>
    </row>
    <row r="5749" spans="1:1" x14ac:dyDescent="0.25">
      <c r="A5749">
        <v>959</v>
      </c>
    </row>
    <row r="5750" spans="1:1" x14ac:dyDescent="0.25">
      <c r="A5750" t="s">
        <v>842</v>
      </c>
    </row>
    <row r="5752" spans="1:1" x14ac:dyDescent="0.25">
      <c r="A5752" t="s">
        <v>1099</v>
      </c>
    </row>
    <row r="5754" spans="1:1" x14ac:dyDescent="0.25">
      <c r="A5754" t="s">
        <v>2</v>
      </c>
    </row>
    <row r="5755" spans="1:1" x14ac:dyDescent="0.25">
      <c r="A5755">
        <v>960</v>
      </c>
    </row>
    <row r="5756" spans="1:1" x14ac:dyDescent="0.25">
      <c r="A5756" t="s">
        <v>98</v>
      </c>
    </row>
    <row r="5758" spans="1:1" x14ac:dyDescent="0.25">
      <c r="A5758" t="s">
        <v>1100</v>
      </c>
    </row>
    <row r="5760" spans="1:1" x14ac:dyDescent="0.25">
      <c r="A5760" t="s">
        <v>2</v>
      </c>
    </row>
    <row r="5761" spans="1:1" x14ac:dyDescent="0.25">
      <c r="A5761">
        <v>961</v>
      </c>
    </row>
    <row r="5762" spans="1:1" x14ac:dyDescent="0.25">
      <c r="A5762" t="s">
        <v>1686</v>
      </c>
    </row>
    <row r="5764" spans="1:1" x14ac:dyDescent="0.25">
      <c r="A5764" t="s">
        <v>1101</v>
      </c>
    </row>
    <row r="5766" spans="1:1" x14ac:dyDescent="0.25">
      <c r="A5766" t="s">
        <v>2</v>
      </c>
    </row>
    <row r="5767" spans="1:1" x14ac:dyDescent="0.25">
      <c r="A5767">
        <v>962</v>
      </c>
    </row>
    <row r="5768" spans="1:1" x14ac:dyDescent="0.25">
      <c r="A5768" t="s">
        <v>1686</v>
      </c>
    </row>
    <row r="5770" spans="1:1" x14ac:dyDescent="0.25">
      <c r="A5770" t="s">
        <v>1101</v>
      </c>
    </row>
    <row r="5772" spans="1:1" x14ac:dyDescent="0.25">
      <c r="A5772" t="s">
        <v>2</v>
      </c>
    </row>
    <row r="5773" spans="1:1" x14ac:dyDescent="0.25">
      <c r="A5773">
        <v>963</v>
      </c>
    </row>
    <row r="5774" spans="1:1" x14ac:dyDescent="0.25">
      <c r="A5774" t="s">
        <v>1757</v>
      </c>
    </row>
    <row r="5776" spans="1:1" x14ac:dyDescent="0.25">
      <c r="A5776" t="s">
        <v>1102</v>
      </c>
    </row>
    <row r="5778" spans="1:1" x14ac:dyDescent="0.25">
      <c r="A5778" t="s">
        <v>2</v>
      </c>
    </row>
    <row r="5779" spans="1:1" x14ac:dyDescent="0.25">
      <c r="A5779">
        <v>964</v>
      </c>
    </row>
    <row r="5780" spans="1:1" x14ac:dyDescent="0.25">
      <c r="A5780" t="s">
        <v>1758</v>
      </c>
    </row>
    <row r="5782" spans="1:1" x14ac:dyDescent="0.25">
      <c r="A5782" t="s">
        <v>1103</v>
      </c>
    </row>
    <row r="5784" spans="1:1" x14ac:dyDescent="0.25">
      <c r="A5784" t="s">
        <v>2</v>
      </c>
    </row>
    <row r="5785" spans="1:1" x14ac:dyDescent="0.25">
      <c r="A5785">
        <v>965</v>
      </c>
    </row>
    <row r="5786" spans="1:1" x14ac:dyDescent="0.25">
      <c r="A5786" t="s">
        <v>1759</v>
      </c>
    </row>
    <row r="5788" spans="1:1" x14ac:dyDescent="0.25">
      <c r="A5788" t="s">
        <v>1104</v>
      </c>
    </row>
    <row r="5790" spans="1:1" x14ac:dyDescent="0.25">
      <c r="A5790" t="s">
        <v>2</v>
      </c>
    </row>
    <row r="5791" spans="1:1" x14ac:dyDescent="0.25">
      <c r="A5791">
        <v>966</v>
      </c>
    </row>
    <row r="5792" spans="1:1" x14ac:dyDescent="0.25">
      <c r="A5792" t="s">
        <v>1760</v>
      </c>
    </row>
    <row r="5794" spans="1:1" x14ac:dyDescent="0.25">
      <c r="A5794" t="s">
        <v>1105</v>
      </c>
    </row>
    <row r="5796" spans="1:1" x14ac:dyDescent="0.25">
      <c r="A5796" t="s">
        <v>2</v>
      </c>
    </row>
    <row r="5797" spans="1:1" x14ac:dyDescent="0.25">
      <c r="A5797">
        <v>967</v>
      </c>
    </row>
    <row r="5798" spans="1:1" x14ac:dyDescent="0.25">
      <c r="A5798" t="s">
        <v>1761</v>
      </c>
    </row>
    <row r="5800" spans="1:1" x14ac:dyDescent="0.25">
      <c r="A5800" t="s">
        <v>1106</v>
      </c>
    </row>
    <row r="5802" spans="1:1" x14ac:dyDescent="0.25">
      <c r="A5802" t="s">
        <v>2</v>
      </c>
    </row>
    <row r="5803" spans="1:1" x14ac:dyDescent="0.25">
      <c r="A5803">
        <v>968</v>
      </c>
    </row>
    <row r="5804" spans="1:1" x14ac:dyDescent="0.25">
      <c r="A5804" t="s">
        <v>308</v>
      </c>
    </row>
    <row r="5806" spans="1:1" x14ac:dyDescent="0.25">
      <c r="A5806" t="s">
        <v>1107</v>
      </c>
    </row>
    <row r="5808" spans="1:1" x14ac:dyDescent="0.25">
      <c r="A5808" t="s">
        <v>2</v>
      </c>
    </row>
    <row r="5809" spans="1:1" x14ac:dyDescent="0.25">
      <c r="A5809">
        <v>969</v>
      </c>
    </row>
    <row r="5810" spans="1:1" x14ac:dyDescent="0.25">
      <c r="A5810" t="s">
        <v>1733</v>
      </c>
    </row>
    <row r="5812" spans="1:1" x14ac:dyDescent="0.25">
      <c r="A5812" t="s">
        <v>1108</v>
      </c>
    </row>
    <row r="5814" spans="1:1" x14ac:dyDescent="0.25">
      <c r="A5814" t="s">
        <v>2</v>
      </c>
    </row>
    <row r="5815" spans="1:1" x14ac:dyDescent="0.25">
      <c r="A5815">
        <v>970</v>
      </c>
    </row>
    <row r="5816" spans="1:1" x14ac:dyDescent="0.25">
      <c r="A5816" t="s">
        <v>1159</v>
      </c>
    </row>
    <row r="5818" spans="1:1" x14ac:dyDescent="0.25">
      <c r="A5818" t="s">
        <v>1109</v>
      </c>
    </row>
    <row r="5820" spans="1:1" x14ac:dyDescent="0.25">
      <c r="A5820" t="s">
        <v>2</v>
      </c>
    </row>
    <row r="5821" spans="1:1" x14ac:dyDescent="0.25">
      <c r="A5821">
        <v>971</v>
      </c>
    </row>
    <row r="5822" spans="1:1" x14ac:dyDescent="0.25">
      <c r="A5822" t="s">
        <v>1595</v>
      </c>
    </row>
    <row r="5824" spans="1:1" x14ac:dyDescent="0.25">
      <c r="A5824" t="s">
        <v>1110</v>
      </c>
    </row>
    <row r="5826" spans="1:1" x14ac:dyDescent="0.25">
      <c r="A5826" t="s">
        <v>2</v>
      </c>
    </row>
    <row r="5827" spans="1:1" x14ac:dyDescent="0.25">
      <c r="A5827">
        <v>972</v>
      </c>
    </row>
    <row r="5828" spans="1:1" x14ac:dyDescent="0.25">
      <c r="A5828" t="s">
        <v>931</v>
      </c>
    </row>
    <row r="5830" spans="1:1" x14ac:dyDescent="0.25">
      <c r="A5830" t="s">
        <v>1111</v>
      </c>
    </row>
    <row r="5832" spans="1:1" x14ac:dyDescent="0.25">
      <c r="A5832" t="s">
        <v>2</v>
      </c>
    </row>
    <row r="5833" spans="1:1" x14ac:dyDescent="0.25">
      <c r="A5833">
        <v>973</v>
      </c>
    </row>
    <row r="5834" spans="1:1" x14ac:dyDescent="0.25">
      <c r="A5834" t="s">
        <v>299</v>
      </c>
    </row>
    <row r="5836" spans="1:1" x14ac:dyDescent="0.25">
      <c r="A5836" t="s">
        <v>1112</v>
      </c>
    </row>
    <row r="5838" spans="1:1" x14ac:dyDescent="0.25">
      <c r="A5838" t="s">
        <v>2</v>
      </c>
    </row>
    <row r="5839" spans="1:1" x14ac:dyDescent="0.25">
      <c r="A5839">
        <v>974</v>
      </c>
    </row>
    <row r="5840" spans="1:1" x14ac:dyDescent="0.25">
      <c r="A5840" t="s">
        <v>1748</v>
      </c>
    </row>
    <row r="5842" spans="1:1" x14ac:dyDescent="0.25">
      <c r="A5842" t="s">
        <v>1113</v>
      </c>
    </row>
    <row r="5844" spans="1:1" x14ac:dyDescent="0.25">
      <c r="A5844" t="s">
        <v>2</v>
      </c>
    </row>
    <row r="5845" spans="1:1" x14ac:dyDescent="0.25">
      <c r="A5845">
        <v>975</v>
      </c>
    </row>
    <row r="5846" spans="1:1" x14ac:dyDescent="0.25">
      <c r="A5846" t="s">
        <v>306</v>
      </c>
    </row>
    <row r="5848" spans="1:1" x14ac:dyDescent="0.25">
      <c r="A5848" t="s">
        <v>1114</v>
      </c>
    </row>
    <row r="5850" spans="1:1" x14ac:dyDescent="0.25">
      <c r="A5850" t="s">
        <v>2</v>
      </c>
    </row>
    <row r="5851" spans="1:1" x14ac:dyDescent="0.25">
      <c r="A5851">
        <v>976</v>
      </c>
    </row>
    <row r="5852" spans="1:1" x14ac:dyDescent="0.25">
      <c r="A5852" t="s">
        <v>1762</v>
      </c>
    </row>
    <row r="5854" spans="1:1" x14ac:dyDescent="0.25">
      <c r="A5854" t="s">
        <v>1115</v>
      </c>
    </row>
    <row r="5856" spans="1:1" x14ac:dyDescent="0.25">
      <c r="A5856" t="s">
        <v>2</v>
      </c>
    </row>
    <row r="5857" spans="1:1" x14ac:dyDescent="0.25">
      <c r="A5857">
        <v>977</v>
      </c>
    </row>
    <row r="5858" spans="1:1" x14ac:dyDescent="0.25">
      <c r="A5858" t="s">
        <v>17</v>
      </c>
    </row>
    <row r="5860" spans="1:1" x14ac:dyDescent="0.25">
      <c r="A5860" t="s">
        <v>1116</v>
      </c>
    </row>
    <row r="5862" spans="1:1" x14ac:dyDescent="0.25">
      <c r="A5862" t="s">
        <v>2</v>
      </c>
    </row>
    <row r="5863" spans="1:1" x14ac:dyDescent="0.25">
      <c r="A5863">
        <v>978</v>
      </c>
    </row>
    <row r="5864" spans="1:1" x14ac:dyDescent="0.25">
      <c r="A5864" t="s">
        <v>1745</v>
      </c>
    </row>
    <row r="5866" spans="1:1" x14ac:dyDescent="0.25">
      <c r="A5866" t="s">
        <v>1117</v>
      </c>
    </row>
    <row r="5868" spans="1:1" x14ac:dyDescent="0.25">
      <c r="A5868" t="s">
        <v>2</v>
      </c>
    </row>
    <row r="5869" spans="1:1" x14ac:dyDescent="0.25">
      <c r="A5869">
        <v>979</v>
      </c>
    </row>
    <row r="5870" spans="1:1" x14ac:dyDescent="0.25">
      <c r="A5870" t="s">
        <v>1763</v>
      </c>
    </row>
    <row r="5872" spans="1:1" x14ac:dyDescent="0.25">
      <c r="A5872" t="s">
        <v>1118</v>
      </c>
    </row>
    <row r="5874" spans="1:1" x14ac:dyDescent="0.25">
      <c r="A5874" t="s">
        <v>2</v>
      </c>
    </row>
    <row r="5875" spans="1:1" x14ac:dyDescent="0.25">
      <c r="A5875">
        <v>980</v>
      </c>
    </row>
    <row r="5876" spans="1:1" x14ac:dyDescent="0.25">
      <c r="A5876" t="s">
        <v>53</v>
      </c>
    </row>
    <row r="5878" spans="1:1" x14ac:dyDescent="0.25">
      <c r="A5878" t="s">
        <v>1119</v>
      </c>
    </row>
    <row r="5880" spans="1:1" x14ac:dyDescent="0.25">
      <c r="A5880" t="s">
        <v>2</v>
      </c>
    </row>
    <row r="5881" spans="1:1" x14ac:dyDescent="0.25">
      <c r="A5881">
        <v>981</v>
      </c>
    </row>
    <row r="5882" spans="1:1" x14ac:dyDescent="0.25">
      <c r="A5882" t="s">
        <v>1660</v>
      </c>
    </row>
    <row r="5884" spans="1:1" x14ac:dyDescent="0.25">
      <c r="A5884" t="s">
        <v>1120</v>
      </c>
    </row>
    <row r="5886" spans="1:1" x14ac:dyDescent="0.25">
      <c r="A5886" t="s">
        <v>2</v>
      </c>
    </row>
    <row r="5887" spans="1:1" x14ac:dyDescent="0.25">
      <c r="A5887">
        <v>982</v>
      </c>
    </row>
    <row r="5888" spans="1:1" x14ac:dyDescent="0.25">
      <c r="A5888" t="s">
        <v>131</v>
      </c>
    </row>
    <row r="5890" spans="1:1" x14ac:dyDescent="0.25">
      <c r="A5890" t="s">
        <v>1121</v>
      </c>
    </row>
    <row r="5892" spans="1:1" x14ac:dyDescent="0.25">
      <c r="A5892" t="s">
        <v>2</v>
      </c>
    </row>
    <row r="5893" spans="1:1" x14ac:dyDescent="0.25">
      <c r="A5893">
        <v>983</v>
      </c>
    </row>
    <row r="5894" spans="1:1" x14ac:dyDescent="0.25">
      <c r="A5894" t="s">
        <v>1603</v>
      </c>
    </row>
    <row r="5896" spans="1:1" x14ac:dyDescent="0.25">
      <c r="A5896" t="s">
        <v>1122</v>
      </c>
    </row>
    <row r="5898" spans="1:1" x14ac:dyDescent="0.25">
      <c r="A5898" t="s">
        <v>2</v>
      </c>
    </row>
    <row r="5899" spans="1:1" x14ac:dyDescent="0.25">
      <c r="A5899">
        <v>984</v>
      </c>
    </row>
    <row r="5900" spans="1:1" x14ac:dyDescent="0.25">
      <c r="A5900" t="s">
        <v>1572</v>
      </c>
    </row>
    <row r="5902" spans="1:1" x14ac:dyDescent="0.25">
      <c r="A5902" t="s">
        <v>1123</v>
      </c>
    </row>
    <row r="5904" spans="1:1" x14ac:dyDescent="0.25">
      <c r="A5904" t="s">
        <v>2</v>
      </c>
    </row>
    <row r="5905" spans="1:1" x14ac:dyDescent="0.25">
      <c r="A5905">
        <v>985</v>
      </c>
    </row>
    <row r="5906" spans="1:1" x14ac:dyDescent="0.25">
      <c r="A5906" t="s">
        <v>1764</v>
      </c>
    </row>
    <row r="5908" spans="1:1" x14ac:dyDescent="0.25">
      <c r="A5908" t="s">
        <v>1124</v>
      </c>
    </row>
    <row r="5910" spans="1:1" x14ac:dyDescent="0.25">
      <c r="A5910" t="s">
        <v>2</v>
      </c>
    </row>
    <row r="5911" spans="1:1" x14ac:dyDescent="0.25">
      <c r="A5911">
        <v>986</v>
      </c>
    </row>
    <row r="5912" spans="1:1" x14ac:dyDescent="0.25">
      <c r="A5912" t="s">
        <v>1691</v>
      </c>
    </row>
    <row r="5914" spans="1:1" x14ac:dyDescent="0.25">
      <c r="A5914" t="s">
        <v>1125</v>
      </c>
    </row>
    <row r="5916" spans="1:1" x14ac:dyDescent="0.25">
      <c r="A5916" t="s">
        <v>2</v>
      </c>
    </row>
    <row r="5917" spans="1:1" x14ac:dyDescent="0.25">
      <c r="A5917">
        <v>987</v>
      </c>
    </row>
    <row r="5918" spans="1:1" x14ac:dyDescent="0.25">
      <c r="A5918" t="s">
        <v>1765</v>
      </c>
    </row>
    <row r="5920" spans="1:1" x14ac:dyDescent="0.25">
      <c r="A5920" t="s">
        <v>1126</v>
      </c>
    </row>
    <row r="5922" spans="1:1" x14ac:dyDescent="0.25">
      <c r="A5922" t="s">
        <v>2</v>
      </c>
    </row>
    <row r="5923" spans="1:1" x14ac:dyDescent="0.25">
      <c r="A5923">
        <v>988</v>
      </c>
    </row>
    <row r="5924" spans="1:1" x14ac:dyDescent="0.25">
      <c r="A5924" t="s">
        <v>1765</v>
      </c>
    </row>
    <row r="5926" spans="1:1" x14ac:dyDescent="0.25">
      <c r="A5926" t="s">
        <v>1126</v>
      </c>
    </row>
    <row r="5928" spans="1:1" x14ac:dyDescent="0.25">
      <c r="A5928" t="s">
        <v>2</v>
      </c>
    </row>
    <row r="5929" spans="1:1" x14ac:dyDescent="0.25">
      <c r="A5929">
        <v>989</v>
      </c>
    </row>
    <row r="5930" spans="1:1" x14ac:dyDescent="0.25">
      <c r="A5930" t="s">
        <v>1766</v>
      </c>
    </row>
    <row r="5932" spans="1:1" x14ac:dyDescent="0.25">
      <c r="A5932" t="s">
        <v>1127</v>
      </c>
    </row>
    <row r="5934" spans="1:1" x14ac:dyDescent="0.25">
      <c r="A5934" t="s">
        <v>2</v>
      </c>
    </row>
    <row r="5935" spans="1:1" x14ac:dyDescent="0.25">
      <c r="A5935">
        <v>990</v>
      </c>
    </row>
    <row r="5936" spans="1:1" x14ac:dyDescent="0.25">
      <c r="A5936" t="s">
        <v>1037</v>
      </c>
    </row>
    <row r="5938" spans="1:1" x14ac:dyDescent="0.25">
      <c r="A5938" t="s">
        <v>1128</v>
      </c>
    </row>
    <row r="5940" spans="1:1" x14ac:dyDescent="0.25">
      <c r="A5940" t="s">
        <v>2</v>
      </c>
    </row>
    <row r="5941" spans="1:1" x14ac:dyDescent="0.25">
      <c r="A5941">
        <v>991</v>
      </c>
    </row>
    <row r="5942" spans="1:1" x14ac:dyDescent="0.25">
      <c r="A5942" t="s">
        <v>1640</v>
      </c>
    </row>
    <row r="5944" spans="1:1" x14ac:dyDescent="0.25">
      <c r="A5944" t="s">
        <v>1129</v>
      </c>
    </row>
    <row r="5946" spans="1:1" x14ac:dyDescent="0.25">
      <c r="A5946" t="s">
        <v>2</v>
      </c>
    </row>
    <row r="5947" spans="1:1" x14ac:dyDescent="0.25">
      <c r="A5947">
        <v>992</v>
      </c>
    </row>
    <row r="5948" spans="1:1" x14ac:dyDescent="0.25">
      <c r="A5948" t="s">
        <v>1153</v>
      </c>
    </row>
    <row r="5950" spans="1:1" x14ac:dyDescent="0.25">
      <c r="A5950" t="s">
        <v>1130</v>
      </c>
    </row>
    <row r="5952" spans="1:1" x14ac:dyDescent="0.25">
      <c r="A5952" t="s">
        <v>2</v>
      </c>
    </row>
    <row r="5953" spans="1:1" x14ac:dyDescent="0.25">
      <c r="A5953">
        <v>993</v>
      </c>
    </row>
    <row r="5954" spans="1:1" x14ac:dyDescent="0.25">
      <c r="A5954" t="s">
        <v>1035</v>
      </c>
    </row>
    <row r="5956" spans="1:1" x14ac:dyDescent="0.25">
      <c r="A5956" t="s">
        <v>1131</v>
      </c>
    </row>
    <row r="5958" spans="1:1" x14ac:dyDescent="0.25">
      <c r="A5958" t="s">
        <v>2</v>
      </c>
    </row>
    <row r="5959" spans="1:1" x14ac:dyDescent="0.25">
      <c r="A5959">
        <v>994</v>
      </c>
    </row>
    <row r="5960" spans="1:1" x14ac:dyDescent="0.25">
      <c r="A5960" t="s">
        <v>1767</v>
      </c>
    </row>
    <row r="5962" spans="1:1" x14ac:dyDescent="0.25">
      <c r="A5962" t="s">
        <v>1132</v>
      </c>
    </row>
    <row r="5964" spans="1:1" x14ac:dyDescent="0.25">
      <c r="A5964" t="s">
        <v>2</v>
      </c>
    </row>
    <row r="5965" spans="1:1" x14ac:dyDescent="0.25">
      <c r="A5965">
        <v>995</v>
      </c>
    </row>
    <row r="5966" spans="1:1" x14ac:dyDescent="0.25">
      <c r="A5966" t="s">
        <v>1133</v>
      </c>
    </row>
    <row r="5968" spans="1:1" x14ac:dyDescent="0.25">
      <c r="A5968" t="s">
        <v>1134</v>
      </c>
    </row>
    <row r="5970" spans="1:1" x14ac:dyDescent="0.25">
      <c r="A5970" t="s">
        <v>2</v>
      </c>
    </row>
    <row r="5971" spans="1:1" x14ac:dyDescent="0.25">
      <c r="A5971">
        <v>996</v>
      </c>
    </row>
    <row r="5972" spans="1:1" x14ac:dyDescent="0.25">
      <c r="A5972" t="s">
        <v>306</v>
      </c>
    </row>
    <row r="5974" spans="1:1" x14ac:dyDescent="0.25">
      <c r="A5974" t="s">
        <v>1135</v>
      </c>
    </row>
    <row r="5976" spans="1:1" x14ac:dyDescent="0.25">
      <c r="A5976" t="s">
        <v>2</v>
      </c>
    </row>
    <row r="5977" spans="1:1" x14ac:dyDescent="0.25">
      <c r="A5977">
        <v>997</v>
      </c>
    </row>
    <row r="5978" spans="1:1" x14ac:dyDescent="0.25">
      <c r="A5978" t="s">
        <v>1136</v>
      </c>
    </row>
    <row r="5980" spans="1:1" x14ac:dyDescent="0.25">
      <c r="A5980" t="s">
        <v>1137</v>
      </c>
    </row>
    <row r="5982" spans="1:1" x14ac:dyDescent="0.25">
      <c r="A5982" t="s">
        <v>2</v>
      </c>
    </row>
    <row r="5983" spans="1:1" x14ac:dyDescent="0.25">
      <c r="A5983">
        <v>998</v>
      </c>
    </row>
    <row r="5984" spans="1:1" x14ac:dyDescent="0.25">
      <c r="A5984" t="s">
        <v>604</v>
      </c>
    </row>
    <row r="5986" spans="1:1" x14ac:dyDescent="0.25">
      <c r="A5986" t="s">
        <v>1138</v>
      </c>
    </row>
    <row r="5988" spans="1:1" x14ac:dyDescent="0.25">
      <c r="A5988" t="s">
        <v>2</v>
      </c>
    </row>
    <row r="5989" spans="1:1" x14ac:dyDescent="0.25">
      <c r="A5989">
        <v>999</v>
      </c>
    </row>
    <row r="5990" spans="1:1" x14ac:dyDescent="0.25">
      <c r="A5990" t="s">
        <v>1139</v>
      </c>
    </row>
    <row r="5992" spans="1:1" x14ac:dyDescent="0.25">
      <c r="A5992" t="s">
        <v>1140</v>
      </c>
    </row>
    <row r="5994" spans="1:1" x14ac:dyDescent="0.25">
      <c r="A5994" t="s">
        <v>2</v>
      </c>
    </row>
    <row r="5995" spans="1:1" x14ac:dyDescent="0.25">
      <c r="A5995">
        <v>1000</v>
      </c>
    </row>
    <row r="5996" spans="1:1" x14ac:dyDescent="0.25">
      <c r="A5996" t="s">
        <v>817</v>
      </c>
    </row>
    <row r="5998" spans="1:1" x14ac:dyDescent="0.25">
      <c r="A5998" t="s">
        <v>1141</v>
      </c>
    </row>
    <row r="6000" spans="1:1" x14ac:dyDescent="0.25">
      <c r="A6000" t="s">
        <v>2</v>
      </c>
    </row>
    <row r="6001" spans="1:1" x14ac:dyDescent="0.25">
      <c r="A6001">
        <v>1001</v>
      </c>
    </row>
    <row r="6002" spans="1:1" x14ac:dyDescent="0.25">
      <c r="A6002" t="s">
        <v>51</v>
      </c>
    </row>
    <row r="6004" spans="1:1" x14ac:dyDescent="0.25">
      <c r="A6004" t="s">
        <v>1142</v>
      </c>
    </row>
    <row r="6006" spans="1:1" x14ac:dyDescent="0.25">
      <c r="A6006" t="s">
        <v>2</v>
      </c>
    </row>
    <row r="6007" spans="1:1" x14ac:dyDescent="0.25">
      <c r="A6007">
        <v>1002</v>
      </c>
    </row>
    <row r="6008" spans="1:1" x14ac:dyDescent="0.25">
      <c r="A6008" t="s">
        <v>1143</v>
      </c>
    </row>
    <row r="6010" spans="1:1" x14ac:dyDescent="0.25">
      <c r="A6010" t="s">
        <v>1144</v>
      </c>
    </row>
    <row r="6012" spans="1:1" x14ac:dyDescent="0.25">
      <c r="A6012" t="s">
        <v>2</v>
      </c>
    </row>
    <row r="6013" spans="1:1" x14ac:dyDescent="0.25">
      <c r="A6013">
        <v>1003</v>
      </c>
    </row>
    <row r="6014" spans="1:1" x14ac:dyDescent="0.25">
      <c r="A6014" t="s">
        <v>1145</v>
      </c>
    </row>
    <row r="6016" spans="1:1" x14ac:dyDescent="0.25">
      <c r="A6016" t="s">
        <v>1146</v>
      </c>
    </row>
    <row r="6018" spans="1:1" x14ac:dyDescent="0.25">
      <c r="A6018" t="s">
        <v>2</v>
      </c>
    </row>
    <row r="6019" spans="1:1" x14ac:dyDescent="0.25">
      <c r="A6019">
        <v>1004</v>
      </c>
    </row>
    <row r="6020" spans="1:1" x14ac:dyDescent="0.25">
      <c r="A6020" t="s">
        <v>1147</v>
      </c>
    </row>
    <row r="6022" spans="1:1" x14ac:dyDescent="0.25">
      <c r="A6022" t="s">
        <v>1148</v>
      </c>
    </row>
    <row r="6024" spans="1:1" x14ac:dyDescent="0.25">
      <c r="A6024" t="s">
        <v>2</v>
      </c>
    </row>
    <row r="6025" spans="1:1" x14ac:dyDescent="0.25">
      <c r="A6025">
        <v>1005</v>
      </c>
    </row>
    <row r="6026" spans="1:1" x14ac:dyDescent="0.25">
      <c r="A6026" t="s">
        <v>1149</v>
      </c>
    </row>
    <row r="6028" spans="1:1" x14ac:dyDescent="0.25">
      <c r="A6028" t="s">
        <v>1150</v>
      </c>
    </row>
    <row r="6030" spans="1:1" x14ac:dyDescent="0.25">
      <c r="A6030" t="s">
        <v>2</v>
      </c>
    </row>
    <row r="6031" spans="1:1" x14ac:dyDescent="0.25">
      <c r="A6031">
        <v>1006</v>
      </c>
    </row>
    <row r="6032" spans="1:1" x14ac:dyDescent="0.25">
      <c r="A6032" t="s">
        <v>1151</v>
      </c>
    </row>
    <row r="6034" spans="1:1" x14ac:dyDescent="0.25">
      <c r="A6034" t="s">
        <v>1152</v>
      </c>
    </row>
    <row r="6036" spans="1:1" x14ac:dyDescent="0.25">
      <c r="A6036" t="s">
        <v>2</v>
      </c>
    </row>
    <row r="6037" spans="1:1" x14ac:dyDescent="0.25">
      <c r="A6037">
        <v>1007</v>
      </c>
    </row>
    <row r="6038" spans="1:1" x14ac:dyDescent="0.25">
      <c r="A6038" t="s">
        <v>1153</v>
      </c>
    </row>
    <row r="6040" spans="1:1" x14ac:dyDescent="0.25">
      <c r="A6040" t="s">
        <v>1154</v>
      </c>
    </row>
    <row r="6042" spans="1:1" x14ac:dyDescent="0.25">
      <c r="A6042" t="s">
        <v>2</v>
      </c>
    </row>
    <row r="6043" spans="1:1" x14ac:dyDescent="0.25">
      <c r="A6043">
        <v>1008</v>
      </c>
    </row>
    <row r="6044" spans="1:1" x14ac:dyDescent="0.25">
      <c r="A6044" t="s">
        <v>1155</v>
      </c>
    </row>
    <row r="6046" spans="1:1" x14ac:dyDescent="0.25">
      <c r="A6046" t="s">
        <v>1156</v>
      </c>
    </row>
    <row r="6048" spans="1:1" x14ac:dyDescent="0.25">
      <c r="A6048" t="s">
        <v>2</v>
      </c>
    </row>
    <row r="6049" spans="1:1" x14ac:dyDescent="0.25">
      <c r="A6049">
        <v>1009</v>
      </c>
    </row>
    <row r="6050" spans="1:1" x14ac:dyDescent="0.25">
      <c r="A6050" t="s">
        <v>1157</v>
      </c>
    </row>
    <row r="6052" spans="1:1" x14ac:dyDescent="0.25">
      <c r="A6052" t="s">
        <v>1158</v>
      </c>
    </row>
    <row r="6054" spans="1:1" x14ac:dyDescent="0.25">
      <c r="A6054" t="s">
        <v>2</v>
      </c>
    </row>
    <row r="6055" spans="1:1" x14ac:dyDescent="0.25">
      <c r="A6055">
        <v>1010</v>
      </c>
    </row>
    <row r="6056" spans="1:1" x14ac:dyDescent="0.25">
      <c r="A6056" t="s">
        <v>1159</v>
      </c>
    </row>
    <row r="6058" spans="1:1" x14ac:dyDescent="0.25">
      <c r="A6058" t="s">
        <v>1160</v>
      </c>
    </row>
    <row r="6060" spans="1:1" x14ac:dyDescent="0.25">
      <c r="A6060" t="s">
        <v>2</v>
      </c>
    </row>
    <row r="6061" spans="1:1" x14ac:dyDescent="0.25">
      <c r="A6061">
        <v>1011</v>
      </c>
    </row>
    <row r="6062" spans="1:1" x14ac:dyDescent="0.25">
      <c r="A6062" t="s">
        <v>1737</v>
      </c>
    </row>
    <row r="6064" spans="1:1" x14ac:dyDescent="0.25">
      <c r="A6064" t="s">
        <v>1161</v>
      </c>
    </row>
    <row r="6066" spans="1:1" x14ac:dyDescent="0.25">
      <c r="A6066" t="s">
        <v>2</v>
      </c>
    </row>
    <row r="6067" spans="1:1" x14ac:dyDescent="0.25">
      <c r="A6067">
        <v>1012</v>
      </c>
    </row>
    <row r="6068" spans="1:1" x14ac:dyDescent="0.25">
      <c r="A6068" t="s">
        <v>1645</v>
      </c>
    </row>
    <row r="6070" spans="1:1" x14ac:dyDescent="0.25">
      <c r="A6070" t="s">
        <v>1162</v>
      </c>
    </row>
    <row r="6072" spans="1:1" x14ac:dyDescent="0.25">
      <c r="A6072" t="s">
        <v>2</v>
      </c>
    </row>
    <row r="6073" spans="1:1" x14ac:dyDescent="0.25">
      <c r="A6073">
        <v>1013</v>
      </c>
    </row>
    <row r="6074" spans="1:1" x14ac:dyDescent="0.25">
      <c r="A6074" t="s">
        <v>1625</v>
      </c>
    </row>
    <row r="6076" spans="1:1" x14ac:dyDescent="0.25">
      <c r="A6076" t="s">
        <v>1163</v>
      </c>
    </row>
    <row r="6078" spans="1:1" x14ac:dyDescent="0.25">
      <c r="A6078" t="s">
        <v>2</v>
      </c>
    </row>
    <row r="6079" spans="1:1" x14ac:dyDescent="0.25">
      <c r="A6079">
        <v>1014</v>
      </c>
    </row>
    <row r="6080" spans="1:1" x14ac:dyDescent="0.25">
      <c r="A6080" t="s">
        <v>1640</v>
      </c>
    </row>
    <row r="6082" spans="1:1" x14ac:dyDescent="0.25">
      <c r="A6082" t="s">
        <v>1164</v>
      </c>
    </row>
    <row r="6084" spans="1:1" x14ac:dyDescent="0.25">
      <c r="A6084" t="s">
        <v>2</v>
      </c>
    </row>
    <row r="6085" spans="1:1" x14ac:dyDescent="0.25">
      <c r="A6085">
        <v>1015</v>
      </c>
    </row>
    <row r="6086" spans="1:1" x14ac:dyDescent="0.25">
      <c r="A6086" t="s">
        <v>81</v>
      </c>
    </row>
    <row r="6088" spans="1:1" x14ac:dyDescent="0.25">
      <c r="A6088" t="s">
        <v>1165</v>
      </c>
    </row>
    <row r="6090" spans="1:1" x14ac:dyDescent="0.25">
      <c r="A6090" t="s">
        <v>2</v>
      </c>
    </row>
    <row r="6091" spans="1:1" x14ac:dyDescent="0.25">
      <c r="A6091">
        <v>1016</v>
      </c>
    </row>
    <row r="6092" spans="1:1" x14ac:dyDescent="0.25">
      <c r="A6092" t="s">
        <v>928</v>
      </c>
    </row>
    <row r="6094" spans="1:1" x14ac:dyDescent="0.25">
      <c r="A6094" t="s">
        <v>1166</v>
      </c>
    </row>
    <row r="6096" spans="1:1" x14ac:dyDescent="0.25">
      <c r="A6096" t="s">
        <v>2</v>
      </c>
    </row>
    <row r="6097" spans="1:1" x14ac:dyDescent="0.25">
      <c r="A6097">
        <v>1017</v>
      </c>
    </row>
    <row r="6098" spans="1:1" x14ac:dyDescent="0.25">
      <c r="A6098" t="s">
        <v>87</v>
      </c>
    </row>
    <row r="6100" spans="1:1" x14ac:dyDescent="0.25">
      <c r="A6100" t="s">
        <v>1167</v>
      </c>
    </row>
    <row r="6102" spans="1:1" x14ac:dyDescent="0.25">
      <c r="A6102" t="s">
        <v>2</v>
      </c>
    </row>
    <row r="6103" spans="1:1" x14ac:dyDescent="0.25">
      <c r="A6103">
        <v>1018</v>
      </c>
    </row>
    <row r="6104" spans="1:1" x14ac:dyDescent="0.25">
      <c r="A6104" t="s">
        <v>1768</v>
      </c>
    </row>
    <row r="6106" spans="1:1" x14ac:dyDescent="0.25">
      <c r="A6106" t="s">
        <v>1168</v>
      </c>
    </row>
    <row r="6108" spans="1:1" x14ac:dyDescent="0.25">
      <c r="A6108" t="s">
        <v>2</v>
      </c>
    </row>
    <row r="6109" spans="1:1" x14ac:dyDescent="0.25">
      <c r="A6109">
        <v>1019</v>
      </c>
    </row>
    <row r="6110" spans="1:1" x14ac:dyDescent="0.25">
      <c r="A6110" t="s">
        <v>817</v>
      </c>
    </row>
    <row r="6112" spans="1:1" x14ac:dyDescent="0.25">
      <c r="A6112" t="s">
        <v>1169</v>
      </c>
    </row>
    <row r="6114" spans="1:1" x14ac:dyDescent="0.25">
      <c r="A6114" t="s">
        <v>2</v>
      </c>
    </row>
    <row r="6115" spans="1:1" x14ac:dyDescent="0.25">
      <c r="A6115">
        <v>1020</v>
      </c>
    </row>
    <row r="6116" spans="1:1" x14ac:dyDescent="0.25">
      <c r="A6116" t="s">
        <v>1769</v>
      </c>
    </row>
    <row r="6118" spans="1:1" x14ac:dyDescent="0.25">
      <c r="A6118" t="s">
        <v>1170</v>
      </c>
    </row>
    <row r="6120" spans="1:1" x14ac:dyDescent="0.25">
      <c r="A6120" t="s">
        <v>2</v>
      </c>
    </row>
    <row r="6121" spans="1:1" x14ac:dyDescent="0.25">
      <c r="A6121">
        <v>1021</v>
      </c>
    </row>
    <row r="6122" spans="1:1" x14ac:dyDescent="0.25">
      <c r="A6122" t="s">
        <v>87</v>
      </c>
    </row>
    <row r="6124" spans="1:1" x14ac:dyDescent="0.25">
      <c r="A6124" t="s">
        <v>1171</v>
      </c>
    </row>
    <row r="6126" spans="1:1" x14ac:dyDescent="0.25">
      <c r="A6126" t="s">
        <v>2</v>
      </c>
    </row>
    <row r="6127" spans="1:1" x14ac:dyDescent="0.25">
      <c r="A6127">
        <v>1022</v>
      </c>
    </row>
    <row r="6128" spans="1:1" x14ac:dyDescent="0.25">
      <c r="A6128" t="s">
        <v>1578</v>
      </c>
    </row>
    <row r="6130" spans="1:1" x14ac:dyDescent="0.25">
      <c r="A6130" t="s">
        <v>1172</v>
      </c>
    </row>
    <row r="6132" spans="1:1" x14ac:dyDescent="0.25">
      <c r="A6132" t="s">
        <v>2</v>
      </c>
    </row>
    <row r="6133" spans="1:1" x14ac:dyDescent="0.25">
      <c r="A6133">
        <v>1023</v>
      </c>
    </row>
    <row r="6134" spans="1:1" x14ac:dyDescent="0.25">
      <c r="A6134" t="s">
        <v>197</v>
      </c>
    </row>
    <row r="6136" spans="1:1" x14ac:dyDescent="0.25">
      <c r="A6136" t="s">
        <v>1173</v>
      </c>
    </row>
    <row r="6138" spans="1:1" x14ac:dyDescent="0.25">
      <c r="A6138" t="s">
        <v>2</v>
      </c>
    </row>
    <row r="6139" spans="1:1" x14ac:dyDescent="0.25">
      <c r="A6139">
        <v>1024</v>
      </c>
    </row>
    <row r="6140" spans="1:1" x14ac:dyDescent="0.25">
      <c r="A6140" t="s">
        <v>1578</v>
      </c>
    </row>
    <row r="6142" spans="1:1" x14ac:dyDescent="0.25">
      <c r="A6142" t="s">
        <v>1172</v>
      </c>
    </row>
    <row r="6144" spans="1:1" x14ac:dyDescent="0.25">
      <c r="A6144" t="s">
        <v>2</v>
      </c>
    </row>
    <row r="6145" spans="1:1" x14ac:dyDescent="0.25">
      <c r="A6145">
        <v>1025</v>
      </c>
    </row>
    <row r="6146" spans="1:1" x14ac:dyDescent="0.25">
      <c r="A6146" t="s">
        <v>1679</v>
      </c>
    </row>
    <row r="6148" spans="1:1" x14ac:dyDescent="0.25">
      <c r="A6148" t="s">
        <v>1174</v>
      </c>
    </row>
    <row r="6150" spans="1:1" x14ac:dyDescent="0.25">
      <c r="A6150" t="s">
        <v>2</v>
      </c>
    </row>
    <row r="6151" spans="1:1" x14ac:dyDescent="0.25">
      <c r="A6151">
        <v>1026</v>
      </c>
    </row>
    <row r="6152" spans="1:1" x14ac:dyDescent="0.25">
      <c r="A6152" t="s">
        <v>1700</v>
      </c>
    </row>
    <row r="6154" spans="1:1" x14ac:dyDescent="0.25">
      <c r="A6154" t="s">
        <v>1175</v>
      </c>
    </row>
    <row r="6156" spans="1:1" x14ac:dyDescent="0.25">
      <c r="A6156" t="s">
        <v>2</v>
      </c>
    </row>
    <row r="6157" spans="1:1" x14ac:dyDescent="0.25">
      <c r="A6157">
        <v>1027</v>
      </c>
    </row>
    <row r="6158" spans="1:1" x14ac:dyDescent="0.25">
      <c r="A6158" t="s">
        <v>120</v>
      </c>
    </row>
    <row r="6160" spans="1:1" x14ac:dyDescent="0.25">
      <c r="A6160" t="s">
        <v>1176</v>
      </c>
    </row>
    <row r="6162" spans="1:1" x14ac:dyDescent="0.25">
      <c r="A6162" t="s">
        <v>2</v>
      </c>
    </row>
    <row r="6163" spans="1:1" x14ac:dyDescent="0.25">
      <c r="A6163">
        <v>1028</v>
      </c>
    </row>
    <row r="6164" spans="1:1" x14ac:dyDescent="0.25">
      <c r="A6164" t="s">
        <v>1579</v>
      </c>
    </row>
    <row r="6166" spans="1:1" x14ac:dyDescent="0.25">
      <c r="A6166" t="s">
        <v>1177</v>
      </c>
    </row>
    <row r="6168" spans="1:1" x14ac:dyDescent="0.25">
      <c r="A6168" t="s">
        <v>2</v>
      </c>
    </row>
    <row r="6169" spans="1:1" x14ac:dyDescent="0.25">
      <c r="A6169">
        <v>1029</v>
      </c>
    </row>
    <row r="6170" spans="1:1" x14ac:dyDescent="0.25">
      <c r="A6170" t="s">
        <v>373</v>
      </c>
    </row>
    <row r="6172" spans="1:1" x14ac:dyDescent="0.25">
      <c r="A6172" t="s">
        <v>1178</v>
      </c>
    </row>
    <row r="6174" spans="1:1" x14ac:dyDescent="0.25">
      <c r="A6174" t="s">
        <v>2</v>
      </c>
    </row>
    <row r="6175" spans="1:1" x14ac:dyDescent="0.25">
      <c r="A6175">
        <v>1030</v>
      </c>
    </row>
    <row r="6176" spans="1:1" x14ac:dyDescent="0.25">
      <c r="A6176" t="s">
        <v>1615</v>
      </c>
    </row>
    <row r="6178" spans="1:1" x14ac:dyDescent="0.25">
      <c r="A6178" t="s">
        <v>1179</v>
      </c>
    </row>
    <row r="6180" spans="1:1" x14ac:dyDescent="0.25">
      <c r="A6180" t="s">
        <v>2</v>
      </c>
    </row>
    <row r="6181" spans="1:1" x14ac:dyDescent="0.25">
      <c r="A6181">
        <v>1031</v>
      </c>
    </row>
    <row r="6182" spans="1:1" x14ac:dyDescent="0.25">
      <c r="A6182" t="s">
        <v>1770</v>
      </c>
    </row>
    <row r="6184" spans="1:1" x14ac:dyDescent="0.25">
      <c r="A6184" t="s">
        <v>1180</v>
      </c>
    </row>
    <row r="6186" spans="1:1" x14ac:dyDescent="0.25">
      <c r="A6186" t="s">
        <v>2</v>
      </c>
    </row>
    <row r="6187" spans="1:1" x14ac:dyDescent="0.25">
      <c r="A6187">
        <v>1032</v>
      </c>
    </row>
    <row r="6188" spans="1:1" x14ac:dyDescent="0.25">
      <c r="A6188" t="s">
        <v>208</v>
      </c>
    </row>
    <row r="6190" spans="1:1" x14ac:dyDescent="0.25">
      <c r="A6190" t="s">
        <v>1181</v>
      </c>
    </row>
    <row r="6192" spans="1:1" x14ac:dyDescent="0.25">
      <c r="A6192" t="s">
        <v>2</v>
      </c>
    </row>
    <row r="6193" spans="1:1" x14ac:dyDescent="0.25">
      <c r="A6193">
        <v>1033</v>
      </c>
    </row>
    <row r="6194" spans="1:1" x14ac:dyDescent="0.25">
      <c r="A6194" t="s">
        <v>289</v>
      </c>
    </row>
    <row r="6196" spans="1:1" x14ac:dyDescent="0.25">
      <c r="A6196" t="s">
        <v>1182</v>
      </c>
    </row>
    <row r="6198" spans="1:1" x14ac:dyDescent="0.25">
      <c r="A6198" t="s">
        <v>2</v>
      </c>
    </row>
    <row r="6199" spans="1:1" x14ac:dyDescent="0.25">
      <c r="A6199">
        <v>1034</v>
      </c>
    </row>
    <row r="6200" spans="1:1" x14ac:dyDescent="0.25">
      <c r="A6200" t="s">
        <v>1771</v>
      </c>
    </row>
    <row r="6202" spans="1:1" x14ac:dyDescent="0.25">
      <c r="A6202" t="s">
        <v>1183</v>
      </c>
    </row>
    <row r="6204" spans="1:1" x14ac:dyDescent="0.25">
      <c r="A6204" t="s">
        <v>2</v>
      </c>
    </row>
    <row r="6205" spans="1:1" x14ac:dyDescent="0.25">
      <c r="A6205">
        <v>1035</v>
      </c>
    </row>
    <row r="6206" spans="1:1" x14ac:dyDescent="0.25">
      <c r="A6206" t="s">
        <v>1688</v>
      </c>
    </row>
    <row r="6208" spans="1:1" x14ac:dyDescent="0.25">
      <c r="A6208" t="s">
        <v>1184</v>
      </c>
    </row>
    <row r="6210" spans="1:1" x14ac:dyDescent="0.25">
      <c r="A6210" t="s">
        <v>2</v>
      </c>
    </row>
    <row r="6211" spans="1:1" x14ac:dyDescent="0.25">
      <c r="A6211">
        <v>1036</v>
      </c>
    </row>
    <row r="6212" spans="1:1" x14ac:dyDescent="0.25">
      <c r="A6212" t="s">
        <v>1613</v>
      </c>
    </row>
    <row r="6214" spans="1:1" x14ac:dyDescent="0.25">
      <c r="A6214" t="s">
        <v>1185</v>
      </c>
    </row>
    <row r="6216" spans="1:1" x14ac:dyDescent="0.25">
      <c r="A6216" t="s">
        <v>2</v>
      </c>
    </row>
    <row r="6217" spans="1:1" x14ac:dyDescent="0.25">
      <c r="A6217">
        <v>1037</v>
      </c>
    </row>
    <row r="6218" spans="1:1" x14ac:dyDescent="0.25">
      <c r="A6218" t="s">
        <v>1772</v>
      </c>
    </row>
    <row r="6220" spans="1:1" x14ac:dyDescent="0.25">
      <c r="A6220" t="s">
        <v>1186</v>
      </c>
    </row>
    <row r="6222" spans="1:1" x14ac:dyDescent="0.25">
      <c r="A6222" t="s">
        <v>2</v>
      </c>
    </row>
    <row r="6223" spans="1:1" x14ac:dyDescent="0.25">
      <c r="A6223">
        <v>1038</v>
      </c>
    </row>
    <row r="6224" spans="1:1" x14ac:dyDescent="0.25">
      <c r="A6224" t="s">
        <v>1773</v>
      </c>
    </row>
    <row r="6226" spans="1:1" x14ac:dyDescent="0.25">
      <c r="A6226" t="s">
        <v>1187</v>
      </c>
    </row>
    <row r="6228" spans="1:1" x14ac:dyDescent="0.25">
      <c r="A6228" t="s">
        <v>2</v>
      </c>
    </row>
    <row r="6229" spans="1:1" x14ac:dyDescent="0.25">
      <c r="A6229">
        <v>1039</v>
      </c>
    </row>
    <row r="6230" spans="1:1" x14ac:dyDescent="0.25">
      <c r="A6230" t="s">
        <v>1774</v>
      </c>
    </row>
    <row r="6232" spans="1:1" x14ac:dyDescent="0.25">
      <c r="A6232" t="s">
        <v>1188</v>
      </c>
    </row>
    <row r="6234" spans="1:1" x14ac:dyDescent="0.25">
      <c r="A6234" t="s">
        <v>2</v>
      </c>
    </row>
    <row r="6235" spans="1:1" x14ac:dyDescent="0.25">
      <c r="A6235">
        <v>1040</v>
      </c>
    </row>
    <row r="6236" spans="1:1" x14ac:dyDescent="0.25">
      <c r="A6236" t="s">
        <v>1775</v>
      </c>
    </row>
    <row r="6238" spans="1:1" x14ac:dyDescent="0.25">
      <c r="A6238" t="s">
        <v>1189</v>
      </c>
    </row>
    <row r="6240" spans="1:1" x14ac:dyDescent="0.25">
      <c r="A6240" t="s">
        <v>2</v>
      </c>
    </row>
    <row r="6241" spans="1:1" x14ac:dyDescent="0.25">
      <c r="A6241">
        <v>1041</v>
      </c>
    </row>
    <row r="6242" spans="1:1" x14ac:dyDescent="0.25">
      <c r="A6242" t="s">
        <v>1776</v>
      </c>
    </row>
    <row r="6244" spans="1:1" x14ac:dyDescent="0.25">
      <c r="A6244" t="s">
        <v>1190</v>
      </c>
    </row>
    <row r="6246" spans="1:1" x14ac:dyDescent="0.25">
      <c r="A6246" t="s">
        <v>2</v>
      </c>
    </row>
    <row r="6247" spans="1:1" x14ac:dyDescent="0.25">
      <c r="A6247">
        <v>1042</v>
      </c>
    </row>
    <row r="6248" spans="1:1" x14ac:dyDescent="0.25">
      <c r="A6248" t="s">
        <v>1586</v>
      </c>
    </row>
    <row r="6250" spans="1:1" x14ac:dyDescent="0.25">
      <c r="A6250" t="s">
        <v>1191</v>
      </c>
    </row>
    <row r="6252" spans="1:1" x14ac:dyDescent="0.25">
      <c r="A6252" t="s">
        <v>2</v>
      </c>
    </row>
    <row r="6253" spans="1:1" x14ac:dyDescent="0.25">
      <c r="A6253">
        <v>1043</v>
      </c>
    </row>
    <row r="6254" spans="1:1" x14ac:dyDescent="0.25">
      <c r="A6254" t="s">
        <v>1777</v>
      </c>
    </row>
    <row r="6256" spans="1:1" x14ac:dyDescent="0.25">
      <c r="A6256" t="s">
        <v>1192</v>
      </c>
    </row>
    <row r="6258" spans="1:1" x14ac:dyDescent="0.25">
      <c r="A6258" t="s">
        <v>2</v>
      </c>
    </row>
    <row r="6259" spans="1:1" x14ac:dyDescent="0.25">
      <c r="A6259">
        <v>1044</v>
      </c>
    </row>
    <row r="6260" spans="1:1" x14ac:dyDescent="0.25">
      <c r="A6260" t="s">
        <v>1644</v>
      </c>
    </row>
    <row r="6262" spans="1:1" x14ac:dyDescent="0.25">
      <c r="A6262" t="s">
        <v>1193</v>
      </c>
    </row>
    <row r="6264" spans="1:1" x14ac:dyDescent="0.25">
      <c r="A6264" t="s">
        <v>2</v>
      </c>
    </row>
    <row r="6265" spans="1:1" x14ac:dyDescent="0.25">
      <c r="A6265">
        <v>1045</v>
      </c>
    </row>
    <row r="6266" spans="1:1" x14ac:dyDescent="0.25">
      <c r="A6266" t="s">
        <v>1700</v>
      </c>
    </row>
    <row r="6268" spans="1:1" x14ac:dyDescent="0.25">
      <c r="A6268" t="s">
        <v>1194</v>
      </c>
    </row>
    <row r="6270" spans="1:1" x14ac:dyDescent="0.25">
      <c r="A6270" t="s">
        <v>2</v>
      </c>
    </row>
    <row r="6271" spans="1:1" x14ac:dyDescent="0.25">
      <c r="A6271">
        <v>1046</v>
      </c>
    </row>
    <row r="6272" spans="1:1" x14ac:dyDescent="0.25">
      <c r="A6272" t="s">
        <v>1778</v>
      </c>
    </row>
    <row r="6274" spans="1:1" x14ac:dyDescent="0.25">
      <c r="A6274" t="s">
        <v>1195</v>
      </c>
    </row>
    <row r="6276" spans="1:1" x14ac:dyDescent="0.25">
      <c r="A6276" t="s">
        <v>2</v>
      </c>
    </row>
    <row r="6277" spans="1:1" x14ac:dyDescent="0.25">
      <c r="A6277">
        <v>1047</v>
      </c>
    </row>
    <row r="6278" spans="1:1" x14ac:dyDescent="0.25">
      <c r="A6278" t="s">
        <v>1629</v>
      </c>
    </row>
    <row r="6280" spans="1:1" x14ac:dyDescent="0.25">
      <c r="A6280" t="s">
        <v>1196</v>
      </c>
    </row>
    <row r="6282" spans="1:1" x14ac:dyDescent="0.25">
      <c r="A6282" t="s">
        <v>2</v>
      </c>
    </row>
    <row r="6283" spans="1:1" x14ac:dyDescent="0.25">
      <c r="A6283">
        <v>1048</v>
      </c>
    </row>
    <row r="6284" spans="1:1" x14ac:dyDescent="0.25">
      <c r="A6284" t="s">
        <v>1779</v>
      </c>
    </row>
    <row r="6286" spans="1:1" x14ac:dyDescent="0.25">
      <c r="A6286" t="s">
        <v>1197</v>
      </c>
    </row>
    <row r="6288" spans="1:1" x14ac:dyDescent="0.25">
      <c r="A6288" t="s">
        <v>2</v>
      </c>
    </row>
    <row r="6289" spans="1:1" x14ac:dyDescent="0.25">
      <c r="A6289">
        <v>1049</v>
      </c>
    </row>
    <row r="6290" spans="1:1" x14ac:dyDescent="0.25">
      <c r="A6290" t="s">
        <v>107</v>
      </c>
    </row>
    <row r="6292" spans="1:1" x14ac:dyDescent="0.25">
      <c r="A6292" t="s">
        <v>1198</v>
      </c>
    </row>
    <row r="6294" spans="1:1" x14ac:dyDescent="0.25">
      <c r="A6294" t="s">
        <v>2</v>
      </c>
    </row>
    <row r="6295" spans="1:1" x14ac:dyDescent="0.25">
      <c r="A6295">
        <v>1050</v>
      </c>
    </row>
    <row r="6296" spans="1:1" x14ac:dyDescent="0.25">
      <c r="A6296" t="s">
        <v>1266</v>
      </c>
    </row>
    <row r="6298" spans="1:1" x14ac:dyDescent="0.25">
      <c r="A6298" t="s">
        <v>1199</v>
      </c>
    </row>
    <row r="6300" spans="1:1" x14ac:dyDescent="0.25">
      <c r="A6300" t="s">
        <v>2</v>
      </c>
    </row>
    <row r="6301" spans="1:1" x14ac:dyDescent="0.25">
      <c r="A6301">
        <v>1051</v>
      </c>
    </row>
    <row r="6302" spans="1:1" x14ac:dyDescent="0.25">
      <c r="A6302" t="s">
        <v>612</v>
      </c>
    </row>
    <row r="6304" spans="1:1" x14ac:dyDescent="0.25">
      <c r="A6304" t="s">
        <v>1200</v>
      </c>
    </row>
    <row r="6306" spans="1:1" x14ac:dyDescent="0.25">
      <c r="A6306" t="s">
        <v>2</v>
      </c>
    </row>
    <row r="6307" spans="1:1" x14ac:dyDescent="0.25">
      <c r="A6307">
        <v>1052</v>
      </c>
    </row>
    <row r="6308" spans="1:1" x14ac:dyDescent="0.25">
      <c r="A6308" t="s">
        <v>87</v>
      </c>
    </row>
    <row r="6310" spans="1:1" x14ac:dyDescent="0.25">
      <c r="A6310" t="s">
        <v>1201</v>
      </c>
    </row>
    <row r="6312" spans="1:1" x14ac:dyDescent="0.25">
      <c r="A6312" t="s">
        <v>2</v>
      </c>
    </row>
    <row r="6313" spans="1:1" x14ac:dyDescent="0.25">
      <c r="A6313">
        <v>1053</v>
      </c>
    </row>
    <row r="6314" spans="1:1" x14ac:dyDescent="0.25">
      <c r="A6314" t="s">
        <v>51</v>
      </c>
    </row>
    <row r="6316" spans="1:1" x14ac:dyDescent="0.25">
      <c r="A6316" t="s">
        <v>1202</v>
      </c>
    </row>
    <row r="6318" spans="1:1" x14ac:dyDescent="0.25">
      <c r="A6318" t="s">
        <v>2</v>
      </c>
    </row>
    <row r="6319" spans="1:1" x14ac:dyDescent="0.25">
      <c r="A6319">
        <v>1054</v>
      </c>
    </row>
    <row r="6320" spans="1:1" x14ac:dyDescent="0.25">
      <c r="A6320" t="s">
        <v>1780</v>
      </c>
    </row>
    <row r="6322" spans="1:1" x14ac:dyDescent="0.25">
      <c r="A6322" t="s">
        <v>1203</v>
      </c>
    </row>
    <row r="6324" spans="1:1" x14ac:dyDescent="0.25">
      <c r="A6324" t="s">
        <v>2</v>
      </c>
    </row>
    <row r="6325" spans="1:1" x14ac:dyDescent="0.25">
      <c r="A6325">
        <v>1055</v>
      </c>
    </row>
    <row r="6326" spans="1:1" x14ac:dyDescent="0.25">
      <c r="A6326" t="s">
        <v>1588</v>
      </c>
    </row>
    <row r="6328" spans="1:1" x14ac:dyDescent="0.25">
      <c r="A6328" t="s">
        <v>1204</v>
      </c>
    </row>
    <row r="6330" spans="1:1" x14ac:dyDescent="0.25">
      <c r="A6330" t="s">
        <v>2</v>
      </c>
    </row>
    <row r="6331" spans="1:1" x14ac:dyDescent="0.25">
      <c r="A6331">
        <v>1056</v>
      </c>
    </row>
    <row r="6332" spans="1:1" x14ac:dyDescent="0.25">
      <c r="A6332" t="s">
        <v>1261</v>
      </c>
    </row>
    <row r="6334" spans="1:1" x14ac:dyDescent="0.25">
      <c r="A6334" t="s">
        <v>1205</v>
      </c>
    </row>
    <row r="6336" spans="1:1" x14ac:dyDescent="0.25">
      <c r="A6336" t="s">
        <v>2</v>
      </c>
    </row>
    <row r="6337" spans="1:1" x14ac:dyDescent="0.25">
      <c r="A6337">
        <v>1057</v>
      </c>
    </row>
    <row r="6338" spans="1:1" x14ac:dyDescent="0.25">
      <c r="A6338" t="s">
        <v>1736</v>
      </c>
    </row>
    <row r="6340" spans="1:1" x14ac:dyDescent="0.25">
      <c r="A6340" t="s">
        <v>1206</v>
      </c>
    </row>
    <row r="6342" spans="1:1" x14ac:dyDescent="0.25">
      <c r="A6342" t="s">
        <v>2</v>
      </c>
    </row>
    <row r="6343" spans="1:1" x14ac:dyDescent="0.25">
      <c r="A6343">
        <v>1058</v>
      </c>
    </row>
    <row r="6344" spans="1:1" x14ac:dyDescent="0.25">
      <c r="A6344" t="s">
        <v>1765</v>
      </c>
    </row>
    <row r="6346" spans="1:1" x14ac:dyDescent="0.25">
      <c r="A6346" t="s">
        <v>1207</v>
      </c>
    </row>
    <row r="6348" spans="1:1" x14ac:dyDescent="0.25">
      <c r="A6348" t="s">
        <v>2</v>
      </c>
    </row>
    <row r="6349" spans="1:1" x14ac:dyDescent="0.25">
      <c r="A6349">
        <v>1059</v>
      </c>
    </row>
    <row r="6350" spans="1:1" x14ac:dyDescent="0.25">
      <c r="A6350" t="s">
        <v>175</v>
      </c>
    </row>
    <row r="6352" spans="1:1" x14ac:dyDescent="0.25">
      <c r="A6352" t="s">
        <v>1208</v>
      </c>
    </row>
    <row r="6354" spans="1:1" x14ac:dyDescent="0.25">
      <c r="A6354" t="s">
        <v>2</v>
      </c>
    </row>
    <row r="6355" spans="1:1" x14ac:dyDescent="0.25">
      <c r="A6355">
        <v>1060</v>
      </c>
    </row>
    <row r="6356" spans="1:1" x14ac:dyDescent="0.25">
      <c r="A6356" t="s">
        <v>1033</v>
      </c>
    </row>
    <row r="6358" spans="1:1" x14ac:dyDescent="0.25">
      <c r="A6358" t="s">
        <v>1209</v>
      </c>
    </row>
    <row r="6360" spans="1:1" x14ac:dyDescent="0.25">
      <c r="A6360" t="s">
        <v>2</v>
      </c>
    </row>
    <row r="6361" spans="1:1" x14ac:dyDescent="0.25">
      <c r="A6361">
        <v>1061</v>
      </c>
    </row>
    <row r="6362" spans="1:1" x14ac:dyDescent="0.25">
      <c r="A6362" t="s">
        <v>1781</v>
      </c>
    </row>
    <row r="6364" spans="1:1" x14ac:dyDescent="0.25">
      <c r="A6364" t="s">
        <v>1210</v>
      </c>
    </row>
    <row r="6366" spans="1:1" x14ac:dyDescent="0.25">
      <c r="A6366" t="s">
        <v>2</v>
      </c>
    </row>
    <row r="6367" spans="1:1" x14ac:dyDescent="0.25">
      <c r="A6367">
        <v>1062</v>
      </c>
    </row>
    <row r="6368" spans="1:1" x14ac:dyDescent="0.25">
      <c r="A6368" t="s">
        <v>1157</v>
      </c>
    </row>
    <row r="6370" spans="1:1" x14ac:dyDescent="0.25">
      <c r="A6370" t="s">
        <v>1211</v>
      </c>
    </row>
    <row r="6372" spans="1:1" x14ac:dyDescent="0.25">
      <c r="A6372" t="s">
        <v>2</v>
      </c>
    </row>
    <row r="6373" spans="1:1" x14ac:dyDescent="0.25">
      <c r="A6373">
        <v>1063</v>
      </c>
    </row>
    <row r="6374" spans="1:1" x14ac:dyDescent="0.25">
      <c r="A6374" t="s">
        <v>1782</v>
      </c>
    </row>
    <row r="6376" spans="1:1" x14ac:dyDescent="0.25">
      <c r="A6376" t="s">
        <v>1212</v>
      </c>
    </row>
    <row r="6378" spans="1:1" x14ac:dyDescent="0.25">
      <c r="A6378" t="s">
        <v>2</v>
      </c>
    </row>
    <row r="6379" spans="1:1" x14ac:dyDescent="0.25">
      <c r="A6379">
        <v>1064</v>
      </c>
    </row>
    <row r="6380" spans="1:1" x14ac:dyDescent="0.25">
      <c r="A6380" t="s">
        <v>1728</v>
      </c>
    </row>
    <row r="6382" spans="1:1" x14ac:dyDescent="0.25">
      <c r="A6382" t="s">
        <v>1213</v>
      </c>
    </row>
    <row r="6384" spans="1:1" x14ac:dyDescent="0.25">
      <c r="A6384" t="s">
        <v>2</v>
      </c>
    </row>
    <row r="6385" spans="1:1" x14ac:dyDescent="0.25">
      <c r="A6385">
        <v>1065</v>
      </c>
    </row>
    <row r="6386" spans="1:1" x14ac:dyDescent="0.25">
      <c r="A6386" t="s">
        <v>1783</v>
      </c>
    </row>
    <row r="6388" spans="1:1" x14ac:dyDescent="0.25">
      <c r="A6388" t="s">
        <v>1214</v>
      </c>
    </row>
    <row r="6390" spans="1:1" x14ac:dyDescent="0.25">
      <c r="A6390" t="s">
        <v>2</v>
      </c>
    </row>
    <row r="6391" spans="1:1" x14ac:dyDescent="0.25">
      <c r="A6391">
        <v>1066</v>
      </c>
    </row>
    <row r="6392" spans="1:1" x14ac:dyDescent="0.25">
      <c r="A6392" t="s">
        <v>933</v>
      </c>
    </row>
    <row r="6394" spans="1:1" x14ac:dyDescent="0.25">
      <c r="A6394" t="s">
        <v>1215</v>
      </c>
    </row>
    <row r="6396" spans="1:1" x14ac:dyDescent="0.25">
      <c r="A6396" t="s">
        <v>2</v>
      </c>
    </row>
    <row r="6397" spans="1:1" x14ac:dyDescent="0.25">
      <c r="A6397">
        <v>1067</v>
      </c>
    </row>
    <row r="6398" spans="1:1" x14ac:dyDescent="0.25">
      <c r="A6398" t="s">
        <v>1609</v>
      </c>
    </row>
    <row r="6400" spans="1:1" x14ac:dyDescent="0.25">
      <c r="A6400" t="s">
        <v>1216</v>
      </c>
    </row>
    <row r="6402" spans="1:1" x14ac:dyDescent="0.25">
      <c r="A6402" t="s">
        <v>2</v>
      </c>
    </row>
    <row r="6403" spans="1:1" x14ac:dyDescent="0.25">
      <c r="A6403">
        <v>1068</v>
      </c>
    </row>
    <row r="6404" spans="1:1" x14ac:dyDescent="0.25">
      <c r="A6404" t="s">
        <v>1759</v>
      </c>
    </row>
    <row r="6406" spans="1:1" x14ac:dyDescent="0.25">
      <c r="A6406" t="s">
        <v>1217</v>
      </c>
    </row>
    <row r="6408" spans="1:1" x14ac:dyDescent="0.25">
      <c r="A6408" t="s">
        <v>2</v>
      </c>
    </row>
    <row r="6409" spans="1:1" x14ac:dyDescent="0.25">
      <c r="A6409">
        <v>1069</v>
      </c>
    </row>
    <row r="6410" spans="1:1" x14ac:dyDescent="0.25">
      <c r="A6410" t="s">
        <v>1784</v>
      </c>
    </row>
    <row r="6412" spans="1:1" x14ac:dyDescent="0.25">
      <c r="A6412" t="s">
        <v>1218</v>
      </c>
    </row>
    <row r="6414" spans="1:1" x14ac:dyDescent="0.25">
      <c r="A6414" t="s">
        <v>2</v>
      </c>
    </row>
    <row r="6415" spans="1:1" x14ac:dyDescent="0.25">
      <c r="A6415">
        <v>1070</v>
      </c>
    </row>
    <row r="6416" spans="1:1" x14ac:dyDescent="0.25">
      <c r="A6416" t="s">
        <v>116</v>
      </c>
    </row>
    <row r="6418" spans="1:1" x14ac:dyDescent="0.25">
      <c r="A6418" t="s">
        <v>1219</v>
      </c>
    </row>
    <row r="6420" spans="1:1" x14ac:dyDescent="0.25">
      <c r="A6420" t="s">
        <v>2</v>
      </c>
    </row>
    <row r="6421" spans="1:1" x14ac:dyDescent="0.25">
      <c r="A6421">
        <v>1071</v>
      </c>
    </row>
    <row r="6422" spans="1:1" x14ac:dyDescent="0.25">
      <c r="A6422" t="s">
        <v>1713</v>
      </c>
    </row>
    <row r="6424" spans="1:1" x14ac:dyDescent="0.25">
      <c r="A6424" t="s">
        <v>1220</v>
      </c>
    </row>
    <row r="6426" spans="1:1" x14ac:dyDescent="0.25">
      <c r="A6426" t="s">
        <v>2</v>
      </c>
    </row>
    <row r="6427" spans="1:1" x14ac:dyDescent="0.25">
      <c r="A6427">
        <v>1072</v>
      </c>
    </row>
    <row r="6428" spans="1:1" x14ac:dyDescent="0.25">
      <c r="A6428" t="s">
        <v>1662</v>
      </c>
    </row>
    <row r="6430" spans="1:1" x14ac:dyDescent="0.25">
      <c r="A6430" t="s">
        <v>1221</v>
      </c>
    </row>
    <row r="6432" spans="1:1" x14ac:dyDescent="0.25">
      <c r="A6432" t="s">
        <v>2</v>
      </c>
    </row>
    <row r="6433" spans="1:1" x14ac:dyDescent="0.25">
      <c r="A6433">
        <v>1073</v>
      </c>
    </row>
    <row r="6434" spans="1:1" x14ac:dyDescent="0.25">
      <c r="A6434" t="s">
        <v>1717</v>
      </c>
    </row>
    <row r="6436" spans="1:1" x14ac:dyDescent="0.25">
      <c r="A6436" t="s">
        <v>1222</v>
      </c>
    </row>
    <row r="6438" spans="1:1" x14ac:dyDescent="0.25">
      <c r="A6438" t="s">
        <v>2</v>
      </c>
    </row>
    <row r="6439" spans="1:1" x14ac:dyDescent="0.25">
      <c r="A6439">
        <v>1074</v>
      </c>
    </row>
    <row r="6440" spans="1:1" x14ac:dyDescent="0.25">
      <c r="A6440" t="s">
        <v>1571</v>
      </c>
    </row>
    <row r="6442" spans="1:1" x14ac:dyDescent="0.25">
      <c r="A6442" t="s">
        <v>1223</v>
      </c>
    </row>
    <row r="6444" spans="1:1" x14ac:dyDescent="0.25">
      <c r="A6444" t="s">
        <v>2</v>
      </c>
    </row>
    <row r="6445" spans="1:1" x14ac:dyDescent="0.25">
      <c r="A6445">
        <v>1075</v>
      </c>
    </row>
    <row r="6446" spans="1:1" x14ac:dyDescent="0.25">
      <c r="A6446" t="s">
        <v>1612</v>
      </c>
    </row>
    <row r="6448" spans="1:1" x14ac:dyDescent="0.25">
      <c r="A6448" t="s">
        <v>1224</v>
      </c>
    </row>
    <row r="6450" spans="1:1" x14ac:dyDescent="0.25">
      <c r="A6450" t="s">
        <v>2</v>
      </c>
    </row>
    <row r="6451" spans="1:1" x14ac:dyDescent="0.25">
      <c r="A6451">
        <v>1076</v>
      </c>
    </row>
    <row r="6452" spans="1:1" x14ac:dyDescent="0.25">
      <c r="A6452" t="s">
        <v>1670</v>
      </c>
    </row>
    <row r="6454" spans="1:1" x14ac:dyDescent="0.25">
      <c r="A6454" t="s">
        <v>1225</v>
      </c>
    </row>
    <row r="6456" spans="1:1" x14ac:dyDescent="0.25">
      <c r="A6456" t="s">
        <v>2</v>
      </c>
    </row>
    <row r="6457" spans="1:1" x14ac:dyDescent="0.25">
      <c r="A6457">
        <v>1077</v>
      </c>
    </row>
    <row r="6458" spans="1:1" x14ac:dyDescent="0.25">
      <c r="A6458" t="s">
        <v>376</v>
      </c>
    </row>
    <row r="6460" spans="1:1" x14ac:dyDescent="0.25">
      <c r="A6460" t="s">
        <v>1226</v>
      </c>
    </row>
    <row r="6462" spans="1:1" x14ac:dyDescent="0.25">
      <c r="A6462" t="s">
        <v>2</v>
      </c>
    </row>
    <row r="6463" spans="1:1" x14ac:dyDescent="0.25">
      <c r="A6463">
        <v>1078</v>
      </c>
    </row>
    <row r="6464" spans="1:1" x14ac:dyDescent="0.25">
      <c r="A6464" t="s">
        <v>1785</v>
      </c>
    </row>
    <row r="6466" spans="1:1" x14ac:dyDescent="0.25">
      <c r="A6466" t="s">
        <v>1227</v>
      </c>
    </row>
    <row r="6468" spans="1:1" x14ac:dyDescent="0.25">
      <c r="A6468" t="s">
        <v>2</v>
      </c>
    </row>
    <row r="6469" spans="1:1" x14ac:dyDescent="0.25">
      <c r="A6469">
        <v>1079</v>
      </c>
    </row>
    <row r="6470" spans="1:1" x14ac:dyDescent="0.25">
      <c r="A6470" t="s">
        <v>1786</v>
      </c>
    </row>
    <row r="6472" spans="1:1" x14ac:dyDescent="0.25">
      <c r="A6472" t="s">
        <v>1228</v>
      </c>
    </row>
    <row r="6474" spans="1:1" x14ac:dyDescent="0.25">
      <c r="A6474" t="s">
        <v>2</v>
      </c>
    </row>
    <row r="6475" spans="1:1" x14ac:dyDescent="0.25">
      <c r="A6475">
        <v>1080</v>
      </c>
    </row>
    <row r="6476" spans="1:1" x14ac:dyDescent="0.25">
      <c r="A6476" t="s">
        <v>1787</v>
      </c>
    </row>
    <row r="6478" spans="1:1" x14ac:dyDescent="0.25">
      <c r="A6478" t="s">
        <v>1229</v>
      </c>
    </row>
    <row r="6480" spans="1:1" x14ac:dyDescent="0.25">
      <c r="A6480" t="s">
        <v>2</v>
      </c>
    </row>
    <row r="6481" spans="1:1" x14ac:dyDescent="0.25">
      <c r="A6481">
        <v>1081</v>
      </c>
    </row>
    <row r="6482" spans="1:1" x14ac:dyDescent="0.25">
      <c r="A6482" t="s">
        <v>1788</v>
      </c>
    </row>
    <row r="6484" spans="1:1" x14ac:dyDescent="0.25">
      <c r="A6484" t="s">
        <v>1230</v>
      </c>
    </row>
    <row r="6486" spans="1:1" x14ac:dyDescent="0.25">
      <c r="A6486" t="s">
        <v>2</v>
      </c>
    </row>
    <row r="6487" spans="1:1" x14ac:dyDescent="0.25">
      <c r="A6487">
        <v>1082</v>
      </c>
    </row>
    <row r="6488" spans="1:1" x14ac:dyDescent="0.25">
      <c r="A6488" t="s">
        <v>1677</v>
      </c>
    </row>
    <row r="6490" spans="1:1" x14ac:dyDescent="0.25">
      <c r="A6490" t="s">
        <v>1231</v>
      </c>
    </row>
    <row r="6492" spans="1:1" x14ac:dyDescent="0.25">
      <c r="A6492" t="s">
        <v>2</v>
      </c>
    </row>
    <row r="6493" spans="1:1" x14ac:dyDescent="0.25">
      <c r="A6493">
        <v>1083</v>
      </c>
    </row>
    <row r="6494" spans="1:1" x14ac:dyDescent="0.25">
      <c r="A6494" t="s">
        <v>1676</v>
      </c>
    </row>
    <row r="6496" spans="1:1" x14ac:dyDescent="0.25">
      <c r="A6496" t="s">
        <v>1232</v>
      </c>
    </row>
    <row r="6498" spans="1:1" x14ac:dyDescent="0.25">
      <c r="A6498" t="s">
        <v>2</v>
      </c>
    </row>
    <row r="6499" spans="1:1" x14ac:dyDescent="0.25">
      <c r="A6499">
        <v>1084</v>
      </c>
    </row>
    <row r="6500" spans="1:1" x14ac:dyDescent="0.25">
      <c r="A6500" t="s">
        <v>1621</v>
      </c>
    </row>
    <row r="6502" spans="1:1" x14ac:dyDescent="0.25">
      <c r="A6502" t="s">
        <v>1233</v>
      </c>
    </row>
    <row r="6504" spans="1:1" x14ac:dyDescent="0.25">
      <c r="A6504" t="s">
        <v>2</v>
      </c>
    </row>
    <row r="6505" spans="1:1" x14ac:dyDescent="0.25">
      <c r="A6505">
        <v>1085</v>
      </c>
    </row>
    <row r="6506" spans="1:1" x14ac:dyDescent="0.25">
      <c r="A6506" t="s">
        <v>22</v>
      </c>
    </row>
    <row r="6508" spans="1:1" x14ac:dyDescent="0.25">
      <c r="A6508" t="s">
        <v>1234</v>
      </c>
    </row>
    <row r="6510" spans="1:1" x14ac:dyDescent="0.25">
      <c r="A6510" t="s">
        <v>2</v>
      </c>
    </row>
    <row r="6511" spans="1:1" x14ac:dyDescent="0.25">
      <c r="A6511">
        <v>1086</v>
      </c>
    </row>
    <row r="6512" spans="1:1" x14ac:dyDescent="0.25">
      <c r="A6512" t="s">
        <v>1789</v>
      </c>
    </row>
    <row r="6514" spans="1:1" x14ac:dyDescent="0.25">
      <c r="A6514" t="s">
        <v>1235</v>
      </c>
    </row>
    <row r="6516" spans="1:1" x14ac:dyDescent="0.25">
      <c r="A6516" t="s">
        <v>2</v>
      </c>
    </row>
    <row r="6517" spans="1:1" x14ac:dyDescent="0.25">
      <c r="A6517">
        <v>1087</v>
      </c>
    </row>
    <row r="6518" spans="1:1" x14ac:dyDescent="0.25">
      <c r="A6518" t="s">
        <v>1790</v>
      </c>
    </row>
    <row r="6520" spans="1:1" x14ac:dyDescent="0.25">
      <c r="A6520" t="s">
        <v>1236</v>
      </c>
    </row>
    <row r="6522" spans="1:1" x14ac:dyDescent="0.25">
      <c r="A6522" t="s">
        <v>2</v>
      </c>
    </row>
    <row r="6523" spans="1:1" x14ac:dyDescent="0.25">
      <c r="A6523">
        <v>1088</v>
      </c>
    </row>
    <row r="6524" spans="1:1" x14ac:dyDescent="0.25">
      <c r="A6524" t="s">
        <v>1786</v>
      </c>
    </row>
    <row r="6526" spans="1:1" x14ac:dyDescent="0.25">
      <c r="A6526" t="s">
        <v>1237</v>
      </c>
    </row>
    <row r="6528" spans="1:1" x14ac:dyDescent="0.25">
      <c r="A6528" t="s">
        <v>2</v>
      </c>
    </row>
    <row r="6529" spans="1:1" x14ac:dyDescent="0.25">
      <c r="A6529">
        <v>1089</v>
      </c>
    </row>
    <row r="6530" spans="1:1" x14ac:dyDescent="0.25">
      <c r="A6530" t="s">
        <v>1791</v>
      </c>
    </row>
    <row r="6532" spans="1:1" x14ac:dyDescent="0.25">
      <c r="A6532" t="s">
        <v>1238</v>
      </c>
    </row>
    <row r="6534" spans="1:1" x14ac:dyDescent="0.25">
      <c r="A6534" t="s">
        <v>2</v>
      </c>
    </row>
    <row r="6535" spans="1:1" x14ac:dyDescent="0.25">
      <c r="A6535">
        <v>1090</v>
      </c>
    </row>
    <row r="6536" spans="1:1" x14ac:dyDescent="0.25">
      <c r="A6536" t="s">
        <v>1792</v>
      </c>
    </row>
    <row r="6538" spans="1:1" x14ac:dyDescent="0.25">
      <c r="A6538" t="s">
        <v>1239</v>
      </c>
    </row>
    <row r="6540" spans="1:1" x14ac:dyDescent="0.25">
      <c r="A6540" t="s">
        <v>2</v>
      </c>
    </row>
    <row r="6541" spans="1:1" x14ac:dyDescent="0.25">
      <c r="A6541">
        <v>1091</v>
      </c>
    </row>
    <row r="6542" spans="1:1" x14ac:dyDescent="0.25">
      <c r="A6542" t="s">
        <v>1037</v>
      </c>
    </row>
    <row r="6544" spans="1:1" x14ac:dyDescent="0.25">
      <c r="A6544" t="s">
        <v>1240</v>
      </c>
    </row>
    <row r="6546" spans="1:1" x14ac:dyDescent="0.25">
      <c r="A6546" t="s">
        <v>2</v>
      </c>
    </row>
    <row r="6547" spans="1:1" x14ac:dyDescent="0.25">
      <c r="A6547">
        <v>1092</v>
      </c>
    </row>
    <row r="6548" spans="1:1" x14ac:dyDescent="0.25">
      <c r="A6548" t="s">
        <v>1754</v>
      </c>
    </row>
    <row r="6550" spans="1:1" x14ac:dyDescent="0.25">
      <c r="A6550" t="s">
        <v>1241</v>
      </c>
    </row>
    <row r="6552" spans="1:1" x14ac:dyDescent="0.25">
      <c r="A6552" t="s">
        <v>2</v>
      </c>
    </row>
    <row r="6553" spans="1:1" x14ac:dyDescent="0.25">
      <c r="A6553">
        <v>1093</v>
      </c>
    </row>
    <row r="6554" spans="1:1" x14ac:dyDescent="0.25">
      <c r="A6554" t="s">
        <v>413</v>
      </c>
    </row>
    <row r="6556" spans="1:1" x14ac:dyDescent="0.25">
      <c r="A6556" t="s">
        <v>1242</v>
      </c>
    </row>
    <row r="6558" spans="1:1" x14ac:dyDescent="0.25">
      <c r="A6558" t="s">
        <v>2</v>
      </c>
    </row>
    <row r="6559" spans="1:1" x14ac:dyDescent="0.25">
      <c r="A6559">
        <v>1094</v>
      </c>
    </row>
    <row r="6560" spans="1:1" x14ac:dyDescent="0.25">
      <c r="A6560" t="s">
        <v>840</v>
      </c>
    </row>
    <row r="6562" spans="1:1" x14ac:dyDescent="0.25">
      <c r="A6562" t="s">
        <v>1243</v>
      </c>
    </row>
    <row r="6564" spans="1:1" x14ac:dyDescent="0.25">
      <c r="A6564" t="s">
        <v>2</v>
      </c>
    </row>
    <row r="6565" spans="1:1" x14ac:dyDescent="0.25">
      <c r="A6565">
        <v>1095</v>
      </c>
    </row>
    <row r="6566" spans="1:1" x14ac:dyDescent="0.25">
      <c r="A6566" t="s">
        <v>1244</v>
      </c>
    </row>
    <row r="6568" spans="1:1" x14ac:dyDescent="0.25">
      <c r="A6568" t="s">
        <v>1245</v>
      </c>
    </row>
    <row r="6570" spans="1:1" x14ac:dyDescent="0.25">
      <c r="A6570" t="s">
        <v>2</v>
      </c>
    </row>
    <row r="6571" spans="1:1" x14ac:dyDescent="0.25">
      <c r="A6571">
        <v>1096</v>
      </c>
    </row>
    <row r="6572" spans="1:1" x14ac:dyDescent="0.25">
      <c r="A6572" t="s">
        <v>1246</v>
      </c>
    </row>
    <row r="6574" spans="1:1" x14ac:dyDescent="0.25">
      <c r="A6574" t="s">
        <v>1247</v>
      </c>
    </row>
    <row r="6576" spans="1:1" x14ac:dyDescent="0.25">
      <c r="A6576" t="s">
        <v>2</v>
      </c>
    </row>
    <row r="6577" spans="1:1" x14ac:dyDescent="0.25">
      <c r="A6577">
        <v>1097</v>
      </c>
    </row>
    <row r="6578" spans="1:1" x14ac:dyDescent="0.25">
      <c r="A6578" t="s">
        <v>1248</v>
      </c>
    </row>
    <row r="6580" spans="1:1" x14ac:dyDescent="0.25">
      <c r="A6580" t="s">
        <v>1249</v>
      </c>
    </row>
    <row r="6582" spans="1:1" x14ac:dyDescent="0.25">
      <c r="A6582" t="s">
        <v>2</v>
      </c>
    </row>
    <row r="6583" spans="1:1" x14ac:dyDescent="0.25">
      <c r="A6583">
        <v>1098</v>
      </c>
    </row>
    <row r="6584" spans="1:1" x14ac:dyDescent="0.25">
      <c r="A6584" t="s">
        <v>923</v>
      </c>
    </row>
    <row r="6586" spans="1:1" x14ac:dyDescent="0.25">
      <c r="A6586" t="s">
        <v>1250</v>
      </c>
    </row>
    <row r="6588" spans="1:1" x14ac:dyDescent="0.25">
      <c r="A6588" t="s">
        <v>2</v>
      </c>
    </row>
    <row r="6589" spans="1:1" x14ac:dyDescent="0.25">
      <c r="A6589">
        <v>1099</v>
      </c>
    </row>
    <row r="6590" spans="1:1" x14ac:dyDescent="0.25">
      <c r="A6590" t="s">
        <v>1251</v>
      </c>
    </row>
    <row r="6592" spans="1:1" x14ac:dyDescent="0.25">
      <c r="A6592" t="s">
        <v>1252</v>
      </c>
    </row>
    <row r="6594" spans="1:1" x14ac:dyDescent="0.25">
      <c r="A6594" t="s">
        <v>2</v>
      </c>
    </row>
    <row r="6595" spans="1:1" x14ac:dyDescent="0.25">
      <c r="A6595">
        <v>1100</v>
      </c>
    </row>
    <row r="6596" spans="1:1" x14ac:dyDescent="0.25">
      <c r="A6596" t="s">
        <v>1048</v>
      </c>
    </row>
    <row r="6598" spans="1:1" x14ac:dyDescent="0.25">
      <c r="A6598" t="s">
        <v>1253</v>
      </c>
    </row>
    <row r="6600" spans="1:1" x14ac:dyDescent="0.25">
      <c r="A6600" t="s">
        <v>2</v>
      </c>
    </row>
    <row r="6601" spans="1:1" x14ac:dyDescent="0.25">
      <c r="A6601">
        <v>1101</v>
      </c>
    </row>
    <row r="6602" spans="1:1" x14ac:dyDescent="0.25">
      <c r="A6602" t="s">
        <v>1254</v>
      </c>
    </row>
    <row r="6604" spans="1:1" x14ac:dyDescent="0.25">
      <c r="A6604" t="s">
        <v>1255</v>
      </c>
    </row>
    <row r="6606" spans="1:1" x14ac:dyDescent="0.25">
      <c r="A6606" t="s">
        <v>2</v>
      </c>
    </row>
    <row r="6607" spans="1:1" x14ac:dyDescent="0.25">
      <c r="A6607">
        <v>1102</v>
      </c>
    </row>
    <row r="6608" spans="1:1" x14ac:dyDescent="0.25">
      <c r="A6608" t="s">
        <v>1256</v>
      </c>
    </row>
    <row r="6610" spans="1:1" x14ac:dyDescent="0.25">
      <c r="A6610" t="s">
        <v>1257</v>
      </c>
    </row>
    <row r="6612" spans="1:1" x14ac:dyDescent="0.25">
      <c r="A6612" t="s">
        <v>2</v>
      </c>
    </row>
    <row r="6613" spans="1:1" x14ac:dyDescent="0.25">
      <c r="A6613">
        <v>1103</v>
      </c>
    </row>
    <row r="6614" spans="1:1" x14ac:dyDescent="0.25">
      <c r="A6614" t="s">
        <v>1139</v>
      </c>
    </row>
    <row r="6616" spans="1:1" x14ac:dyDescent="0.25">
      <c r="A6616" t="s">
        <v>1258</v>
      </c>
    </row>
    <row r="6618" spans="1:1" x14ac:dyDescent="0.25">
      <c r="A6618" t="s">
        <v>2</v>
      </c>
    </row>
    <row r="6619" spans="1:1" x14ac:dyDescent="0.25">
      <c r="A6619">
        <v>1104</v>
      </c>
    </row>
    <row r="6620" spans="1:1" x14ac:dyDescent="0.25">
      <c r="A6620" t="s">
        <v>1259</v>
      </c>
    </row>
    <row r="6622" spans="1:1" x14ac:dyDescent="0.25">
      <c r="A6622" t="s">
        <v>1260</v>
      </c>
    </row>
    <row r="6624" spans="1:1" x14ac:dyDescent="0.25">
      <c r="A6624" t="s">
        <v>2</v>
      </c>
    </row>
    <row r="6625" spans="1:1" x14ac:dyDescent="0.25">
      <c r="A6625">
        <v>1105</v>
      </c>
    </row>
    <row r="6626" spans="1:1" x14ac:dyDescent="0.25">
      <c r="A6626" t="s">
        <v>1261</v>
      </c>
    </row>
    <row r="6628" spans="1:1" x14ac:dyDescent="0.25">
      <c r="A6628" t="s">
        <v>1262</v>
      </c>
    </row>
    <row r="6630" spans="1:1" x14ac:dyDescent="0.25">
      <c r="A6630" t="s">
        <v>2</v>
      </c>
    </row>
    <row r="6631" spans="1:1" x14ac:dyDescent="0.25">
      <c r="A6631">
        <v>1106</v>
      </c>
    </row>
    <row r="6632" spans="1:1" x14ac:dyDescent="0.25">
      <c r="A6632" t="s">
        <v>1263</v>
      </c>
    </row>
    <row r="6634" spans="1:1" x14ac:dyDescent="0.25">
      <c r="A6634" t="s">
        <v>1264</v>
      </c>
    </row>
    <row r="6636" spans="1:1" x14ac:dyDescent="0.25">
      <c r="A6636" t="s">
        <v>2</v>
      </c>
    </row>
    <row r="6637" spans="1:1" x14ac:dyDescent="0.25">
      <c r="A6637">
        <v>1107</v>
      </c>
    </row>
    <row r="6638" spans="1:1" x14ac:dyDescent="0.25">
      <c r="A6638" t="s">
        <v>94</v>
      </c>
    </row>
    <row r="6640" spans="1:1" x14ac:dyDescent="0.25">
      <c r="A6640" t="s">
        <v>1265</v>
      </c>
    </row>
    <row r="6642" spans="1:1" x14ac:dyDescent="0.25">
      <c r="A6642" t="s">
        <v>2</v>
      </c>
    </row>
    <row r="6643" spans="1:1" x14ac:dyDescent="0.25">
      <c r="A6643">
        <v>1108</v>
      </c>
    </row>
    <row r="6644" spans="1:1" x14ac:dyDescent="0.25">
      <c r="A6644" t="s">
        <v>1266</v>
      </c>
    </row>
    <row r="6646" spans="1:1" x14ac:dyDescent="0.25">
      <c r="A6646" t="s">
        <v>1267</v>
      </c>
    </row>
    <row r="6648" spans="1:1" x14ac:dyDescent="0.25">
      <c r="A6648" t="s">
        <v>2</v>
      </c>
    </row>
    <row r="6649" spans="1:1" x14ac:dyDescent="0.25">
      <c r="A6649">
        <v>1109</v>
      </c>
    </row>
    <row r="6650" spans="1:1" x14ac:dyDescent="0.25">
      <c r="A6650" t="s">
        <v>1268</v>
      </c>
    </row>
    <row r="6652" spans="1:1" x14ac:dyDescent="0.25">
      <c r="A6652" t="s">
        <v>1269</v>
      </c>
    </row>
    <row r="6654" spans="1:1" x14ac:dyDescent="0.25">
      <c r="A6654" t="s">
        <v>2</v>
      </c>
    </row>
    <row r="6655" spans="1:1" x14ac:dyDescent="0.25">
      <c r="A6655">
        <v>1110</v>
      </c>
    </row>
    <row r="6656" spans="1:1" x14ac:dyDescent="0.25">
      <c r="A6656" t="s">
        <v>1270</v>
      </c>
    </row>
    <row r="6658" spans="1:1" x14ac:dyDescent="0.25">
      <c r="A6658" t="s">
        <v>1271</v>
      </c>
    </row>
    <row r="6660" spans="1:1" x14ac:dyDescent="0.25">
      <c r="A6660" t="s">
        <v>2</v>
      </c>
    </row>
    <row r="6661" spans="1:1" x14ac:dyDescent="0.25">
      <c r="A6661">
        <v>1111</v>
      </c>
    </row>
    <row r="6662" spans="1:1" x14ac:dyDescent="0.25">
      <c r="A6662" t="s">
        <v>1584</v>
      </c>
    </row>
    <row r="6664" spans="1:1" x14ac:dyDescent="0.25">
      <c r="A6664" t="s">
        <v>1272</v>
      </c>
    </row>
    <row r="6666" spans="1:1" x14ac:dyDescent="0.25">
      <c r="A6666" t="s">
        <v>2</v>
      </c>
    </row>
    <row r="6667" spans="1:1" x14ac:dyDescent="0.25">
      <c r="A6667">
        <v>1112</v>
      </c>
    </row>
    <row r="6668" spans="1:1" x14ac:dyDescent="0.25">
      <c r="A6668" t="s">
        <v>1793</v>
      </c>
    </row>
    <row r="6670" spans="1:1" x14ac:dyDescent="0.25">
      <c r="A6670" t="s">
        <v>1273</v>
      </c>
    </row>
    <row r="6672" spans="1:1" x14ac:dyDescent="0.25">
      <c r="A6672" t="s">
        <v>2</v>
      </c>
    </row>
    <row r="6673" spans="1:1" x14ac:dyDescent="0.25">
      <c r="A6673">
        <v>1113</v>
      </c>
    </row>
    <row r="6674" spans="1:1" x14ac:dyDescent="0.25">
      <c r="A6674" t="s">
        <v>1794</v>
      </c>
    </row>
    <row r="6676" spans="1:1" x14ac:dyDescent="0.25">
      <c r="A6676" t="s">
        <v>1274</v>
      </c>
    </row>
    <row r="6678" spans="1:1" x14ac:dyDescent="0.25">
      <c r="A6678" t="s">
        <v>2</v>
      </c>
    </row>
    <row r="6679" spans="1:1" x14ac:dyDescent="0.25">
      <c r="A6679">
        <v>1114</v>
      </c>
    </row>
    <row r="6680" spans="1:1" x14ac:dyDescent="0.25">
      <c r="A6680" t="s">
        <v>3</v>
      </c>
    </row>
    <row r="6682" spans="1:1" x14ac:dyDescent="0.25">
      <c r="A6682" t="s">
        <v>1275</v>
      </c>
    </row>
    <row r="6684" spans="1:1" x14ac:dyDescent="0.25">
      <c r="A6684" t="s">
        <v>2</v>
      </c>
    </row>
    <row r="6685" spans="1:1" x14ac:dyDescent="0.25">
      <c r="A6685">
        <v>1115</v>
      </c>
    </row>
    <row r="6686" spans="1:1" x14ac:dyDescent="0.25">
      <c r="A6686" t="s">
        <v>11</v>
      </c>
    </row>
    <row r="6688" spans="1:1" x14ac:dyDescent="0.25">
      <c r="A6688" t="s">
        <v>1276</v>
      </c>
    </row>
    <row r="6690" spans="1:1" x14ac:dyDescent="0.25">
      <c r="A6690" t="s">
        <v>2</v>
      </c>
    </row>
    <row r="6691" spans="1:1" x14ac:dyDescent="0.25">
      <c r="A6691">
        <v>1116</v>
      </c>
    </row>
    <row r="6692" spans="1:1" x14ac:dyDescent="0.25">
      <c r="A6692" t="s">
        <v>1795</v>
      </c>
    </row>
    <row r="6694" spans="1:1" x14ac:dyDescent="0.25">
      <c r="A6694" t="s">
        <v>1277</v>
      </c>
    </row>
    <row r="6696" spans="1:1" x14ac:dyDescent="0.25">
      <c r="A6696" t="s">
        <v>2</v>
      </c>
    </row>
    <row r="6697" spans="1:1" x14ac:dyDescent="0.25">
      <c r="A6697">
        <v>1117</v>
      </c>
    </row>
    <row r="6698" spans="1:1" x14ac:dyDescent="0.25">
      <c r="A6698" t="s">
        <v>155</v>
      </c>
    </row>
    <row r="6700" spans="1:1" x14ac:dyDescent="0.25">
      <c r="A6700" t="s">
        <v>1278</v>
      </c>
    </row>
    <row r="6702" spans="1:1" x14ac:dyDescent="0.25">
      <c r="A6702" t="s">
        <v>2</v>
      </c>
    </row>
    <row r="6703" spans="1:1" x14ac:dyDescent="0.25">
      <c r="A6703">
        <v>1118</v>
      </c>
    </row>
    <row r="6704" spans="1:1" x14ac:dyDescent="0.25">
      <c r="A6704" t="s">
        <v>1796</v>
      </c>
    </row>
    <row r="6706" spans="1:1" x14ac:dyDescent="0.25">
      <c r="A6706" t="s">
        <v>1279</v>
      </c>
    </row>
    <row r="6708" spans="1:1" x14ac:dyDescent="0.25">
      <c r="A6708" t="s">
        <v>2</v>
      </c>
    </row>
    <row r="6709" spans="1:1" x14ac:dyDescent="0.25">
      <c r="A6709">
        <v>1119</v>
      </c>
    </row>
    <row r="6710" spans="1:1" x14ac:dyDescent="0.25">
      <c r="A6710" t="s">
        <v>78</v>
      </c>
    </row>
    <row r="6712" spans="1:1" x14ac:dyDescent="0.25">
      <c r="A6712" t="s">
        <v>1280</v>
      </c>
    </row>
    <row r="6714" spans="1:1" x14ac:dyDescent="0.25">
      <c r="A6714" t="s">
        <v>2</v>
      </c>
    </row>
    <row r="6715" spans="1:1" x14ac:dyDescent="0.25">
      <c r="A6715">
        <v>1120</v>
      </c>
    </row>
    <row r="6716" spans="1:1" x14ac:dyDescent="0.25">
      <c r="A6716" t="s">
        <v>1797</v>
      </c>
    </row>
    <row r="6718" spans="1:1" x14ac:dyDescent="0.25">
      <c r="A6718" t="s">
        <v>1281</v>
      </c>
    </row>
    <row r="6720" spans="1:1" x14ac:dyDescent="0.25">
      <c r="A6720" t="s">
        <v>2</v>
      </c>
    </row>
    <row r="6721" spans="1:1" x14ac:dyDescent="0.25">
      <c r="A6721">
        <v>1121</v>
      </c>
    </row>
    <row r="6722" spans="1:1" x14ac:dyDescent="0.25">
      <c r="A6722" t="s">
        <v>1263</v>
      </c>
    </row>
    <row r="6724" spans="1:1" x14ac:dyDescent="0.25">
      <c r="A6724" t="s">
        <v>1282</v>
      </c>
    </row>
    <row r="6726" spans="1:1" x14ac:dyDescent="0.25">
      <c r="A6726" t="s">
        <v>2</v>
      </c>
    </row>
    <row r="6727" spans="1:1" x14ac:dyDescent="0.25">
      <c r="A6727">
        <v>1122</v>
      </c>
    </row>
    <row r="6728" spans="1:1" x14ac:dyDescent="0.25">
      <c r="A6728" t="s">
        <v>1669</v>
      </c>
    </row>
    <row r="6730" spans="1:1" x14ac:dyDescent="0.25">
      <c r="A6730" t="s">
        <v>1283</v>
      </c>
    </row>
    <row r="6732" spans="1:1" x14ac:dyDescent="0.25">
      <c r="A6732" t="s">
        <v>2</v>
      </c>
    </row>
    <row r="6733" spans="1:1" x14ac:dyDescent="0.25">
      <c r="A6733">
        <v>1123</v>
      </c>
    </row>
    <row r="6734" spans="1:1" x14ac:dyDescent="0.25">
      <c r="A6734" t="s">
        <v>1798</v>
      </c>
    </row>
    <row r="6736" spans="1:1" x14ac:dyDescent="0.25">
      <c r="A6736" t="s">
        <v>1284</v>
      </c>
    </row>
    <row r="6738" spans="1:1" x14ac:dyDescent="0.25">
      <c r="A6738" t="s">
        <v>2</v>
      </c>
    </row>
    <row r="6739" spans="1:1" x14ac:dyDescent="0.25">
      <c r="A6739">
        <v>1124</v>
      </c>
    </row>
    <row r="6740" spans="1:1" x14ac:dyDescent="0.25">
      <c r="A6740" t="s">
        <v>1799</v>
      </c>
    </row>
    <row r="6742" spans="1:1" x14ac:dyDescent="0.25">
      <c r="A6742" t="s">
        <v>1285</v>
      </c>
    </row>
    <row r="6744" spans="1:1" x14ac:dyDescent="0.25">
      <c r="A6744" t="s">
        <v>2</v>
      </c>
    </row>
    <row r="6745" spans="1:1" x14ac:dyDescent="0.25">
      <c r="A6745">
        <v>1125</v>
      </c>
    </row>
    <row r="6746" spans="1:1" x14ac:dyDescent="0.25">
      <c r="A6746" t="s">
        <v>1579</v>
      </c>
    </row>
    <row r="6748" spans="1:1" x14ac:dyDescent="0.25">
      <c r="A6748" t="s">
        <v>1286</v>
      </c>
    </row>
    <row r="6750" spans="1:1" x14ac:dyDescent="0.25">
      <c r="A6750" t="s">
        <v>2</v>
      </c>
    </row>
    <row r="6751" spans="1:1" x14ac:dyDescent="0.25">
      <c r="A6751">
        <v>1126</v>
      </c>
    </row>
    <row r="6752" spans="1:1" x14ac:dyDescent="0.25">
      <c r="A6752" t="s">
        <v>1800</v>
      </c>
    </row>
    <row r="6754" spans="1:1" x14ac:dyDescent="0.25">
      <c r="A6754" t="s">
        <v>1287</v>
      </c>
    </row>
    <row r="6756" spans="1:1" x14ac:dyDescent="0.25">
      <c r="A6756" t="s">
        <v>2</v>
      </c>
    </row>
    <row r="6757" spans="1:1" x14ac:dyDescent="0.25">
      <c r="A6757">
        <v>1127</v>
      </c>
    </row>
    <row r="6758" spans="1:1" x14ac:dyDescent="0.25">
      <c r="A6758" t="s">
        <v>1801</v>
      </c>
    </row>
    <row r="6760" spans="1:1" x14ac:dyDescent="0.25">
      <c r="A6760" t="s">
        <v>1288</v>
      </c>
    </row>
    <row r="6762" spans="1:1" x14ac:dyDescent="0.25">
      <c r="A6762" t="s">
        <v>2</v>
      </c>
    </row>
    <row r="6763" spans="1:1" x14ac:dyDescent="0.25">
      <c r="A6763">
        <v>1128</v>
      </c>
    </row>
    <row r="6764" spans="1:1" x14ac:dyDescent="0.25">
      <c r="A6764" t="s">
        <v>175</v>
      </c>
    </row>
    <row r="6766" spans="1:1" x14ac:dyDescent="0.25">
      <c r="A6766" t="s">
        <v>1289</v>
      </c>
    </row>
    <row r="6768" spans="1:1" x14ac:dyDescent="0.25">
      <c r="A6768" t="s">
        <v>2</v>
      </c>
    </row>
    <row r="6769" spans="1:1" x14ac:dyDescent="0.25">
      <c r="A6769">
        <v>1129</v>
      </c>
    </row>
    <row r="6770" spans="1:1" x14ac:dyDescent="0.25">
      <c r="A6770" t="s">
        <v>1681</v>
      </c>
    </row>
    <row r="6772" spans="1:1" x14ac:dyDescent="0.25">
      <c r="A6772" t="s">
        <v>1290</v>
      </c>
    </row>
    <row r="6774" spans="1:1" x14ac:dyDescent="0.25">
      <c r="A6774" t="s">
        <v>2</v>
      </c>
    </row>
    <row r="6775" spans="1:1" x14ac:dyDescent="0.25">
      <c r="A6775">
        <v>1130</v>
      </c>
    </row>
    <row r="6776" spans="1:1" x14ac:dyDescent="0.25">
      <c r="A6776" t="s">
        <v>1623</v>
      </c>
    </row>
    <row r="6778" spans="1:1" x14ac:dyDescent="0.25">
      <c r="A6778" t="s">
        <v>1291</v>
      </c>
    </row>
    <row r="6780" spans="1:1" x14ac:dyDescent="0.25">
      <c r="A6780" t="s">
        <v>2</v>
      </c>
    </row>
    <row r="6781" spans="1:1" x14ac:dyDescent="0.25">
      <c r="A6781">
        <v>1131</v>
      </c>
    </row>
    <row r="6782" spans="1:1" x14ac:dyDescent="0.25">
      <c r="A6782" t="s">
        <v>1802</v>
      </c>
    </row>
    <row r="6784" spans="1:1" x14ac:dyDescent="0.25">
      <c r="A6784" t="s">
        <v>1292</v>
      </c>
    </row>
    <row r="6786" spans="1:1" x14ac:dyDescent="0.25">
      <c r="A6786" t="s">
        <v>2</v>
      </c>
    </row>
    <row r="6787" spans="1:1" x14ac:dyDescent="0.25">
      <c r="A6787">
        <v>1132</v>
      </c>
    </row>
    <row r="6788" spans="1:1" x14ac:dyDescent="0.25">
      <c r="A6788" t="s">
        <v>120</v>
      </c>
    </row>
    <row r="6790" spans="1:1" x14ac:dyDescent="0.25">
      <c r="A6790" t="s">
        <v>1293</v>
      </c>
    </row>
    <row r="6792" spans="1:1" x14ac:dyDescent="0.25">
      <c r="A6792" t="s">
        <v>2</v>
      </c>
    </row>
    <row r="6793" spans="1:1" x14ac:dyDescent="0.25">
      <c r="A6793">
        <v>1133</v>
      </c>
    </row>
    <row r="6794" spans="1:1" x14ac:dyDescent="0.25">
      <c r="A6794" t="s">
        <v>1803</v>
      </c>
    </row>
    <row r="6796" spans="1:1" x14ac:dyDescent="0.25">
      <c r="A6796" t="s">
        <v>1294</v>
      </c>
    </row>
    <row r="6798" spans="1:1" x14ac:dyDescent="0.25">
      <c r="A6798" t="s">
        <v>2</v>
      </c>
    </row>
    <row r="6799" spans="1:1" x14ac:dyDescent="0.25">
      <c r="A6799">
        <v>1134</v>
      </c>
    </row>
    <row r="6800" spans="1:1" x14ac:dyDescent="0.25">
      <c r="A6800" t="s">
        <v>1623</v>
      </c>
    </row>
    <row r="6802" spans="1:1" x14ac:dyDescent="0.25">
      <c r="A6802" t="s">
        <v>1295</v>
      </c>
    </row>
    <row r="6804" spans="1:1" x14ac:dyDescent="0.25">
      <c r="A6804" t="s">
        <v>2</v>
      </c>
    </row>
    <row r="6805" spans="1:1" x14ac:dyDescent="0.25">
      <c r="A6805">
        <v>1135</v>
      </c>
    </row>
    <row r="6806" spans="1:1" x14ac:dyDescent="0.25">
      <c r="A6806" t="s">
        <v>1804</v>
      </c>
    </row>
    <row r="6808" spans="1:1" x14ac:dyDescent="0.25">
      <c r="A6808" t="s">
        <v>1296</v>
      </c>
    </row>
    <row r="6810" spans="1:1" x14ac:dyDescent="0.25">
      <c r="A6810" t="s">
        <v>2</v>
      </c>
    </row>
    <row r="6811" spans="1:1" x14ac:dyDescent="0.25">
      <c r="A6811">
        <v>1136</v>
      </c>
    </row>
    <row r="6812" spans="1:1" x14ac:dyDescent="0.25">
      <c r="A6812" t="s">
        <v>1780</v>
      </c>
    </row>
    <row r="6814" spans="1:1" x14ac:dyDescent="0.25">
      <c r="A6814" t="s">
        <v>1297</v>
      </c>
    </row>
    <row r="6816" spans="1:1" x14ac:dyDescent="0.25">
      <c r="A6816" t="s">
        <v>2</v>
      </c>
    </row>
    <row r="6817" spans="1:1" x14ac:dyDescent="0.25">
      <c r="A6817">
        <v>1137</v>
      </c>
    </row>
    <row r="6818" spans="1:1" x14ac:dyDescent="0.25">
      <c r="A6818" t="s">
        <v>1244</v>
      </c>
    </row>
    <row r="6820" spans="1:1" x14ac:dyDescent="0.25">
      <c r="A6820" t="s">
        <v>1298</v>
      </c>
    </row>
    <row r="6822" spans="1:1" x14ac:dyDescent="0.25">
      <c r="A6822" t="s">
        <v>2</v>
      </c>
    </row>
    <row r="6823" spans="1:1" x14ac:dyDescent="0.25">
      <c r="A6823">
        <v>1138</v>
      </c>
    </row>
    <row r="6824" spans="1:1" x14ac:dyDescent="0.25">
      <c r="A6824" t="s">
        <v>1159</v>
      </c>
    </row>
    <row r="6826" spans="1:1" x14ac:dyDescent="0.25">
      <c r="A6826" t="s">
        <v>1299</v>
      </c>
    </row>
    <row r="6828" spans="1:1" x14ac:dyDescent="0.25">
      <c r="A6828" t="s">
        <v>2</v>
      </c>
    </row>
    <row r="6829" spans="1:1" x14ac:dyDescent="0.25">
      <c r="A6829">
        <v>1139</v>
      </c>
    </row>
    <row r="6830" spans="1:1" x14ac:dyDescent="0.25">
      <c r="A6830" t="s">
        <v>1612</v>
      </c>
    </row>
    <row r="6832" spans="1:1" x14ac:dyDescent="0.25">
      <c r="A6832" t="s">
        <v>1300</v>
      </c>
    </row>
    <row r="6834" spans="1:1" x14ac:dyDescent="0.25">
      <c r="A6834" t="s">
        <v>2</v>
      </c>
    </row>
    <row r="6835" spans="1:1" x14ac:dyDescent="0.25">
      <c r="A6835">
        <v>1140</v>
      </c>
    </row>
    <row r="6836" spans="1:1" x14ac:dyDescent="0.25">
      <c r="A6836" t="s">
        <v>1805</v>
      </c>
    </row>
    <row r="6838" spans="1:1" x14ac:dyDescent="0.25">
      <c r="A6838" t="s">
        <v>1301</v>
      </c>
    </row>
    <row r="6840" spans="1:1" x14ac:dyDescent="0.25">
      <c r="A6840" t="s">
        <v>2</v>
      </c>
    </row>
    <row r="6841" spans="1:1" x14ac:dyDescent="0.25">
      <c r="A6841">
        <v>1141</v>
      </c>
    </row>
    <row r="6842" spans="1:1" x14ac:dyDescent="0.25">
      <c r="A6842" t="s">
        <v>289</v>
      </c>
    </row>
    <row r="6844" spans="1:1" x14ac:dyDescent="0.25">
      <c r="A6844" t="s">
        <v>1302</v>
      </c>
    </row>
    <row r="6846" spans="1:1" x14ac:dyDescent="0.25">
      <c r="A6846" t="s">
        <v>2</v>
      </c>
    </row>
    <row r="6847" spans="1:1" x14ac:dyDescent="0.25">
      <c r="A6847">
        <v>1142</v>
      </c>
    </row>
    <row r="6848" spans="1:1" x14ac:dyDescent="0.25">
      <c r="A6848" t="s">
        <v>1806</v>
      </c>
    </row>
    <row r="6850" spans="1:1" x14ac:dyDescent="0.25">
      <c r="A6850" t="s">
        <v>1303</v>
      </c>
    </row>
    <row r="6852" spans="1:1" x14ac:dyDescent="0.25">
      <c r="A6852" t="s">
        <v>2</v>
      </c>
    </row>
    <row r="6853" spans="1:1" x14ac:dyDescent="0.25">
      <c r="A6853">
        <v>1143</v>
      </c>
    </row>
    <row r="6854" spans="1:1" x14ac:dyDescent="0.25">
      <c r="A6854" t="s">
        <v>1807</v>
      </c>
    </row>
    <row r="6856" spans="1:1" x14ac:dyDescent="0.25">
      <c r="A6856" t="s">
        <v>1304</v>
      </c>
    </row>
    <row r="6858" spans="1:1" x14ac:dyDescent="0.25">
      <c r="A6858" t="s">
        <v>2</v>
      </c>
    </row>
    <row r="6859" spans="1:1" x14ac:dyDescent="0.25">
      <c r="A6859">
        <v>1144</v>
      </c>
    </row>
    <row r="6860" spans="1:1" x14ac:dyDescent="0.25">
      <c r="A6860" t="s">
        <v>135</v>
      </c>
    </row>
    <row r="6862" spans="1:1" x14ac:dyDescent="0.25">
      <c r="A6862" t="s">
        <v>1305</v>
      </c>
    </row>
    <row r="6864" spans="1:1" x14ac:dyDescent="0.25">
      <c r="A6864" t="s">
        <v>2</v>
      </c>
    </row>
    <row r="6865" spans="1:1" x14ac:dyDescent="0.25">
      <c r="A6865">
        <v>1145</v>
      </c>
    </row>
    <row r="6866" spans="1:1" x14ac:dyDescent="0.25">
      <c r="A6866" t="s">
        <v>1244</v>
      </c>
    </row>
    <row r="6868" spans="1:1" x14ac:dyDescent="0.25">
      <c r="A6868" t="s">
        <v>1306</v>
      </c>
    </row>
    <row r="6870" spans="1:1" x14ac:dyDescent="0.25">
      <c r="A6870" t="s">
        <v>2</v>
      </c>
    </row>
    <row r="6871" spans="1:1" x14ac:dyDescent="0.25">
      <c r="A6871">
        <v>1146</v>
      </c>
    </row>
    <row r="6872" spans="1:1" x14ac:dyDescent="0.25">
      <c r="A6872" t="s">
        <v>1712</v>
      </c>
    </row>
    <row r="6874" spans="1:1" x14ac:dyDescent="0.25">
      <c r="A6874" t="s">
        <v>1307</v>
      </c>
    </row>
    <row r="6876" spans="1:1" x14ac:dyDescent="0.25">
      <c r="A6876" t="s">
        <v>2</v>
      </c>
    </row>
    <row r="6877" spans="1:1" x14ac:dyDescent="0.25">
      <c r="A6877">
        <v>1147</v>
      </c>
    </row>
    <row r="6878" spans="1:1" x14ac:dyDescent="0.25">
      <c r="A6878" t="s">
        <v>1808</v>
      </c>
    </row>
    <row r="6880" spans="1:1" x14ac:dyDescent="0.25">
      <c r="A6880" t="s">
        <v>1308</v>
      </c>
    </row>
    <row r="6882" spans="1:1" x14ac:dyDescent="0.25">
      <c r="A6882" t="s">
        <v>2</v>
      </c>
    </row>
    <row r="6883" spans="1:1" x14ac:dyDescent="0.25">
      <c r="A6883">
        <v>1148</v>
      </c>
    </row>
    <row r="6884" spans="1:1" x14ac:dyDescent="0.25">
      <c r="A6884" t="s">
        <v>1809</v>
      </c>
    </row>
    <row r="6886" spans="1:1" x14ac:dyDescent="0.25">
      <c r="A6886" t="s">
        <v>1309</v>
      </c>
    </row>
    <row r="6888" spans="1:1" x14ac:dyDescent="0.25">
      <c r="A6888" t="s">
        <v>2</v>
      </c>
    </row>
    <row r="6889" spans="1:1" x14ac:dyDescent="0.25">
      <c r="A6889">
        <v>1149</v>
      </c>
    </row>
    <row r="6890" spans="1:1" x14ac:dyDescent="0.25">
      <c r="A6890" t="s">
        <v>1737</v>
      </c>
    </row>
    <row r="6892" spans="1:1" x14ac:dyDescent="0.25">
      <c r="A6892" t="s">
        <v>1310</v>
      </c>
    </row>
    <row r="6894" spans="1:1" x14ac:dyDescent="0.25">
      <c r="A6894" t="s">
        <v>2</v>
      </c>
    </row>
    <row r="6895" spans="1:1" x14ac:dyDescent="0.25">
      <c r="A6895">
        <v>1150</v>
      </c>
    </row>
    <row r="6896" spans="1:1" x14ac:dyDescent="0.25">
      <c r="A6896" t="s">
        <v>1810</v>
      </c>
    </row>
    <row r="6898" spans="1:1" x14ac:dyDescent="0.25">
      <c r="A6898" t="s">
        <v>1311</v>
      </c>
    </row>
    <row r="6900" spans="1:1" x14ac:dyDescent="0.25">
      <c r="A6900" t="s">
        <v>2</v>
      </c>
    </row>
    <row r="6901" spans="1:1" x14ac:dyDescent="0.25">
      <c r="A6901">
        <v>151</v>
      </c>
    </row>
    <row r="6902" spans="1:1" x14ac:dyDescent="0.25">
      <c r="A6902" t="s">
        <v>1811</v>
      </c>
    </row>
    <row r="6904" spans="1:1" x14ac:dyDescent="0.25">
      <c r="A6904" t="s">
        <v>1312</v>
      </c>
    </row>
    <row r="6906" spans="1:1" x14ac:dyDescent="0.25">
      <c r="A6906" t="s">
        <v>2</v>
      </c>
    </row>
    <row r="6907" spans="1:1" x14ac:dyDescent="0.25">
      <c r="A6907">
        <v>1152</v>
      </c>
    </row>
    <row r="6908" spans="1:1" x14ac:dyDescent="0.25">
      <c r="A6908" t="s">
        <v>1812</v>
      </c>
    </row>
    <row r="6910" spans="1:1" x14ac:dyDescent="0.25">
      <c r="A6910" t="s">
        <v>1313</v>
      </c>
    </row>
    <row r="6912" spans="1:1" x14ac:dyDescent="0.25">
      <c r="A6912" t="s">
        <v>2</v>
      </c>
    </row>
    <row r="6913" spans="1:1" x14ac:dyDescent="0.25">
      <c r="A6913">
        <v>1153</v>
      </c>
    </row>
    <row r="6914" spans="1:1" x14ac:dyDescent="0.25">
      <c r="A6914" t="s">
        <v>827</v>
      </c>
    </row>
    <row r="6916" spans="1:1" x14ac:dyDescent="0.25">
      <c r="A6916" t="s">
        <v>1314</v>
      </c>
    </row>
    <row r="6918" spans="1:1" x14ac:dyDescent="0.25">
      <c r="A6918" t="s">
        <v>2</v>
      </c>
    </row>
    <row r="6919" spans="1:1" x14ac:dyDescent="0.25">
      <c r="A6919">
        <v>1154</v>
      </c>
    </row>
    <row r="6920" spans="1:1" x14ac:dyDescent="0.25">
      <c r="A6920" t="s">
        <v>1737</v>
      </c>
    </row>
    <row r="6922" spans="1:1" x14ac:dyDescent="0.25">
      <c r="A6922" t="s">
        <v>1315</v>
      </c>
    </row>
    <row r="6924" spans="1:1" x14ac:dyDescent="0.25">
      <c r="A6924" t="s">
        <v>2</v>
      </c>
    </row>
    <row r="6925" spans="1:1" x14ac:dyDescent="0.25">
      <c r="A6925">
        <v>1155</v>
      </c>
    </row>
    <row r="6926" spans="1:1" x14ac:dyDescent="0.25">
      <c r="A6926" t="s">
        <v>1813</v>
      </c>
    </row>
    <row r="6928" spans="1:1" x14ac:dyDescent="0.25">
      <c r="A6928" t="s">
        <v>1316</v>
      </c>
    </row>
    <row r="6930" spans="1:1" x14ac:dyDescent="0.25">
      <c r="A6930" t="s">
        <v>2</v>
      </c>
    </row>
    <row r="6931" spans="1:1" x14ac:dyDescent="0.25">
      <c r="A6931">
        <v>1156</v>
      </c>
    </row>
    <row r="6932" spans="1:1" x14ac:dyDescent="0.25">
      <c r="A6932" t="s">
        <v>1635</v>
      </c>
    </row>
    <row r="6934" spans="1:1" x14ac:dyDescent="0.25">
      <c r="A6934" t="s">
        <v>1317</v>
      </c>
    </row>
    <row r="6936" spans="1:1" x14ac:dyDescent="0.25">
      <c r="A6936" t="s">
        <v>2</v>
      </c>
    </row>
    <row r="6937" spans="1:1" x14ac:dyDescent="0.25">
      <c r="A6937">
        <v>1157</v>
      </c>
    </row>
    <row r="6938" spans="1:1" x14ac:dyDescent="0.25">
      <c r="A6938" t="s">
        <v>185</v>
      </c>
    </row>
    <row r="6940" spans="1:1" x14ac:dyDescent="0.25">
      <c r="A6940" t="s">
        <v>1318</v>
      </c>
    </row>
    <row r="6942" spans="1:1" x14ac:dyDescent="0.25">
      <c r="A6942" t="s">
        <v>2</v>
      </c>
    </row>
    <row r="6943" spans="1:1" x14ac:dyDescent="0.25">
      <c r="A6943">
        <v>1158</v>
      </c>
    </row>
    <row r="6944" spans="1:1" x14ac:dyDescent="0.25">
      <c r="A6944" t="s">
        <v>1725</v>
      </c>
    </row>
    <row r="6946" spans="1:1" x14ac:dyDescent="0.25">
      <c r="A6946" t="s">
        <v>1319</v>
      </c>
    </row>
    <row r="6948" spans="1:1" x14ac:dyDescent="0.25">
      <c r="A6948" t="s">
        <v>2</v>
      </c>
    </row>
    <row r="6949" spans="1:1" x14ac:dyDescent="0.25">
      <c r="A6949">
        <v>1159</v>
      </c>
    </row>
    <row r="6950" spans="1:1" x14ac:dyDescent="0.25">
      <c r="A6950" t="s">
        <v>923</v>
      </c>
    </row>
    <row r="6952" spans="1:1" x14ac:dyDescent="0.25">
      <c r="A6952" t="s">
        <v>1320</v>
      </c>
    </row>
    <row r="6954" spans="1:1" x14ac:dyDescent="0.25">
      <c r="A6954" t="s">
        <v>2</v>
      </c>
    </row>
    <row r="6955" spans="1:1" x14ac:dyDescent="0.25">
      <c r="A6955">
        <v>1160</v>
      </c>
    </row>
    <row r="6956" spans="1:1" x14ac:dyDescent="0.25">
      <c r="A6956" t="s">
        <v>1672</v>
      </c>
    </row>
    <row r="6958" spans="1:1" x14ac:dyDescent="0.25">
      <c r="A6958" t="s">
        <v>1321</v>
      </c>
    </row>
    <row r="6960" spans="1:1" x14ac:dyDescent="0.25">
      <c r="A6960" t="s">
        <v>2</v>
      </c>
    </row>
    <row r="6961" spans="1:1" x14ac:dyDescent="0.25">
      <c r="A6961">
        <v>1161</v>
      </c>
    </row>
    <row r="6962" spans="1:1" x14ac:dyDescent="0.25">
      <c r="A6962" t="s">
        <v>1814</v>
      </c>
    </row>
    <row r="6964" spans="1:1" x14ac:dyDescent="0.25">
      <c r="A6964" t="s">
        <v>1322</v>
      </c>
    </row>
    <row r="6966" spans="1:1" x14ac:dyDescent="0.25">
      <c r="A6966" t="s">
        <v>2</v>
      </c>
    </row>
    <row r="6967" spans="1:1" x14ac:dyDescent="0.25">
      <c r="A6967">
        <v>1162</v>
      </c>
    </row>
    <row r="6968" spans="1:1" x14ac:dyDescent="0.25">
      <c r="A6968" t="s">
        <v>1815</v>
      </c>
    </row>
    <row r="6970" spans="1:1" x14ac:dyDescent="0.25">
      <c r="A6970" t="s">
        <v>1323</v>
      </c>
    </row>
    <row r="6972" spans="1:1" x14ac:dyDescent="0.25">
      <c r="A6972" t="s">
        <v>2</v>
      </c>
    </row>
    <row r="6973" spans="1:1" x14ac:dyDescent="0.25">
      <c r="A6973">
        <v>1163</v>
      </c>
    </row>
    <row r="6974" spans="1:1" x14ac:dyDescent="0.25">
      <c r="A6974" t="s">
        <v>714</v>
      </c>
    </row>
    <row r="6976" spans="1:1" x14ac:dyDescent="0.25">
      <c r="A6976" t="s">
        <v>1324</v>
      </c>
    </row>
    <row r="6978" spans="1:1" x14ac:dyDescent="0.25">
      <c r="A6978" t="s">
        <v>2</v>
      </c>
    </row>
    <row r="6979" spans="1:1" x14ac:dyDescent="0.25">
      <c r="A6979">
        <v>1164</v>
      </c>
    </row>
    <row r="6980" spans="1:1" x14ac:dyDescent="0.25">
      <c r="A6980" t="s">
        <v>107</v>
      </c>
    </row>
    <row r="6982" spans="1:1" x14ac:dyDescent="0.25">
      <c r="A6982" t="s">
        <v>1325</v>
      </c>
    </row>
    <row r="6984" spans="1:1" x14ac:dyDescent="0.25">
      <c r="A6984" t="s">
        <v>2</v>
      </c>
    </row>
    <row r="6985" spans="1:1" x14ac:dyDescent="0.25">
      <c r="A6985">
        <v>1165</v>
      </c>
    </row>
    <row r="6986" spans="1:1" x14ac:dyDescent="0.25">
      <c r="A6986" t="s">
        <v>308</v>
      </c>
    </row>
    <row r="6988" spans="1:1" x14ac:dyDescent="0.25">
      <c r="A6988" t="s">
        <v>1326</v>
      </c>
    </row>
    <row r="6990" spans="1:1" x14ac:dyDescent="0.25">
      <c r="A6990" t="s">
        <v>2</v>
      </c>
    </row>
    <row r="6991" spans="1:1" x14ac:dyDescent="0.25">
      <c r="A6991">
        <v>1166</v>
      </c>
    </row>
    <row r="6992" spans="1:1" x14ac:dyDescent="0.25">
      <c r="A6992" t="s">
        <v>1816</v>
      </c>
    </row>
    <row r="6994" spans="1:1" x14ac:dyDescent="0.25">
      <c r="A6994" t="s">
        <v>1327</v>
      </c>
    </row>
    <row r="6996" spans="1:1" x14ac:dyDescent="0.25">
      <c r="A6996" t="s">
        <v>2</v>
      </c>
    </row>
    <row r="6997" spans="1:1" x14ac:dyDescent="0.25">
      <c r="A6997">
        <v>1167</v>
      </c>
    </row>
    <row r="6998" spans="1:1" x14ac:dyDescent="0.25">
      <c r="A6998" t="s">
        <v>62</v>
      </c>
    </row>
    <row r="7000" spans="1:1" x14ac:dyDescent="0.25">
      <c r="A7000" t="s">
        <v>1328</v>
      </c>
    </row>
    <row r="7002" spans="1:1" x14ac:dyDescent="0.25">
      <c r="A7002" t="s">
        <v>2</v>
      </c>
    </row>
    <row r="7003" spans="1:1" x14ac:dyDescent="0.25">
      <c r="A7003">
        <v>1168</v>
      </c>
    </row>
    <row r="7004" spans="1:1" x14ac:dyDescent="0.25">
      <c r="A7004" t="s">
        <v>1598</v>
      </c>
    </row>
    <row r="7006" spans="1:1" x14ac:dyDescent="0.25">
      <c r="A7006" t="s">
        <v>1329</v>
      </c>
    </row>
    <row r="7008" spans="1:1" x14ac:dyDescent="0.25">
      <c r="A7008" t="s">
        <v>2</v>
      </c>
    </row>
    <row r="7009" spans="1:1" x14ac:dyDescent="0.25">
      <c r="A7009">
        <v>1169</v>
      </c>
    </row>
    <row r="7010" spans="1:1" x14ac:dyDescent="0.25">
      <c r="A7010" t="s">
        <v>1788</v>
      </c>
    </row>
    <row r="7012" spans="1:1" x14ac:dyDescent="0.25">
      <c r="A7012" t="s">
        <v>1330</v>
      </c>
    </row>
    <row r="7014" spans="1:1" x14ac:dyDescent="0.25">
      <c r="A7014" t="s">
        <v>2</v>
      </c>
    </row>
    <row r="7015" spans="1:1" x14ac:dyDescent="0.25">
      <c r="A7015">
        <v>1170</v>
      </c>
    </row>
    <row r="7016" spans="1:1" x14ac:dyDescent="0.25">
      <c r="A7016" t="s">
        <v>1817</v>
      </c>
    </row>
    <row r="7018" spans="1:1" x14ac:dyDescent="0.25">
      <c r="A7018" t="s">
        <v>1331</v>
      </c>
    </row>
    <row r="7020" spans="1:1" x14ac:dyDescent="0.25">
      <c r="A7020" t="s">
        <v>2</v>
      </c>
    </row>
    <row r="7021" spans="1:1" x14ac:dyDescent="0.25">
      <c r="A7021">
        <v>1171</v>
      </c>
    </row>
    <row r="7022" spans="1:1" x14ac:dyDescent="0.25">
      <c r="A7022" t="s">
        <v>64</v>
      </c>
    </row>
    <row r="7024" spans="1:1" x14ac:dyDescent="0.25">
      <c r="A7024" t="s">
        <v>1332</v>
      </c>
    </row>
    <row r="7026" spans="1:1" x14ac:dyDescent="0.25">
      <c r="A7026" t="s">
        <v>2</v>
      </c>
    </row>
    <row r="7027" spans="1:1" x14ac:dyDescent="0.25">
      <c r="A7027">
        <v>1172</v>
      </c>
    </row>
    <row r="7028" spans="1:1" x14ac:dyDescent="0.25">
      <c r="A7028" t="s">
        <v>1609</v>
      </c>
    </row>
    <row r="7030" spans="1:1" x14ac:dyDescent="0.25">
      <c r="A7030" t="s">
        <v>1333</v>
      </c>
    </row>
    <row r="7032" spans="1:1" x14ac:dyDescent="0.25">
      <c r="A7032" t="s">
        <v>2</v>
      </c>
    </row>
    <row r="7033" spans="1:1" x14ac:dyDescent="0.25">
      <c r="A7033">
        <v>1173</v>
      </c>
    </row>
    <row r="7034" spans="1:1" x14ac:dyDescent="0.25">
      <c r="A7034" t="s">
        <v>933</v>
      </c>
    </row>
    <row r="7036" spans="1:1" x14ac:dyDescent="0.25">
      <c r="A7036" t="s">
        <v>1334</v>
      </c>
    </row>
    <row r="7038" spans="1:1" x14ac:dyDescent="0.25">
      <c r="A7038" t="s">
        <v>2</v>
      </c>
    </row>
    <row r="7039" spans="1:1" x14ac:dyDescent="0.25">
      <c r="A7039">
        <v>1174</v>
      </c>
    </row>
    <row r="7040" spans="1:1" x14ac:dyDescent="0.25">
      <c r="A7040" t="s">
        <v>387</v>
      </c>
    </row>
    <row r="7042" spans="1:1" x14ac:dyDescent="0.25">
      <c r="A7042" t="s">
        <v>1335</v>
      </c>
    </row>
    <row r="7044" spans="1:1" x14ac:dyDescent="0.25">
      <c r="A7044" t="s">
        <v>2</v>
      </c>
    </row>
    <row r="7045" spans="1:1" x14ac:dyDescent="0.25">
      <c r="A7045">
        <v>1175</v>
      </c>
    </row>
    <row r="7046" spans="1:1" x14ac:dyDescent="0.25">
      <c r="A7046" t="s">
        <v>1751</v>
      </c>
    </row>
    <row r="7048" spans="1:1" x14ac:dyDescent="0.25">
      <c r="A7048" t="s">
        <v>1336</v>
      </c>
    </row>
    <row r="7050" spans="1:1" x14ac:dyDescent="0.25">
      <c r="A7050" t="s">
        <v>2</v>
      </c>
    </row>
    <row r="7051" spans="1:1" x14ac:dyDescent="0.25">
      <c r="A7051">
        <v>1176</v>
      </c>
    </row>
    <row r="7052" spans="1:1" x14ac:dyDescent="0.25">
      <c r="A7052" t="s">
        <v>1818</v>
      </c>
    </row>
    <row r="7054" spans="1:1" x14ac:dyDescent="0.25">
      <c r="A7054" t="s">
        <v>1337</v>
      </c>
    </row>
    <row r="7056" spans="1:1" x14ac:dyDescent="0.25">
      <c r="A7056" t="s">
        <v>2</v>
      </c>
    </row>
    <row r="7057" spans="1:1" x14ac:dyDescent="0.25">
      <c r="A7057">
        <v>1177</v>
      </c>
    </row>
    <row r="7058" spans="1:1" x14ac:dyDescent="0.25">
      <c r="A7058" t="s">
        <v>1783</v>
      </c>
    </row>
    <row r="7060" spans="1:1" x14ac:dyDescent="0.25">
      <c r="A7060" t="s">
        <v>1338</v>
      </c>
    </row>
    <row r="7062" spans="1:1" x14ac:dyDescent="0.25">
      <c r="A7062" t="s">
        <v>2</v>
      </c>
    </row>
    <row r="7063" spans="1:1" x14ac:dyDescent="0.25">
      <c r="A7063">
        <v>1178</v>
      </c>
    </row>
    <row r="7064" spans="1:1" x14ac:dyDescent="0.25">
      <c r="A7064" t="s">
        <v>133</v>
      </c>
    </row>
    <row r="7066" spans="1:1" x14ac:dyDescent="0.25">
      <c r="A7066" t="s">
        <v>1339</v>
      </c>
    </row>
    <row r="7068" spans="1:1" x14ac:dyDescent="0.25">
      <c r="A7068" t="s">
        <v>2</v>
      </c>
    </row>
    <row r="7069" spans="1:1" x14ac:dyDescent="0.25">
      <c r="A7069">
        <v>1179</v>
      </c>
    </row>
    <row r="7070" spans="1:1" x14ac:dyDescent="0.25">
      <c r="A7070" t="s">
        <v>1691</v>
      </c>
    </row>
    <row r="7072" spans="1:1" x14ac:dyDescent="0.25">
      <c r="A7072" t="s">
        <v>1340</v>
      </c>
    </row>
    <row r="7074" spans="1:1" x14ac:dyDescent="0.25">
      <c r="A7074" t="s">
        <v>2</v>
      </c>
    </row>
    <row r="7075" spans="1:1" x14ac:dyDescent="0.25">
      <c r="A7075">
        <v>1180</v>
      </c>
    </row>
    <row r="7076" spans="1:1" x14ac:dyDescent="0.25">
      <c r="A7076" t="s">
        <v>173</v>
      </c>
    </row>
    <row r="7078" spans="1:1" x14ac:dyDescent="0.25">
      <c r="A7078" t="s">
        <v>1341</v>
      </c>
    </row>
    <row r="7080" spans="1:1" x14ac:dyDescent="0.25">
      <c r="A7080" t="s">
        <v>2</v>
      </c>
    </row>
    <row r="7081" spans="1:1" x14ac:dyDescent="0.25">
      <c r="A7081">
        <v>1181</v>
      </c>
    </row>
    <row r="7082" spans="1:1" x14ac:dyDescent="0.25">
      <c r="A7082" t="s">
        <v>1650</v>
      </c>
    </row>
    <row r="7084" spans="1:1" x14ac:dyDescent="0.25">
      <c r="A7084" t="s">
        <v>1342</v>
      </c>
    </row>
    <row r="7086" spans="1:1" x14ac:dyDescent="0.25">
      <c r="A7086" t="s">
        <v>2</v>
      </c>
    </row>
    <row r="7087" spans="1:1" x14ac:dyDescent="0.25">
      <c r="A7087">
        <v>1182</v>
      </c>
    </row>
    <row r="7088" spans="1:1" x14ac:dyDescent="0.25">
      <c r="A7088" t="s">
        <v>520</v>
      </c>
    </row>
    <row r="7090" spans="1:1" x14ac:dyDescent="0.25">
      <c r="A7090" t="s">
        <v>1343</v>
      </c>
    </row>
    <row r="7092" spans="1:1" x14ac:dyDescent="0.25">
      <c r="A7092" t="s">
        <v>2</v>
      </c>
    </row>
    <row r="7093" spans="1:1" x14ac:dyDescent="0.25">
      <c r="A7093">
        <v>1183</v>
      </c>
    </row>
    <row r="7094" spans="1:1" x14ac:dyDescent="0.25">
      <c r="A7094" t="s">
        <v>133</v>
      </c>
    </row>
    <row r="7096" spans="1:1" x14ac:dyDescent="0.25">
      <c r="A7096" t="s">
        <v>1344</v>
      </c>
    </row>
    <row r="7098" spans="1:1" x14ac:dyDescent="0.25">
      <c r="A7098" t="s">
        <v>2</v>
      </c>
    </row>
    <row r="7099" spans="1:1" x14ac:dyDescent="0.25">
      <c r="A7099">
        <v>1184</v>
      </c>
    </row>
    <row r="7100" spans="1:1" x14ac:dyDescent="0.25">
      <c r="A7100" t="s">
        <v>1819</v>
      </c>
    </row>
    <row r="7102" spans="1:1" x14ac:dyDescent="0.25">
      <c r="A7102" t="s">
        <v>1345</v>
      </c>
    </row>
    <row r="7104" spans="1:1" x14ac:dyDescent="0.25">
      <c r="A7104" t="s">
        <v>2</v>
      </c>
    </row>
    <row r="7105" spans="1:1" x14ac:dyDescent="0.25">
      <c r="A7105">
        <v>1185</v>
      </c>
    </row>
    <row r="7106" spans="1:1" x14ac:dyDescent="0.25">
      <c r="A7106" t="s">
        <v>1582</v>
      </c>
    </row>
    <row r="7108" spans="1:1" x14ac:dyDescent="0.25">
      <c r="A7108" t="s">
        <v>1346</v>
      </c>
    </row>
    <row r="7110" spans="1:1" x14ac:dyDescent="0.25">
      <c r="A7110" t="s">
        <v>2</v>
      </c>
    </row>
    <row r="7111" spans="1:1" x14ac:dyDescent="0.25">
      <c r="A7111">
        <v>1186</v>
      </c>
    </row>
    <row r="7112" spans="1:1" x14ac:dyDescent="0.25">
      <c r="A7112" t="s">
        <v>1782</v>
      </c>
    </row>
    <row r="7114" spans="1:1" x14ac:dyDescent="0.25">
      <c r="A7114" t="s">
        <v>1347</v>
      </c>
    </row>
    <row r="7116" spans="1:1" x14ac:dyDescent="0.25">
      <c r="A7116" t="s">
        <v>2</v>
      </c>
    </row>
    <row r="7117" spans="1:1" x14ac:dyDescent="0.25">
      <c r="A7117">
        <v>1187</v>
      </c>
    </row>
    <row r="7118" spans="1:1" x14ac:dyDescent="0.25">
      <c r="A7118" t="s">
        <v>923</v>
      </c>
    </row>
    <row r="7120" spans="1:1" x14ac:dyDescent="0.25">
      <c r="A7120" t="s">
        <v>1348</v>
      </c>
    </row>
    <row r="7122" spans="1:1" x14ac:dyDescent="0.25">
      <c r="A7122" t="s">
        <v>2</v>
      </c>
    </row>
    <row r="7123" spans="1:1" x14ac:dyDescent="0.25">
      <c r="A7123">
        <v>1188</v>
      </c>
    </row>
    <row r="7124" spans="1:1" x14ac:dyDescent="0.25">
      <c r="A7124" t="s">
        <v>39</v>
      </c>
    </row>
    <row r="7126" spans="1:1" x14ac:dyDescent="0.25">
      <c r="A7126" t="s">
        <v>1349</v>
      </c>
    </row>
    <row r="7128" spans="1:1" x14ac:dyDescent="0.25">
      <c r="A7128" t="s">
        <v>2</v>
      </c>
    </row>
    <row r="7129" spans="1:1" x14ac:dyDescent="0.25">
      <c r="A7129">
        <v>1189</v>
      </c>
    </row>
    <row r="7130" spans="1:1" x14ac:dyDescent="0.25">
      <c r="A7130" t="s">
        <v>53</v>
      </c>
    </row>
    <row r="7132" spans="1:1" x14ac:dyDescent="0.25">
      <c r="A7132" t="s">
        <v>1350</v>
      </c>
    </row>
    <row r="7134" spans="1:1" x14ac:dyDescent="0.25">
      <c r="A7134" t="s">
        <v>2</v>
      </c>
    </row>
    <row r="7135" spans="1:1" x14ac:dyDescent="0.25">
      <c r="A7135">
        <v>1190</v>
      </c>
    </row>
    <row r="7136" spans="1:1" x14ac:dyDescent="0.25">
      <c r="A7136" t="s">
        <v>25</v>
      </c>
    </row>
    <row r="7138" spans="1:1" x14ac:dyDescent="0.25">
      <c r="A7138" t="s">
        <v>1351</v>
      </c>
    </row>
    <row r="7140" spans="1:1" x14ac:dyDescent="0.25">
      <c r="A7140" t="s">
        <v>2</v>
      </c>
    </row>
    <row r="7141" spans="1:1" x14ac:dyDescent="0.25">
      <c r="A7141">
        <v>1191</v>
      </c>
    </row>
    <row r="7142" spans="1:1" x14ac:dyDescent="0.25">
      <c r="A7142" t="s">
        <v>1820</v>
      </c>
    </row>
    <row r="7144" spans="1:1" x14ac:dyDescent="0.25">
      <c r="A7144" t="s">
        <v>1352</v>
      </c>
    </row>
    <row r="7146" spans="1:1" x14ac:dyDescent="0.25">
      <c r="A7146" t="s">
        <v>2</v>
      </c>
    </row>
    <row r="7147" spans="1:1" x14ac:dyDescent="0.25">
      <c r="A7147">
        <v>1192</v>
      </c>
    </row>
    <row r="7148" spans="1:1" x14ac:dyDescent="0.25">
      <c r="A7148" t="s">
        <v>935</v>
      </c>
    </row>
    <row r="7150" spans="1:1" x14ac:dyDescent="0.25">
      <c r="A7150" t="s">
        <v>1353</v>
      </c>
    </row>
    <row r="7152" spans="1:1" x14ac:dyDescent="0.25">
      <c r="A7152" t="s">
        <v>2</v>
      </c>
    </row>
    <row r="7153" spans="1:1" x14ac:dyDescent="0.25">
      <c r="A7153">
        <v>1193</v>
      </c>
    </row>
    <row r="7154" spans="1:1" x14ac:dyDescent="0.25">
      <c r="A7154" t="s">
        <v>1821</v>
      </c>
    </row>
    <row r="7156" spans="1:1" x14ac:dyDescent="0.25">
      <c r="A7156" t="s">
        <v>1354</v>
      </c>
    </row>
    <row r="7158" spans="1:1" x14ac:dyDescent="0.25">
      <c r="A7158" t="s">
        <v>2</v>
      </c>
    </row>
    <row r="7159" spans="1:1" x14ac:dyDescent="0.25">
      <c r="A7159">
        <v>1194</v>
      </c>
    </row>
    <row r="7160" spans="1:1" x14ac:dyDescent="0.25">
      <c r="A7160" t="s">
        <v>510</v>
      </c>
    </row>
    <row r="7162" spans="1:1" x14ac:dyDescent="0.25">
      <c r="A7162" t="s">
        <v>1355</v>
      </c>
    </row>
    <row r="7164" spans="1:1" x14ac:dyDescent="0.25">
      <c r="A7164" t="s">
        <v>2</v>
      </c>
    </row>
    <row r="7165" spans="1:1" x14ac:dyDescent="0.25">
      <c r="A7165">
        <v>1195</v>
      </c>
    </row>
    <row r="7166" spans="1:1" x14ac:dyDescent="0.25">
      <c r="A7166" t="s">
        <v>164</v>
      </c>
    </row>
    <row r="7168" spans="1:1" x14ac:dyDescent="0.25">
      <c r="A7168" t="s">
        <v>1356</v>
      </c>
    </row>
    <row r="7170" spans="1:1" x14ac:dyDescent="0.25">
      <c r="A7170" t="s">
        <v>2</v>
      </c>
    </row>
    <row r="7171" spans="1:1" x14ac:dyDescent="0.25">
      <c r="A7171">
        <v>1196</v>
      </c>
    </row>
    <row r="7172" spans="1:1" x14ac:dyDescent="0.25">
      <c r="A7172" t="s">
        <v>1822</v>
      </c>
    </row>
    <row r="7174" spans="1:1" x14ac:dyDescent="0.25">
      <c r="A7174" t="s">
        <v>1357</v>
      </c>
    </row>
    <row r="7176" spans="1:1" x14ac:dyDescent="0.25">
      <c r="A7176" t="s">
        <v>2</v>
      </c>
    </row>
    <row r="7177" spans="1:1" x14ac:dyDescent="0.25">
      <c r="A7177">
        <v>1197</v>
      </c>
    </row>
    <row r="7178" spans="1:1" x14ac:dyDescent="0.25">
      <c r="A7178" t="s">
        <v>1755</v>
      </c>
    </row>
    <row r="7180" spans="1:1" x14ac:dyDescent="0.25">
      <c r="A7180" t="s">
        <v>1358</v>
      </c>
    </row>
    <row r="7182" spans="1:1" x14ac:dyDescent="0.25">
      <c r="A7182" t="s">
        <v>2</v>
      </c>
    </row>
    <row r="7183" spans="1:1" x14ac:dyDescent="0.25">
      <c r="A7183">
        <v>1198</v>
      </c>
    </row>
    <row r="7184" spans="1:1" x14ac:dyDescent="0.25">
      <c r="A7184" t="s">
        <v>489</v>
      </c>
    </row>
    <row r="7186" spans="1:1" x14ac:dyDescent="0.25">
      <c r="A7186" t="s">
        <v>1359</v>
      </c>
    </row>
    <row r="7188" spans="1:1" x14ac:dyDescent="0.25">
      <c r="A7188" t="s">
        <v>2</v>
      </c>
    </row>
    <row r="7189" spans="1:1" x14ac:dyDescent="0.25">
      <c r="A7189">
        <v>1199</v>
      </c>
    </row>
    <row r="7190" spans="1:1" x14ac:dyDescent="0.25">
      <c r="A7190" t="s">
        <v>1679</v>
      </c>
    </row>
    <row r="7192" spans="1:1" x14ac:dyDescent="0.25">
      <c r="A7192" t="s">
        <v>1360</v>
      </c>
    </row>
    <row r="7194" spans="1:1" x14ac:dyDescent="0.25">
      <c r="A7194" t="s">
        <v>2</v>
      </c>
    </row>
    <row r="7195" spans="1:1" x14ac:dyDescent="0.25">
      <c r="A7195">
        <v>1200</v>
      </c>
    </row>
    <row r="7196" spans="1:1" x14ac:dyDescent="0.25">
      <c r="A7196" t="s">
        <v>164</v>
      </c>
    </row>
    <row r="7198" spans="1:1" x14ac:dyDescent="0.25">
      <c r="A7198" t="s">
        <v>1361</v>
      </c>
    </row>
    <row r="7200" spans="1:1" x14ac:dyDescent="0.25">
      <c r="A7200" t="s">
        <v>2</v>
      </c>
    </row>
    <row r="7201" spans="1:1" x14ac:dyDescent="0.25">
      <c r="A7201">
        <v>1201</v>
      </c>
    </row>
    <row r="7202" spans="1:1" x14ac:dyDescent="0.25">
      <c r="A7202" t="s">
        <v>827</v>
      </c>
    </row>
    <row r="7204" spans="1:1" x14ac:dyDescent="0.25">
      <c r="A7204" t="s">
        <v>1362</v>
      </c>
    </row>
    <row r="7206" spans="1:1" x14ac:dyDescent="0.25">
      <c r="A7206" t="s">
        <v>2</v>
      </c>
    </row>
    <row r="7207" spans="1:1" x14ac:dyDescent="0.25">
      <c r="A7207">
        <v>1202</v>
      </c>
    </row>
    <row r="7208" spans="1:1" x14ac:dyDescent="0.25">
      <c r="A7208" t="s">
        <v>1816</v>
      </c>
    </row>
    <row r="7210" spans="1:1" x14ac:dyDescent="0.25">
      <c r="A7210" t="s">
        <v>1363</v>
      </c>
    </row>
    <row r="7212" spans="1:1" x14ac:dyDescent="0.25">
      <c r="A7212" t="s">
        <v>2</v>
      </c>
    </row>
    <row r="7213" spans="1:1" x14ac:dyDescent="0.25">
      <c r="A7213">
        <v>1203</v>
      </c>
    </row>
    <row r="7214" spans="1:1" x14ac:dyDescent="0.25">
      <c r="A7214" t="s">
        <v>1777</v>
      </c>
    </row>
    <row r="7216" spans="1:1" x14ac:dyDescent="0.25">
      <c r="A7216" t="s">
        <v>1364</v>
      </c>
    </row>
    <row r="7218" spans="1:1" x14ac:dyDescent="0.25">
      <c r="A7218" t="s">
        <v>2</v>
      </c>
    </row>
    <row r="7219" spans="1:1" x14ac:dyDescent="0.25">
      <c r="A7219">
        <v>1204</v>
      </c>
    </row>
    <row r="7220" spans="1:1" x14ac:dyDescent="0.25">
      <c r="A7220" t="s">
        <v>1823</v>
      </c>
    </row>
    <row r="7222" spans="1:1" x14ac:dyDescent="0.25">
      <c r="A7222" t="s">
        <v>1365</v>
      </c>
    </row>
    <row r="7224" spans="1:1" x14ac:dyDescent="0.25">
      <c r="A7224" t="s">
        <v>2</v>
      </c>
    </row>
    <row r="7225" spans="1:1" x14ac:dyDescent="0.25">
      <c r="A7225">
        <v>1205</v>
      </c>
    </row>
    <row r="7226" spans="1:1" x14ac:dyDescent="0.25">
      <c r="A7226" t="s">
        <v>1824</v>
      </c>
    </row>
    <row r="7228" spans="1:1" x14ac:dyDescent="0.25">
      <c r="A7228" t="s">
        <v>1366</v>
      </c>
    </row>
    <row r="7230" spans="1:1" x14ac:dyDescent="0.25">
      <c r="A7230" t="s">
        <v>2</v>
      </c>
    </row>
    <row r="7231" spans="1:1" x14ac:dyDescent="0.25">
      <c r="A7231">
        <v>1206</v>
      </c>
    </row>
    <row r="7232" spans="1:1" x14ac:dyDescent="0.25">
      <c r="A7232" t="s">
        <v>37</v>
      </c>
    </row>
    <row r="7234" spans="1:1" x14ac:dyDescent="0.25">
      <c r="A7234" t="s">
        <v>1367</v>
      </c>
    </row>
    <row r="7236" spans="1:1" x14ac:dyDescent="0.25">
      <c r="A7236" t="s">
        <v>2</v>
      </c>
    </row>
    <row r="7237" spans="1:1" x14ac:dyDescent="0.25">
      <c r="A7237">
        <v>1207</v>
      </c>
    </row>
    <row r="7238" spans="1:1" x14ac:dyDescent="0.25">
      <c r="A7238" t="s">
        <v>101</v>
      </c>
    </row>
    <row r="7240" spans="1:1" x14ac:dyDescent="0.25">
      <c r="A7240" t="s">
        <v>1368</v>
      </c>
    </row>
    <row r="7242" spans="1:1" x14ac:dyDescent="0.25">
      <c r="A7242" t="s">
        <v>2</v>
      </c>
    </row>
    <row r="7243" spans="1:1" x14ac:dyDescent="0.25">
      <c r="A7243">
        <v>1208</v>
      </c>
    </row>
    <row r="7244" spans="1:1" x14ac:dyDescent="0.25">
      <c r="A7244" t="s">
        <v>612</v>
      </c>
    </row>
    <row r="7246" spans="1:1" x14ac:dyDescent="0.25">
      <c r="A7246" t="s">
        <v>1369</v>
      </c>
    </row>
    <row r="7248" spans="1:1" x14ac:dyDescent="0.25">
      <c r="A7248" t="s">
        <v>2</v>
      </c>
    </row>
    <row r="7249" spans="1:1" x14ac:dyDescent="0.25">
      <c r="A7249">
        <v>1209</v>
      </c>
    </row>
    <row r="7250" spans="1:1" x14ac:dyDescent="0.25">
      <c r="A7250" t="s">
        <v>1825</v>
      </c>
    </row>
    <row r="7252" spans="1:1" x14ac:dyDescent="0.25">
      <c r="A7252" t="s">
        <v>1370</v>
      </c>
    </row>
    <row r="7254" spans="1:1" x14ac:dyDescent="0.25">
      <c r="A7254" t="s">
        <v>2</v>
      </c>
    </row>
    <row r="7255" spans="1:1" x14ac:dyDescent="0.25">
      <c r="A7255">
        <v>1210</v>
      </c>
    </row>
    <row r="7256" spans="1:1" x14ac:dyDescent="0.25">
      <c r="A7256" t="s">
        <v>1789</v>
      </c>
    </row>
    <row r="7258" spans="1:1" x14ac:dyDescent="0.25">
      <c r="A7258" t="s">
        <v>1371</v>
      </c>
    </row>
    <row r="7260" spans="1:1" x14ac:dyDescent="0.25">
      <c r="A7260" t="s">
        <v>2</v>
      </c>
    </row>
    <row r="7261" spans="1:1" x14ac:dyDescent="0.25">
      <c r="A7261">
        <v>1211</v>
      </c>
    </row>
    <row r="7262" spans="1:1" x14ac:dyDescent="0.25">
      <c r="A7262" t="s">
        <v>1143</v>
      </c>
    </row>
    <row r="7264" spans="1:1" x14ac:dyDescent="0.25">
      <c r="A7264" t="s">
        <v>1372</v>
      </c>
    </row>
    <row r="7266" spans="1:1" x14ac:dyDescent="0.25">
      <c r="A7266" t="s">
        <v>2</v>
      </c>
    </row>
    <row r="7267" spans="1:1" x14ac:dyDescent="0.25">
      <c r="A7267">
        <v>1212</v>
      </c>
    </row>
    <row r="7268" spans="1:1" x14ac:dyDescent="0.25">
      <c r="A7268" t="s">
        <v>1826</v>
      </c>
    </row>
    <row r="7270" spans="1:1" x14ac:dyDescent="0.25">
      <c r="A7270" t="s">
        <v>1373</v>
      </c>
    </row>
    <row r="7272" spans="1:1" x14ac:dyDescent="0.25">
      <c r="A7272" t="s">
        <v>2</v>
      </c>
    </row>
    <row r="7273" spans="1:1" x14ac:dyDescent="0.25">
      <c r="A7273">
        <v>1213</v>
      </c>
    </row>
    <row r="7274" spans="1:1" x14ac:dyDescent="0.25">
      <c r="A7274" t="s">
        <v>1827</v>
      </c>
    </row>
    <row r="7276" spans="1:1" x14ac:dyDescent="0.25">
      <c r="A7276" t="s">
        <v>1374</v>
      </c>
    </row>
    <row r="7278" spans="1:1" x14ac:dyDescent="0.25">
      <c r="A7278" t="s">
        <v>2</v>
      </c>
    </row>
    <row r="7279" spans="1:1" x14ac:dyDescent="0.25">
      <c r="A7279">
        <v>1214</v>
      </c>
    </row>
    <row r="7280" spans="1:1" x14ac:dyDescent="0.25">
      <c r="A7280" t="s">
        <v>107</v>
      </c>
    </row>
    <row r="7282" spans="1:1" x14ac:dyDescent="0.25">
      <c r="A7282" t="s">
        <v>1375</v>
      </c>
    </row>
    <row r="7284" spans="1:1" x14ac:dyDescent="0.25">
      <c r="A7284" t="s">
        <v>2</v>
      </c>
    </row>
    <row r="7285" spans="1:1" x14ac:dyDescent="0.25">
      <c r="A7285">
        <v>1215</v>
      </c>
    </row>
    <row r="7286" spans="1:1" x14ac:dyDescent="0.25">
      <c r="A7286" t="s">
        <v>1828</v>
      </c>
    </row>
    <row r="7288" spans="1:1" x14ac:dyDescent="0.25">
      <c r="A7288" t="s">
        <v>1376</v>
      </c>
    </row>
    <row r="7290" spans="1:1" x14ac:dyDescent="0.25">
      <c r="A7290" t="s">
        <v>2</v>
      </c>
    </row>
    <row r="7291" spans="1:1" x14ac:dyDescent="0.25">
      <c r="A7291">
        <v>1216</v>
      </c>
    </row>
    <row r="7292" spans="1:1" x14ac:dyDescent="0.25">
      <c r="A7292" t="s">
        <v>1601</v>
      </c>
    </row>
    <row r="7294" spans="1:1" x14ac:dyDescent="0.25">
      <c r="A7294" t="s">
        <v>1377</v>
      </c>
    </row>
    <row r="7296" spans="1:1" x14ac:dyDescent="0.25">
      <c r="A7296" t="s">
        <v>2</v>
      </c>
    </row>
    <row r="7297" spans="1:1" x14ac:dyDescent="0.25">
      <c r="A7297">
        <v>1217</v>
      </c>
    </row>
    <row r="7298" spans="1:1" x14ac:dyDescent="0.25">
      <c r="A7298" t="s">
        <v>1133</v>
      </c>
    </row>
    <row r="7300" spans="1:1" x14ac:dyDescent="0.25">
      <c r="A7300" t="s">
        <v>1378</v>
      </c>
    </row>
    <row r="7302" spans="1:1" x14ac:dyDescent="0.25">
      <c r="A7302" t="s">
        <v>2</v>
      </c>
    </row>
    <row r="7303" spans="1:1" x14ac:dyDescent="0.25">
      <c r="A7303">
        <v>1218</v>
      </c>
    </row>
    <row r="7304" spans="1:1" x14ac:dyDescent="0.25">
      <c r="A7304" t="s">
        <v>162</v>
      </c>
    </row>
    <row r="7306" spans="1:1" x14ac:dyDescent="0.25">
      <c r="A7306" t="s">
        <v>1379</v>
      </c>
    </row>
    <row r="7308" spans="1:1" x14ac:dyDescent="0.25">
      <c r="A7308" t="s">
        <v>2</v>
      </c>
    </row>
    <row r="7309" spans="1:1" x14ac:dyDescent="0.25">
      <c r="A7309">
        <v>1219</v>
      </c>
    </row>
    <row r="7310" spans="1:1" x14ac:dyDescent="0.25">
      <c r="A7310" t="s">
        <v>1818</v>
      </c>
    </row>
    <row r="7312" spans="1:1" x14ac:dyDescent="0.25">
      <c r="A7312" t="s">
        <v>1380</v>
      </c>
    </row>
    <row r="7314" spans="1:1" x14ac:dyDescent="0.25">
      <c r="A7314" t="s">
        <v>2</v>
      </c>
    </row>
    <row r="7315" spans="1:1" x14ac:dyDescent="0.25">
      <c r="A7315">
        <v>1220</v>
      </c>
    </row>
    <row r="7316" spans="1:1" x14ac:dyDescent="0.25">
      <c r="A7316" t="s">
        <v>1575</v>
      </c>
    </row>
    <row r="7318" spans="1:1" x14ac:dyDescent="0.25">
      <c r="A7318" t="s">
        <v>1381</v>
      </c>
    </row>
    <row r="7320" spans="1:1" x14ac:dyDescent="0.25">
      <c r="A7320" t="s">
        <v>2</v>
      </c>
    </row>
    <row r="7321" spans="1:1" x14ac:dyDescent="0.25">
      <c r="A7321">
        <v>1221</v>
      </c>
    </row>
    <row r="7322" spans="1:1" x14ac:dyDescent="0.25">
      <c r="A7322" t="s">
        <v>191</v>
      </c>
    </row>
    <row r="7324" spans="1:1" x14ac:dyDescent="0.25">
      <c r="A7324" t="s">
        <v>1382</v>
      </c>
    </row>
    <row r="7326" spans="1:1" x14ac:dyDescent="0.25">
      <c r="A7326" t="s">
        <v>2</v>
      </c>
    </row>
    <row r="7327" spans="1:1" x14ac:dyDescent="0.25">
      <c r="A7327">
        <v>1222</v>
      </c>
    </row>
    <row r="7328" spans="1:1" x14ac:dyDescent="0.25">
      <c r="A7328" t="s">
        <v>89</v>
      </c>
    </row>
    <row r="7330" spans="1:1" x14ac:dyDescent="0.25">
      <c r="A7330" t="s">
        <v>1383</v>
      </c>
    </row>
    <row r="7332" spans="1:1" x14ac:dyDescent="0.25">
      <c r="A7332" t="s">
        <v>2</v>
      </c>
    </row>
    <row r="7333" spans="1:1" x14ac:dyDescent="0.25">
      <c r="A7333">
        <v>1223</v>
      </c>
    </row>
    <row r="7334" spans="1:1" x14ac:dyDescent="0.25">
      <c r="A7334" t="s">
        <v>57</v>
      </c>
    </row>
    <row r="7336" spans="1:1" x14ac:dyDescent="0.25">
      <c r="A7336" t="s">
        <v>1384</v>
      </c>
    </row>
    <row r="7338" spans="1:1" x14ac:dyDescent="0.25">
      <c r="A7338" t="s">
        <v>2</v>
      </c>
    </row>
    <row r="7339" spans="1:1" x14ac:dyDescent="0.25">
      <c r="A7339">
        <v>1224</v>
      </c>
    </row>
    <row r="7340" spans="1:1" x14ac:dyDescent="0.25">
      <c r="A7340" t="s">
        <v>1783</v>
      </c>
    </row>
    <row r="7342" spans="1:1" x14ac:dyDescent="0.25">
      <c r="A7342" t="s">
        <v>1385</v>
      </c>
    </row>
    <row r="7344" spans="1:1" x14ac:dyDescent="0.25">
      <c r="A7344" t="s">
        <v>2</v>
      </c>
    </row>
    <row r="7345" spans="1:1" x14ac:dyDescent="0.25">
      <c r="A7345">
        <v>1225</v>
      </c>
    </row>
    <row r="7346" spans="1:1" x14ac:dyDescent="0.25">
      <c r="A7346" t="s">
        <v>1829</v>
      </c>
    </row>
    <row r="7348" spans="1:1" x14ac:dyDescent="0.25">
      <c r="A7348" t="s">
        <v>1386</v>
      </c>
    </row>
    <row r="7350" spans="1:1" x14ac:dyDescent="0.25">
      <c r="A7350" t="s">
        <v>2</v>
      </c>
    </row>
    <row r="7351" spans="1:1" x14ac:dyDescent="0.25">
      <c r="A7351">
        <v>1226</v>
      </c>
    </row>
    <row r="7352" spans="1:1" x14ac:dyDescent="0.25">
      <c r="A7352" t="s">
        <v>1596</v>
      </c>
    </row>
    <row r="7354" spans="1:1" x14ac:dyDescent="0.25">
      <c r="A7354" t="s">
        <v>1387</v>
      </c>
    </row>
    <row r="7356" spans="1:1" x14ac:dyDescent="0.25">
      <c r="A7356" t="s">
        <v>2</v>
      </c>
    </row>
    <row r="7357" spans="1:1" x14ac:dyDescent="0.25">
      <c r="A7357">
        <v>1227</v>
      </c>
    </row>
    <row r="7358" spans="1:1" x14ac:dyDescent="0.25">
      <c r="A7358" t="s">
        <v>391</v>
      </c>
    </row>
    <row r="7360" spans="1:1" x14ac:dyDescent="0.25">
      <c r="A7360" t="s">
        <v>1388</v>
      </c>
    </row>
    <row r="7362" spans="1:1" x14ac:dyDescent="0.25">
      <c r="A7362" t="s">
        <v>2</v>
      </c>
    </row>
    <row r="7363" spans="1:1" x14ac:dyDescent="0.25">
      <c r="A7363">
        <v>1228</v>
      </c>
    </row>
    <row r="7364" spans="1:1" x14ac:dyDescent="0.25">
      <c r="A7364" t="s">
        <v>1830</v>
      </c>
    </row>
    <row r="7366" spans="1:1" x14ac:dyDescent="0.25">
      <c r="A7366" t="s">
        <v>1389</v>
      </c>
    </row>
    <row r="7368" spans="1:1" x14ac:dyDescent="0.25">
      <c r="A7368" t="s">
        <v>2</v>
      </c>
    </row>
    <row r="7369" spans="1:1" x14ac:dyDescent="0.25">
      <c r="A7369">
        <v>1229</v>
      </c>
    </row>
    <row r="7370" spans="1:1" x14ac:dyDescent="0.25">
      <c r="A7370" t="s">
        <v>1248</v>
      </c>
    </row>
    <row r="7372" spans="1:1" x14ac:dyDescent="0.25">
      <c r="A7372" t="s">
        <v>1390</v>
      </c>
    </row>
    <row r="7374" spans="1:1" x14ac:dyDescent="0.25">
      <c r="A7374" t="s">
        <v>2</v>
      </c>
    </row>
    <row r="7375" spans="1:1" x14ac:dyDescent="0.25">
      <c r="A7375">
        <v>1230</v>
      </c>
    </row>
    <row r="7376" spans="1:1" x14ac:dyDescent="0.25">
      <c r="A7376" t="s">
        <v>1601</v>
      </c>
    </row>
    <row r="7378" spans="1:1" x14ac:dyDescent="0.25">
      <c r="A7378" t="s">
        <v>1391</v>
      </c>
    </row>
    <row r="7380" spans="1:1" x14ac:dyDescent="0.25">
      <c r="A7380" t="s">
        <v>2</v>
      </c>
    </row>
    <row r="7381" spans="1:1" x14ac:dyDescent="0.25">
      <c r="A7381">
        <v>1231</v>
      </c>
    </row>
    <row r="7382" spans="1:1" x14ac:dyDescent="0.25">
      <c r="A7382" t="s">
        <v>1831</v>
      </c>
    </row>
    <row r="7384" spans="1:1" x14ac:dyDescent="0.25">
      <c r="A7384" t="s">
        <v>1392</v>
      </c>
    </row>
    <row r="7386" spans="1:1" x14ac:dyDescent="0.25">
      <c r="A7386" t="s">
        <v>2</v>
      </c>
    </row>
    <row r="7387" spans="1:1" x14ac:dyDescent="0.25">
      <c r="A7387">
        <v>1232</v>
      </c>
    </row>
    <row r="7388" spans="1:1" x14ac:dyDescent="0.25">
      <c r="A7388" t="s">
        <v>1606</v>
      </c>
    </row>
    <row r="7390" spans="1:1" x14ac:dyDescent="0.25">
      <c r="A7390" t="s">
        <v>1393</v>
      </c>
    </row>
    <row r="7392" spans="1:1" x14ac:dyDescent="0.25">
      <c r="A7392" t="s">
        <v>2</v>
      </c>
    </row>
    <row r="7393" spans="1:1" x14ac:dyDescent="0.25">
      <c r="A7393">
        <v>1233</v>
      </c>
    </row>
    <row r="7394" spans="1:1" x14ac:dyDescent="0.25">
      <c r="A7394" t="s">
        <v>1670</v>
      </c>
    </row>
    <row r="7396" spans="1:1" x14ac:dyDescent="0.25">
      <c r="A7396" t="s">
        <v>1394</v>
      </c>
    </row>
    <row r="7398" spans="1:1" x14ac:dyDescent="0.25">
      <c r="A7398" t="s">
        <v>2</v>
      </c>
    </row>
    <row r="7399" spans="1:1" x14ac:dyDescent="0.25">
      <c r="A7399">
        <v>1234</v>
      </c>
    </row>
    <row r="7400" spans="1:1" x14ac:dyDescent="0.25">
      <c r="A7400" t="s">
        <v>1832</v>
      </c>
    </row>
    <row r="7402" spans="1:1" x14ac:dyDescent="0.25">
      <c r="A7402" t="s">
        <v>1395</v>
      </c>
    </row>
    <row r="7404" spans="1:1" x14ac:dyDescent="0.25">
      <c r="A7404" t="s">
        <v>2</v>
      </c>
    </row>
    <row r="7405" spans="1:1" x14ac:dyDescent="0.25">
      <c r="A7405">
        <v>1235</v>
      </c>
    </row>
    <row r="7406" spans="1:1" x14ac:dyDescent="0.25">
      <c r="A7406" t="s">
        <v>103</v>
      </c>
    </row>
    <row r="7408" spans="1:1" x14ac:dyDescent="0.25">
      <c r="A7408" t="s">
        <v>1396</v>
      </c>
    </row>
    <row r="7410" spans="1:1" x14ac:dyDescent="0.25">
      <c r="A7410" t="s">
        <v>2</v>
      </c>
    </row>
    <row r="7411" spans="1:1" x14ac:dyDescent="0.25">
      <c r="A7411">
        <v>1236</v>
      </c>
    </row>
    <row r="7412" spans="1:1" x14ac:dyDescent="0.25">
      <c r="A7412" t="s">
        <v>1683</v>
      </c>
    </row>
    <row r="7414" spans="1:1" x14ac:dyDescent="0.25">
      <c r="A7414" t="s">
        <v>1397</v>
      </c>
    </row>
    <row r="7416" spans="1:1" x14ac:dyDescent="0.25">
      <c r="A7416" t="s">
        <v>2</v>
      </c>
    </row>
    <row r="7417" spans="1:1" x14ac:dyDescent="0.25">
      <c r="A7417">
        <v>1237</v>
      </c>
    </row>
    <row r="7418" spans="1:1" x14ac:dyDescent="0.25">
      <c r="A7418" t="s">
        <v>744</v>
      </c>
    </row>
    <row r="7420" spans="1:1" x14ac:dyDescent="0.25">
      <c r="A7420" t="s">
        <v>1398</v>
      </c>
    </row>
    <row r="7422" spans="1:1" x14ac:dyDescent="0.25">
      <c r="A7422" t="s">
        <v>2</v>
      </c>
    </row>
    <row r="7423" spans="1:1" x14ac:dyDescent="0.25">
      <c r="A7423">
        <v>1238</v>
      </c>
    </row>
    <row r="7424" spans="1:1" x14ac:dyDescent="0.25">
      <c r="A7424" t="s">
        <v>1833</v>
      </c>
    </row>
    <row r="7426" spans="1:1" x14ac:dyDescent="0.25">
      <c r="A7426" t="s">
        <v>1399</v>
      </c>
    </row>
    <row r="7428" spans="1:1" x14ac:dyDescent="0.25">
      <c r="A7428" t="s">
        <v>2</v>
      </c>
    </row>
    <row r="7429" spans="1:1" x14ac:dyDescent="0.25">
      <c r="A7429">
        <v>1239</v>
      </c>
    </row>
    <row r="7430" spans="1:1" x14ac:dyDescent="0.25">
      <c r="A7430" t="s">
        <v>47</v>
      </c>
    </row>
    <row r="7432" spans="1:1" x14ac:dyDescent="0.25">
      <c r="A7432" t="s">
        <v>1400</v>
      </c>
    </row>
    <row r="7434" spans="1:1" x14ac:dyDescent="0.25">
      <c r="A7434" t="s">
        <v>2</v>
      </c>
    </row>
    <row r="7435" spans="1:1" x14ac:dyDescent="0.25">
      <c r="A7435">
        <v>1240</v>
      </c>
    </row>
    <row r="7436" spans="1:1" x14ac:dyDescent="0.25">
      <c r="A7436" t="s">
        <v>7</v>
      </c>
    </row>
    <row r="7438" spans="1:1" x14ac:dyDescent="0.25">
      <c r="A7438" t="s">
        <v>1401</v>
      </c>
    </row>
    <row r="7440" spans="1:1" x14ac:dyDescent="0.25">
      <c r="A7440" t="s">
        <v>2</v>
      </c>
    </row>
    <row r="7441" spans="1:1" x14ac:dyDescent="0.25">
      <c r="A7441">
        <v>1241</v>
      </c>
    </row>
    <row r="7442" spans="1:1" x14ac:dyDescent="0.25">
      <c r="A7442" t="s">
        <v>840</v>
      </c>
    </row>
    <row r="7444" spans="1:1" x14ac:dyDescent="0.25">
      <c r="A7444" t="s">
        <v>1402</v>
      </c>
    </row>
    <row r="7446" spans="1:1" x14ac:dyDescent="0.25">
      <c r="A7446" t="s">
        <v>2</v>
      </c>
    </row>
    <row r="7447" spans="1:1" x14ac:dyDescent="0.25">
      <c r="A7447">
        <v>1242</v>
      </c>
    </row>
    <row r="7448" spans="1:1" x14ac:dyDescent="0.25">
      <c r="A7448" t="s">
        <v>714</v>
      </c>
    </row>
    <row r="7450" spans="1:1" x14ac:dyDescent="0.25">
      <c r="A7450" t="s">
        <v>1403</v>
      </c>
    </row>
    <row r="7452" spans="1:1" x14ac:dyDescent="0.25">
      <c r="A7452" t="s">
        <v>2</v>
      </c>
    </row>
    <row r="7453" spans="1:1" x14ac:dyDescent="0.25">
      <c r="A7453">
        <v>1243</v>
      </c>
    </row>
    <row r="7454" spans="1:1" x14ac:dyDescent="0.25">
      <c r="A7454" t="s">
        <v>101</v>
      </c>
    </row>
    <row r="7456" spans="1:1" x14ac:dyDescent="0.25">
      <c r="A7456" t="s">
        <v>1404</v>
      </c>
    </row>
    <row r="7458" spans="1:1" x14ac:dyDescent="0.25">
      <c r="A7458" t="s">
        <v>2</v>
      </c>
    </row>
    <row r="7459" spans="1:1" x14ac:dyDescent="0.25">
      <c r="A7459">
        <v>1244</v>
      </c>
    </row>
    <row r="7460" spans="1:1" x14ac:dyDescent="0.25">
      <c r="A7460" t="s">
        <v>1606</v>
      </c>
    </row>
    <row r="7462" spans="1:1" x14ac:dyDescent="0.25">
      <c r="A7462" t="s">
        <v>1405</v>
      </c>
    </row>
    <row r="7464" spans="1:1" x14ac:dyDescent="0.25">
      <c r="A7464" t="s">
        <v>2</v>
      </c>
    </row>
    <row r="7465" spans="1:1" x14ac:dyDescent="0.25">
      <c r="A7465">
        <v>1245</v>
      </c>
    </row>
    <row r="7466" spans="1:1" x14ac:dyDescent="0.25">
      <c r="A7466" t="s">
        <v>1830</v>
      </c>
    </row>
    <row r="7468" spans="1:1" x14ac:dyDescent="0.25">
      <c r="A7468" t="s">
        <v>1406</v>
      </c>
    </row>
    <row r="7470" spans="1:1" x14ac:dyDescent="0.25">
      <c r="A7470" t="s">
        <v>2</v>
      </c>
    </row>
    <row r="7471" spans="1:1" x14ac:dyDescent="0.25">
      <c r="A7471">
        <v>1246</v>
      </c>
    </row>
    <row r="7472" spans="1:1" x14ac:dyDescent="0.25">
      <c r="A7472" t="s">
        <v>1791</v>
      </c>
    </row>
    <row r="7474" spans="1:1" x14ac:dyDescent="0.25">
      <c r="A7474" t="s">
        <v>1407</v>
      </c>
    </row>
    <row r="7476" spans="1:1" x14ac:dyDescent="0.25">
      <c r="A7476" t="s">
        <v>2</v>
      </c>
    </row>
    <row r="7477" spans="1:1" x14ac:dyDescent="0.25">
      <c r="A7477">
        <v>1247</v>
      </c>
    </row>
    <row r="7478" spans="1:1" x14ac:dyDescent="0.25">
      <c r="A7478" t="s">
        <v>306</v>
      </c>
    </row>
    <row r="7480" spans="1:1" x14ac:dyDescent="0.25">
      <c r="A7480" t="s">
        <v>1408</v>
      </c>
    </row>
    <row r="7482" spans="1:1" x14ac:dyDescent="0.25">
      <c r="A7482" t="s">
        <v>2</v>
      </c>
    </row>
    <row r="7483" spans="1:1" x14ac:dyDescent="0.25">
      <c r="A7483">
        <v>1248</v>
      </c>
    </row>
    <row r="7484" spans="1:1" x14ac:dyDescent="0.25">
      <c r="A7484" t="s">
        <v>1834</v>
      </c>
    </row>
    <row r="7486" spans="1:1" x14ac:dyDescent="0.25">
      <c r="A7486" t="s">
        <v>1409</v>
      </c>
    </row>
    <row r="7488" spans="1:1" x14ac:dyDescent="0.25">
      <c r="A7488" t="s">
        <v>2</v>
      </c>
    </row>
    <row r="7489" spans="1:1" x14ac:dyDescent="0.25">
      <c r="A7489">
        <v>1249</v>
      </c>
    </row>
    <row r="7490" spans="1:1" x14ac:dyDescent="0.25">
      <c r="A7490" t="s">
        <v>1033</v>
      </c>
    </row>
    <row r="7492" spans="1:1" x14ac:dyDescent="0.25">
      <c r="A7492" t="s">
        <v>1410</v>
      </c>
    </row>
    <row r="7494" spans="1:1" x14ac:dyDescent="0.25">
      <c r="A7494" t="s">
        <v>2</v>
      </c>
    </row>
    <row r="7495" spans="1:1" x14ac:dyDescent="0.25">
      <c r="A7495">
        <v>1250</v>
      </c>
    </row>
    <row r="7496" spans="1:1" x14ac:dyDescent="0.25">
      <c r="A7496" t="s">
        <v>1246</v>
      </c>
    </row>
    <row r="7498" spans="1:1" x14ac:dyDescent="0.25">
      <c r="A7498" t="s">
        <v>1411</v>
      </c>
    </row>
    <row r="7500" spans="1:1" x14ac:dyDescent="0.25">
      <c r="A7500" t="s">
        <v>2</v>
      </c>
    </row>
    <row r="7501" spans="1:1" x14ac:dyDescent="0.25">
      <c r="A7501">
        <v>1251</v>
      </c>
    </row>
    <row r="7502" spans="1:1" x14ac:dyDescent="0.25">
      <c r="A7502" t="s">
        <v>1259</v>
      </c>
    </row>
    <row r="7504" spans="1:1" x14ac:dyDescent="0.25">
      <c r="A7504" t="s">
        <v>1412</v>
      </c>
    </row>
    <row r="7506" spans="1:1" x14ac:dyDescent="0.25">
      <c r="A7506" t="s">
        <v>2</v>
      </c>
    </row>
    <row r="7507" spans="1:1" x14ac:dyDescent="0.25">
      <c r="A7507">
        <v>1252</v>
      </c>
    </row>
    <row r="7508" spans="1:1" x14ac:dyDescent="0.25">
      <c r="A7508" t="s">
        <v>817</v>
      </c>
    </row>
    <row r="7510" spans="1:1" x14ac:dyDescent="0.25">
      <c r="A7510" t="s">
        <v>1413</v>
      </c>
    </row>
    <row r="7512" spans="1:1" x14ac:dyDescent="0.25">
      <c r="A7512" t="s">
        <v>2</v>
      </c>
    </row>
    <row r="7513" spans="1:1" x14ac:dyDescent="0.25">
      <c r="A7513">
        <v>1253</v>
      </c>
    </row>
    <row r="7514" spans="1:1" x14ac:dyDescent="0.25">
      <c r="A7514" t="s">
        <v>485</v>
      </c>
    </row>
    <row r="7516" spans="1:1" x14ac:dyDescent="0.25">
      <c r="A7516" t="s">
        <v>1414</v>
      </c>
    </row>
    <row r="7518" spans="1:1" x14ac:dyDescent="0.25">
      <c r="A7518" t="s">
        <v>2</v>
      </c>
    </row>
    <row r="7519" spans="1:1" x14ac:dyDescent="0.25">
      <c r="A7519">
        <v>1254</v>
      </c>
    </row>
    <row r="7520" spans="1:1" x14ac:dyDescent="0.25">
      <c r="A7520" t="s">
        <v>1153</v>
      </c>
    </row>
    <row r="7522" spans="1:1" x14ac:dyDescent="0.25">
      <c r="A7522" t="s">
        <v>1415</v>
      </c>
    </row>
    <row r="7524" spans="1:1" x14ac:dyDescent="0.25">
      <c r="A7524" t="s">
        <v>2</v>
      </c>
    </row>
    <row r="7525" spans="1:1" x14ac:dyDescent="0.25">
      <c r="A7525">
        <v>1255</v>
      </c>
    </row>
    <row r="7526" spans="1:1" x14ac:dyDescent="0.25">
      <c r="A7526" t="s">
        <v>29</v>
      </c>
    </row>
    <row r="7528" spans="1:1" x14ac:dyDescent="0.25">
      <c r="A7528" t="s">
        <v>1416</v>
      </c>
    </row>
    <row r="7530" spans="1:1" x14ac:dyDescent="0.25">
      <c r="A7530" t="s">
        <v>2</v>
      </c>
    </row>
    <row r="7531" spans="1:1" x14ac:dyDescent="0.25">
      <c r="A7531">
        <v>1256</v>
      </c>
    </row>
    <row r="7532" spans="1:1" x14ac:dyDescent="0.25">
      <c r="A7532" t="s">
        <v>1604</v>
      </c>
    </row>
    <row r="7534" spans="1:1" x14ac:dyDescent="0.25">
      <c r="A7534" t="s">
        <v>1417</v>
      </c>
    </row>
    <row r="7536" spans="1:1" x14ac:dyDescent="0.25">
      <c r="A7536" t="s">
        <v>2</v>
      </c>
    </row>
    <row r="7537" spans="1:1" x14ac:dyDescent="0.25">
      <c r="A7537">
        <v>1257</v>
      </c>
    </row>
    <row r="7538" spans="1:1" x14ac:dyDescent="0.25">
      <c r="A7538" t="s">
        <v>1600</v>
      </c>
    </row>
    <row r="7540" spans="1:1" x14ac:dyDescent="0.25">
      <c r="A7540" t="s">
        <v>1418</v>
      </c>
    </row>
    <row r="7542" spans="1:1" x14ac:dyDescent="0.25">
      <c r="A7542" t="s">
        <v>2</v>
      </c>
    </row>
    <row r="7543" spans="1:1" x14ac:dyDescent="0.25">
      <c r="A7543">
        <v>1258</v>
      </c>
    </row>
    <row r="7544" spans="1:1" x14ac:dyDescent="0.25">
      <c r="A7544" t="s">
        <v>289</v>
      </c>
    </row>
    <row r="7546" spans="1:1" x14ac:dyDescent="0.25">
      <c r="A7546" t="s">
        <v>1419</v>
      </c>
    </row>
    <row r="7548" spans="1:1" x14ac:dyDescent="0.25">
      <c r="A7548" t="s">
        <v>2</v>
      </c>
    </row>
    <row r="7549" spans="1:1" x14ac:dyDescent="0.25">
      <c r="A7549">
        <v>1259</v>
      </c>
    </row>
    <row r="7550" spans="1:1" x14ac:dyDescent="0.25">
      <c r="A7550" t="s">
        <v>1835</v>
      </c>
    </row>
    <row r="7552" spans="1:1" x14ac:dyDescent="0.25">
      <c r="A7552" t="s">
        <v>1420</v>
      </c>
    </row>
    <row r="7554" spans="1:1" x14ac:dyDescent="0.25">
      <c r="A7554" t="s">
        <v>2</v>
      </c>
    </row>
    <row r="7555" spans="1:1" x14ac:dyDescent="0.25">
      <c r="A7555">
        <v>1260</v>
      </c>
    </row>
    <row r="7556" spans="1:1" x14ac:dyDescent="0.25">
      <c r="A7556" t="s">
        <v>1836</v>
      </c>
    </row>
    <row r="7558" spans="1:1" x14ac:dyDescent="0.25">
      <c r="A7558" t="s">
        <v>1421</v>
      </c>
    </row>
    <row r="7560" spans="1:1" x14ac:dyDescent="0.25">
      <c r="A7560" t="s">
        <v>2</v>
      </c>
    </row>
    <row r="7561" spans="1:1" x14ac:dyDescent="0.25">
      <c r="A7561">
        <v>1261</v>
      </c>
    </row>
    <row r="7562" spans="1:1" x14ac:dyDescent="0.25">
      <c r="A7562" t="s">
        <v>1581</v>
      </c>
    </row>
    <row r="7564" spans="1:1" x14ac:dyDescent="0.25">
      <c r="A7564" t="s">
        <v>1422</v>
      </c>
    </row>
    <row r="7566" spans="1:1" x14ac:dyDescent="0.25">
      <c r="A7566" t="s">
        <v>2</v>
      </c>
    </row>
    <row r="7567" spans="1:1" x14ac:dyDescent="0.25">
      <c r="A7567">
        <v>1262</v>
      </c>
    </row>
    <row r="7568" spans="1:1" x14ac:dyDescent="0.25">
      <c r="A7568" t="s">
        <v>39</v>
      </c>
    </row>
    <row r="7570" spans="1:1" x14ac:dyDescent="0.25">
      <c r="A7570" t="s">
        <v>1423</v>
      </c>
    </row>
    <row r="7572" spans="1:1" x14ac:dyDescent="0.25">
      <c r="A7572" t="s">
        <v>2</v>
      </c>
    </row>
    <row r="7573" spans="1:1" x14ac:dyDescent="0.25">
      <c r="A7573">
        <v>1263</v>
      </c>
    </row>
    <row r="7574" spans="1:1" x14ac:dyDescent="0.25">
      <c r="A7574" t="s">
        <v>1773</v>
      </c>
    </row>
    <row r="7576" spans="1:1" x14ac:dyDescent="0.25">
      <c r="A7576" t="s">
        <v>1424</v>
      </c>
    </row>
    <row r="7578" spans="1:1" x14ac:dyDescent="0.25">
      <c r="A7578" t="s">
        <v>2</v>
      </c>
    </row>
    <row r="7579" spans="1:1" x14ac:dyDescent="0.25">
      <c r="A7579">
        <v>1264</v>
      </c>
    </row>
    <row r="7580" spans="1:1" x14ac:dyDescent="0.25">
      <c r="A7580" t="s">
        <v>1783</v>
      </c>
    </row>
    <row r="7582" spans="1:1" x14ac:dyDescent="0.25">
      <c r="A7582" t="s">
        <v>1425</v>
      </c>
    </row>
    <row r="7584" spans="1:1" x14ac:dyDescent="0.25">
      <c r="A7584" t="s">
        <v>2</v>
      </c>
    </row>
    <row r="7585" spans="1:1" x14ac:dyDescent="0.25">
      <c r="A7585">
        <v>1265</v>
      </c>
    </row>
    <row r="7586" spans="1:1" x14ac:dyDescent="0.25">
      <c r="A7586" t="s">
        <v>310</v>
      </c>
    </row>
    <row r="7588" spans="1:1" x14ac:dyDescent="0.25">
      <c r="A7588" t="s">
        <v>1426</v>
      </c>
    </row>
    <row r="7590" spans="1:1" x14ac:dyDescent="0.25">
      <c r="A7590" t="s">
        <v>2</v>
      </c>
    </row>
    <row r="7591" spans="1:1" x14ac:dyDescent="0.25">
      <c r="A7591">
        <v>1266</v>
      </c>
    </row>
    <row r="7592" spans="1:1" x14ac:dyDescent="0.25">
      <c r="A7592" t="s">
        <v>1653</v>
      </c>
    </row>
    <row r="7594" spans="1:1" x14ac:dyDescent="0.25">
      <c r="A7594" t="s">
        <v>1427</v>
      </c>
    </row>
    <row r="7596" spans="1:1" x14ac:dyDescent="0.25">
      <c r="A7596" t="s">
        <v>2</v>
      </c>
    </row>
    <row r="7597" spans="1:1" x14ac:dyDescent="0.25">
      <c r="A7597">
        <v>1267</v>
      </c>
    </row>
    <row r="7598" spans="1:1" x14ac:dyDescent="0.25">
      <c r="A7598" t="s">
        <v>1748</v>
      </c>
    </row>
    <row r="7600" spans="1:1" x14ac:dyDescent="0.25">
      <c r="A7600" t="s">
        <v>1428</v>
      </c>
    </row>
    <row r="7602" spans="1:1" x14ac:dyDescent="0.25">
      <c r="A7602" t="s">
        <v>2</v>
      </c>
    </row>
    <row r="7603" spans="1:1" x14ac:dyDescent="0.25">
      <c r="A7603">
        <v>1268</v>
      </c>
    </row>
    <row r="7604" spans="1:1" x14ac:dyDescent="0.25">
      <c r="A7604" t="s">
        <v>1710</v>
      </c>
    </row>
    <row r="7606" spans="1:1" x14ac:dyDescent="0.25">
      <c r="A7606" t="s">
        <v>1429</v>
      </c>
    </row>
    <row r="7608" spans="1:1" x14ac:dyDescent="0.25">
      <c r="A7608" t="s">
        <v>2</v>
      </c>
    </row>
    <row r="7609" spans="1:1" x14ac:dyDescent="0.25">
      <c r="A7609">
        <v>1269</v>
      </c>
    </row>
    <row r="7610" spans="1:1" x14ac:dyDescent="0.25">
      <c r="A7610" t="s">
        <v>1789</v>
      </c>
    </row>
    <row r="7612" spans="1:1" x14ac:dyDescent="0.25">
      <c r="A7612" t="s">
        <v>1430</v>
      </c>
    </row>
    <row r="7614" spans="1:1" x14ac:dyDescent="0.25">
      <c r="A7614" t="s">
        <v>2</v>
      </c>
    </row>
    <row r="7615" spans="1:1" x14ac:dyDescent="0.25">
      <c r="A7615">
        <v>1270</v>
      </c>
    </row>
    <row r="7616" spans="1:1" x14ac:dyDescent="0.25">
      <c r="A7616" t="s">
        <v>827</v>
      </c>
    </row>
    <row r="7618" spans="1:1" x14ac:dyDescent="0.25">
      <c r="A7618" t="s">
        <v>1431</v>
      </c>
    </row>
    <row r="7620" spans="1:1" x14ac:dyDescent="0.25">
      <c r="A7620" t="s">
        <v>2</v>
      </c>
    </row>
    <row r="7621" spans="1:1" x14ac:dyDescent="0.25">
      <c r="A7621">
        <v>1271</v>
      </c>
    </row>
    <row r="7622" spans="1:1" x14ac:dyDescent="0.25">
      <c r="A7622" t="s">
        <v>1672</v>
      </c>
    </row>
    <row r="7624" spans="1:1" x14ac:dyDescent="0.25">
      <c r="A7624" t="s">
        <v>1432</v>
      </c>
    </row>
    <row r="7626" spans="1:1" x14ac:dyDescent="0.25">
      <c r="A7626" t="s">
        <v>2</v>
      </c>
    </row>
    <row r="7627" spans="1:1" x14ac:dyDescent="0.25">
      <c r="A7627">
        <v>1272</v>
      </c>
    </row>
    <row r="7628" spans="1:1" x14ac:dyDescent="0.25">
      <c r="A7628" t="s">
        <v>1837</v>
      </c>
    </row>
    <row r="7630" spans="1:1" x14ac:dyDescent="0.25">
      <c r="A7630" t="s">
        <v>1433</v>
      </c>
    </row>
    <row r="7632" spans="1:1" x14ac:dyDescent="0.25">
      <c r="A7632" t="s">
        <v>2</v>
      </c>
    </row>
    <row r="7633" spans="1:1" x14ac:dyDescent="0.25">
      <c r="A7633">
        <v>1273</v>
      </c>
    </row>
    <row r="7634" spans="1:1" x14ac:dyDescent="0.25">
      <c r="A7634" t="s">
        <v>1838</v>
      </c>
    </row>
    <row r="7636" spans="1:1" x14ac:dyDescent="0.25">
      <c r="A7636" t="s">
        <v>1434</v>
      </c>
    </row>
    <row r="7638" spans="1:1" x14ac:dyDescent="0.25">
      <c r="A7638" t="s">
        <v>2</v>
      </c>
    </row>
    <row r="7639" spans="1:1" x14ac:dyDescent="0.25">
      <c r="A7639">
        <v>1274</v>
      </c>
    </row>
    <row r="7640" spans="1:1" x14ac:dyDescent="0.25">
      <c r="A7640" t="s">
        <v>1761</v>
      </c>
    </row>
    <row r="7642" spans="1:1" x14ac:dyDescent="0.25">
      <c r="A7642" t="s">
        <v>1435</v>
      </c>
    </row>
    <row r="7644" spans="1:1" x14ac:dyDescent="0.25">
      <c r="A7644" t="s">
        <v>2</v>
      </c>
    </row>
    <row r="7645" spans="1:1" x14ac:dyDescent="0.25">
      <c r="A7645">
        <v>1275</v>
      </c>
    </row>
    <row r="7646" spans="1:1" x14ac:dyDescent="0.25">
      <c r="A7646" t="s">
        <v>1839</v>
      </c>
    </row>
    <row r="7648" spans="1:1" x14ac:dyDescent="0.25">
      <c r="A7648" t="s">
        <v>1436</v>
      </c>
    </row>
    <row r="7650" spans="1:1" x14ac:dyDescent="0.25">
      <c r="A7650" t="s">
        <v>2</v>
      </c>
    </row>
    <row r="7651" spans="1:1" x14ac:dyDescent="0.25">
      <c r="A7651">
        <v>1276</v>
      </c>
    </row>
    <row r="7652" spans="1:1" x14ac:dyDescent="0.25">
      <c r="A7652" t="s">
        <v>1840</v>
      </c>
    </row>
    <row r="7654" spans="1:1" x14ac:dyDescent="0.25">
      <c r="A7654" t="s">
        <v>1437</v>
      </c>
    </row>
    <row r="7656" spans="1:1" x14ac:dyDescent="0.25">
      <c r="A7656" t="s">
        <v>2</v>
      </c>
    </row>
    <row r="7657" spans="1:1" x14ac:dyDescent="0.25">
      <c r="A7657">
        <v>1277</v>
      </c>
    </row>
    <row r="7658" spans="1:1" x14ac:dyDescent="0.25">
      <c r="A7658" t="s">
        <v>720</v>
      </c>
    </row>
    <row r="7660" spans="1:1" x14ac:dyDescent="0.25">
      <c r="A7660" t="s">
        <v>1438</v>
      </c>
    </row>
    <row r="7662" spans="1:1" x14ac:dyDescent="0.25">
      <c r="A7662" t="s">
        <v>2</v>
      </c>
    </row>
    <row r="7663" spans="1:1" x14ac:dyDescent="0.25">
      <c r="A7663">
        <v>1278</v>
      </c>
    </row>
    <row r="7664" spans="1:1" x14ac:dyDescent="0.25">
      <c r="A7664" t="s">
        <v>1774</v>
      </c>
    </row>
    <row r="7666" spans="1:1" x14ac:dyDescent="0.25">
      <c r="A7666" t="s">
        <v>1439</v>
      </c>
    </row>
    <row r="7668" spans="1:1" x14ac:dyDescent="0.25">
      <c r="A7668" t="s">
        <v>2</v>
      </c>
    </row>
    <row r="7669" spans="1:1" x14ac:dyDescent="0.25">
      <c r="A7669">
        <v>1279</v>
      </c>
    </row>
    <row r="7670" spans="1:1" x14ac:dyDescent="0.25">
      <c r="A7670" t="s">
        <v>1841</v>
      </c>
    </row>
    <row r="7672" spans="1:1" x14ac:dyDescent="0.25">
      <c r="A7672" t="s">
        <v>1440</v>
      </c>
    </row>
    <row r="7674" spans="1:1" x14ac:dyDescent="0.25">
      <c r="A7674" t="s">
        <v>2</v>
      </c>
    </row>
    <row r="7675" spans="1:1" x14ac:dyDescent="0.25">
      <c r="A7675">
        <v>1280</v>
      </c>
    </row>
    <row r="7676" spans="1:1" x14ac:dyDescent="0.25">
      <c r="A7676" t="s">
        <v>1799</v>
      </c>
    </row>
    <row r="7678" spans="1:1" x14ac:dyDescent="0.25">
      <c r="A7678" t="s">
        <v>1441</v>
      </c>
    </row>
    <row r="7680" spans="1:1" x14ac:dyDescent="0.25">
      <c r="A7680" t="s">
        <v>2</v>
      </c>
    </row>
    <row r="7681" spans="1:1" x14ac:dyDescent="0.25">
      <c r="A7681">
        <v>1281</v>
      </c>
    </row>
    <row r="7682" spans="1:1" x14ac:dyDescent="0.25">
      <c r="A7682" t="s">
        <v>1842</v>
      </c>
    </row>
    <row r="7684" spans="1:1" x14ac:dyDescent="0.25">
      <c r="A7684" t="s">
        <v>1442</v>
      </c>
    </row>
    <row r="7686" spans="1:1" x14ac:dyDescent="0.25">
      <c r="A7686" t="s">
        <v>2</v>
      </c>
    </row>
    <row r="7687" spans="1:1" x14ac:dyDescent="0.25">
      <c r="A7687">
        <v>1282</v>
      </c>
    </row>
    <row r="7688" spans="1:1" x14ac:dyDescent="0.25">
      <c r="A7688" t="s">
        <v>1794</v>
      </c>
    </row>
    <row r="7690" spans="1:1" x14ac:dyDescent="0.25">
      <c r="A7690" t="s">
        <v>1443</v>
      </c>
    </row>
    <row r="7692" spans="1:1" x14ac:dyDescent="0.25">
      <c r="A7692" t="s">
        <v>2</v>
      </c>
    </row>
    <row r="7693" spans="1:1" x14ac:dyDescent="0.25">
      <c r="A7693">
        <v>1283</v>
      </c>
    </row>
    <row r="7694" spans="1:1" x14ac:dyDescent="0.25">
      <c r="A7694" t="s">
        <v>1758</v>
      </c>
    </row>
    <row r="7696" spans="1:1" x14ac:dyDescent="0.25">
      <c r="A7696" t="s">
        <v>1444</v>
      </c>
    </row>
    <row r="7698" spans="1:1" x14ac:dyDescent="0.25">
      <c r="A7698" t="s">
        <v>2</v>
      </c>
    </row>
    <row r="7699" spans="1:1" x14ac:dyDescent="0.25">
      <c r="A7699">
        <v>1284</v>
      </c>
    </row>
    <row r="7700" spans="1:1" x14ac:dyDescent="0.25">
      <c r="A7700" t="s">
        <v>1643</v>
      </c>
    </row>
    <row r="7702" spans="1:1" x14ac:dyDescent="0.25">
      <c r="A7702" t="s">
        <v>1445</v>
      </c>
    </row>
    <row r="7704" spans="1:1" x14ac:dyDescent="0.25">
      <c r="A7704" t="s">
        <v>2</v>
      </c>
    </row>
    <row r="7705" spans="1:1" x14ac:dyDescent="0.25">
      <c r="A7705">
        <v>1285</v>
      </c>
    </row>
    <row r="7706" spans="1:1" x14ac:dyDescent="0.25">
      <c r="A7706" t="s">
        <v>1702</v>
      </c>
    </row>
    <row r="7708" spans="1:1" x14ac:dyDescent="0.25">
      <c r="A7708" t="s">
        <v>1446</v>
      </c>
    </row>
    <row r="7710" spans="1:1" x14ac:dyDescent="0.25">
      <c r="A7710" t="s">
        <v>2</v>
      </c>
    </row>
    <row r="7711" spans="1:1" x14ac:dyDescent="0.25">
      <c r="A7711">
        <v>1286</v>
      </c>
    </row>
    <row r="7712" spans="1:1" x14ac:dyDescent="0.25">
      <c r="A7712" t="s">
        <v>1766</v>
      </c>
    </row>
    <row r="7714" spans="1:1" x14ac:dyDescent="0.25">
      <c r="A7714" t="s">
        <v>1447</v>
      </c>
    </row>
    <row r="7716" spans="1:1" x14ac:dyDescent="0.25">
      <c r="A7716" t="s">
        <v>2</v>
      </c>
    </row>
    <row r="7717" spans="1:1" x14ac:dyDescent="0.25">
      <c r="A7717">
        <v>1287</v>
      </c>
    </row>
    <row r="7718" spans="1:1" x14ac:dyDescent="0.25">
      <c r="A7718" t="s">
        <v>1843</v>
      </c>
    </row>
    <row r="7720" spans="1:1" x14ac:dyDescent="0.25">
      <c r="A7720" t="s">
        <v>1448</v>
      </c>
    </row>
    <row r="7722" spans="1:1" x14ac:dyDescent="0.25">
      <c r="A7722" t="s">
        <v>2</v>
      </c>
    </row>
    <row r="7723" spans="1:1" x14ac:dyDescent="0.25">
      <c r="A7723">
        <v>1288</v>
      </c>
    </row>
    <row r="7724" spans="1:1" x14ac:dyDescent="0.25">
      <c r="A7724" t="s">
        <v>1844</v>
      </c>
    </row>
    <row r="7726" spans="1:1" x14ac:dyDescent="0.25">
      <c r="A7726" t="s">
        <v>1449</v>
      </c>
    </row>
    <row r="7728" spans="1:1" x14ac:dyDescent="0.25">
      <c r="A7728" t="s">
        <v>2</v>
      </c>
    </row>
    <row r="7729" spans="1:1" x14ac:dyDescent="0.25">
      <c r="A7729">
        <v>1289</v>
      </c>
    </row>
    <row r="7730" spans="1:1" x14ac:dyDescent="0.25">
      <c r="A7730" t="s">
        <v>1259</v>
      </c>
    </row>
    <row r="7732" spans="1:1" x14ac:dyDescent="0.25">
      <c r="A7732" t="s">
        <v>1450</v>
      </c>
    </row>
    <row r="7734" spans="1:1" x14ac:dyDescent="0.25">
      <c r="A7734" t="s">
        <v>2</v>
      </c>
    </row>
    <row r="7735" spans="1:1" x14ac:dyDescent="0.25">
      <c r="A7735">
        <v>1290</v>
      </c>
    </row>
    <row r="7736" spans="1:1" x14ac:dyDescent="0.25">
      <c r="A7736" t="s">
        <v>1790</v>
      </c>
    </row>
    <row r="7738" spans="1:1" x14ac:dyDescent="0.25">
      <c r="A7738" t="s">
        <v>1451</v>
      </c>
    </row>
    <row r="7740" spans="1:1" x14ac:dyDescent="0.25">
      <c r="A7740" t="s">
        <v>2</v>
      </c>
    </row>
    <row r="7741" spans="1:1" x14ac:dyDescent="0.25">
      <c r="A7741">
        <v>1291</v>
      </c>
    </row>
    <row r="7742" spans="1:1" x14ac:dyDescent="0.25">
      <c r="A7742" t="s">
        <v>1651</v>
      </c>
    </row>
    <row r="7744" spans="1:1" x14ac:dyDescent="0.25">
      <c r="A7744" t="s">
        <v>1452</v>
      </c>
    </row>
    <row r="7746" spans="1:1" x14ac:dyDescent="0.25">
      <c r="A7746" t="s">
        <v>2</v>
      </c>
    </row>
    <row r="7747" spans="1:1" x14ac:dyDescent="0.25">
      <c r="A7747">
        <v>1292</v>
      </c>
    </row>
    <row r="7748" spans="1:1" x14ac:dyDescent="0.25">
      <c r="A7748" t="s">
        <v>1621</v>
      </c>
    </row>
    <row r="7750" spans="1:1" x14ac:dyDescent="0.25">
      <c r="A7750" t="s">
        <v>1453</v>
      </c>
    </row>
    <row r="7752" spans="1:1" x14ac:dyDescent="0.25">
      <c r="A7752" t="s">
        <v>2</v>
      </c>
    </row>
    <row r="7753" spans="1:1" x14ac:dyDescent="0.25">
      <c r="A7753">
        <v>1293</v>
      </c>
    </row>
    <row r="7754" spans="1:1" x14ac:dyDescent="0.25">
      <c r="A7754" t="s">
        <v>1565</v>
      </c>
    </row>
    <row r="7756" spans="1:1" x14ac:dyDescent="0.25">
      <c r="A7756" t="s">
        <v>1454</v>
      </c>
    </row>
    <row r="7758" spans="1:1" x14ac:dyDescent="0.25">
      <c r="A7758" t="s">
        <v>2</v>
      </c>
    </row>
    <row r="7759" spans="1:1" x14ac:dyDescent="0.25">
      <c r="A7759">
        <v>1294</v>
      </c>
    </row>
    <row r="7760" spans="1:1" x14ac:dyDescent="0.25">
      <c r="A7760" t="s">
        <v>1735</v>
      </c>
    </row>
    <row r="7762" spans="1:1" x14ac:dyDescent="0.25">
      <c r="A7762" t="s">
        <v>1455</v>
      </c>
    </row>
    <row r="7764" spans="1:1" x14ac:dyDescent="0.25">
      <c r="A7764" t="s">
        <v>2</v>
      </c>
    </row>
    <row r="7765" spans="1:1" x14ac:dyDescent="0.25">
      <c r="A7765">
        <v>1295</v>
      </c>
    </row>
    <row r="7766" spans="1:1" x14ac:dyDescent="0.25">
      <c r="A7766" t="s">
        <v>1028</v>
      </c>
    </row>
    <row r="7768" spans="1:1" x14ac:dyDescent="0.25">
      <c r="A7768" t="s">
        <v>1456</v>
      </c>
    </row>
    <row r="7770" spans="1:1" x14ac:dyDescent="0.25">
      <c r="A7770" t="s">
        <v>2</v>
      </c>
    </row>
    <row r="7771" spans="1:1" x14ac:dyDescent="0.25">
      <c r="A7771">
        <v>1296</v>
      </c>
    </row>
    <row r="7772" spans="1:1" x14ac:dyDescent="0.25">
      <c r="A7772" t="s">
        <v>835</v>
      </c>
    </row>
    <row r="7774" spans="1:1" x14ac:dyDescent="0.25">
      <c r="A7774" t="s">
        <v>1457</v>
      </c>
    </row>
    <row r="7776" spans="1:1" x14ac:dyDescent="0.25">
      <c r="A7776" t="s">
        <v>2</v>
      </c>
    </row>
    <row r="7777" spans="1:1" x14ac:dyDescent="0.25">
      <c r="A7777">
        <v>1297</v>
      </c>
    </row>
    <row r="7778" spans="1:1" x14ac:dyDescent="0.25">
      <c r="A7778" t="s">
        <v>510</v>
      </c>
    </row>
    <row r="7780" spans="1:1" x14ac:dyDescent="0.25">
      <c r="A7780" t="s">
        <v>1458</v>
      </c>
    </row>
    <row r="7782" spans="1:1" x14ac:dyDescent="0.25">
      <c r="A7782" t="s">
        <v>2</v>
      </c>
    </row>
    <row r="7783" spans="1:1" x14ac:dyDescent="0.25">
      <c r="A7783">
        <v>1298</v>
      </c>
    </row>
    <row r="7784" spans="1:1" x14ac:dyDescent="0.25">
      <c r="A7784" t="s">
        <v>1719</v>
      </c>
    </row>
    <row r="7786" spans="1:1" x14ac:dyDescent="0.25">
      <c r="A7786" t="s">
        <v>1459</v>
      </c>
    </row>
    <row r="7788" spans="1:1" x14ac:dyDescent="0.25">
      <c r="A7788" t="s">
        <v>2</v>
      </c>
    </row>
    <row r="7789" spans="1:1" x14ac:dyDescent="0.25">
      <c r="A7789">
        <v>1299</v>
      </c>
    </row>
    <row r="7790" spans="1:1" x14ac:dyDescent="0.25">
      <c r="A7790" t="s">
        <v>1679</v>
      </c>
    </row>
    <row r="7792" spans="1:1" x14ac:dyDescent="0.25">
      <c r="A7792" t="s">
        <v>1460</v>
      </c>
    </row>
    <row r="7794" spans="1:1" x14ac:dyDescent="0.25">
      <c r="A7794" t="s">
        <v>2</v>
      </c>
    </row>
    <row r="7795" spans="1:1" x14ac:dyDescent="0.25">
      <c r="A7795">
        <v>1300</v>
      </c>
    </row>
    <row r="7796" spans="1:1" x14ac:dyDescent="0.25">
      <c r="A7796" t="s">
        <v>1789</v>
      </c>
    </row>
    <row r="7798" spans="1:1" x14ac:dyDescent="0.25">
      <c r="A7798" t="s">
        <v>1461</v>
      </c>
    </row>
    <row r="7800" spans="1:1" x14ac:dyDescent="0.25">
      <c r="A7800" t="s">
        <v>2</v>
      </c>
    </row>
    <row r="7801" spans="1:1" x14ac:dyDescent="0.25">
      <c r="A7801">
        <v>1301</v>
      </c>
    </row>
    <row r="7802" spans="1:1" x14ac:dyDescent="0.25">
      <c r="A7802" t="s">
        <v>1624</v>
      </c>
    </row>
    <row r="7804" spans="1:1" x14ac:dyDescent="0.25">
      <c r="A7804" t="s">
        <v>1462</v>
      </c>
    </row>
    <row r="7806" spans="1:1" x14ac:dyDescent="0.25">
      <c r="A7806" t="s">
        <v>2</v>
      </c>
    </row>
    <row r="7807" spans="1:1" x14ac:dyDescent="0.25">
      <c r="A7807">
        <v>1302</v>
      </c>
    </row>
    <row r="7808" spans="1:1" x14ac:dyDescent="0.25">
      <c r="A7808" t="s">
        <v>1807</v>
      </c>
    </row>
    <row r="7810" spans="1:1" x14ac:dyDescent="0.25">
      <c r="A7810" t="s">
        <v>1463</v>
      </c>
    </row>
    <row r="7812" spans="1:1" x14ac:dyDescent="0.25">
      <c r="A7812" t="s">
        <v>2</v>
      </c>
    </row>
    <row r="7813" spans="1:1" x14ac:dyDescent="0.25">
      <c r="A7813">
        <v>1303</v>
      </c>
    </row>
    <row r="7814" spans="1:1" x14ac:dyDescent="0.25">
      <c r="A7814" t="s">
        <v>1845</v>
      </c>
    </row>
    <row r="7816" spans="1:1" x14ac:dyDescent="0.25">
      <c r="A7816" t="s">
        <v>1464</v>
      </c>
    </row>
    <row r="7818" spans="1:1" x14ac:dyDescent="0.25">
      <c r="A7818" t="s">
        <v>2</v>
      </c>
    </row>
    <row r="7819" spans="1:1" x14ac:dyDescent="0.25">
      <c r="A7819">
        <v>1304</v>
      </c>
    </row>
    <row r="7820" spans="1:1" x14ac:dyDescent="0.25">
      <c r="A7820" t="s">
        <v>1841</v>
      </c>
    </row>
    <row r="7822" spans="1:1" x14ac:dyDescent="0.25">
      <c r="A7822" t="s">
        <v>1465</v>
      </c>
    </row>
    <row r="7824" spans="1:1" x14ac:dyDescent="0.25">
      <c r="A7824" t="s">
        <v>2</v>
      </c>
    </row>
    <row r="7825" spans="1:1" x14ac:dyDescent="0.25">
      <c r="A7825">
        <v>1305</v>
      </c>
    </row>
    <row r="7826" spans="1:1" x14ac:dyDescent="0.25">
      <c r="A7826" t="s">
        <v>1846</v>
      </c>
    </row>
    <row r="7828" spans="1:1" x14ac:dyDescent="0.25">
      <c r="A7828" t="s">
        <v>1466</v>
      </c>
    </row>
    <row r="7830" spans="1:1" x14ac:dyDescent="0.25">
      <c r="A7830" t="s">
        <v>2</v>
      </c>
    </row>
    <row r="7831" spans="1:1" x14ac:dyDescent="0.25">
      <c r="A7831">
        <v>1306</v>
      </c>
    </row>
    <row r="7832" spans="1:1" x14ac:dyDescent="0.25">
      <c r="A7832" t="s">
        <v>1644</v>
      </c>
    </row>
    <row r="7834" spans="1:1" x14ac:dyDescent="0.25">
      <c r="A7834" t="s">
        <v>1467</v>
      </c>
    </row>
    <row r="7836" spans="1:1" x14ac:dyDescent="0.25">
      <c r="A7836" t="s">
        <v>2</v>
      </c>
    </row>
    <row r="7837" spans="1:1" x14ac:dyDescent="0.25">
      <c r="A7837">
        <v>1307</v>
      </c>
    </row>
    <row r="7838" spans="1:1" x14ac:dyDescent="0.25">
      <c r="A7838" t="s">
        <v>107</v>
      </c>
    </row>
    <row r="7840" spans="1:1" x14ac:dyDescent="0.25">
      <c r="A7840" t="s">
        <v>1468</v>
      </c>
    </row>
    <row r="7842" spans="1:1" x14ac:dyDescent="0.25">
      <c r="A7842" t="s">
        <v>2</v>
      </c>
    </row>
    <row r="7843" spans="1:1" x14ac:dyDescent="0.25">
      <c r="A7843">
        <v>1308</v>
      </c>
    </row>
    <row r="7844" spans="1:1" x14ac:dyDescent="0.25">
      <c r="A7844" t="s">
        <v>1786</v>
      </c>
    </row>
    <row r="7846" spans="1:1" x14ac:dyDescent="0.25">
      <c r="A7846" t="s">
        <v>1469</v>
      </c>
    </row>
    <row r="7848" spans="1:1" x14ac:dyDescent="0.25">
      <c r="A7848" t="s">
        <v>2</v>
      </c>
    </row>
    <row r="7849" spans="1:1" x14ac:dyDescent="0.25">
      <c r="A7849">
        <v>1309</v>
      </c>
    </row>
    <row r="7850" spans="1:1" x14ac:dyDescent="0.25">
      <c r="A7850" t="s">
        <v>1847</v>
      </c>
    </row>
    <row r="7852" spans="1:1" x14ac:dyDescent="0.25">
      <c r="A7852" t="s">
        <v>1470</v>
      </c>
    </row>
    <row r="7854" spans="1:1" x14ac:dyDescent="0.25">
      <c r="A7854" t="s">
        <v>2</v>
      </c>
    </row>
    <row r="7855" spans="1:1" x14ac:dyDescent="0.25">
      <c r="A7855">
        <v>1310</v>
      </c>
    </row>
    <row r="7856" spans="1:1" x14ac:dyDescent="0.25">
      <c r="A7856" t="s">
        <v>1573</v>
      </c>
    </row>
    <row r="7858" spans="1:1" x14ac:dyDescent="0.25">
      <c r="A7858" t="s">
        <v>1471</v>
      </c>
    </row>
    <row r="7860" spans="1:1" x14ac:dyDescent="0.25">
      <c r="A7860" t="s">
        <v>2</v>
      </c>
    </row>
    <row r="7861" spans="1:1" x14ac:dyDescent="0.25">
      <c r="A7861">
        <v>1311</v>
      </c>
    </row>
    <row r="7862" spans="1:1" x14ac:dyDescent="0.25">
      <c r="A7862" t="s">
        <v>135</v>
      </c>
    </row>
    <row r="7864" spans="1:1" x14ac:dyDescent="0.25">
      <c r="A7864" t="s">
        <v>1472</v>
      </c>
    </row>
    <row r="7866" spans="1:1" x14ac:dyDescent="0.25">
      <c r="A7866" t="s">
        <v>2</v>
      </c>
    </row>
    <row r="7867" spans="1:1" x14ac:dyDescent="0.25">
      <c r="A7867">
        <v>1312</v>
      </c>
    </row>
    <row r="7868" spans="1:1" x14ac:dyDescent="0.25">
      <c r="A7868" t="s">
        <v>1848</v>
      </c>
    </row>
    <row r="7870" spans="1:1" x14ac:dyDescent="0.25">
      <c r="A7870" t="s">
        <v>1473</v>
      </c>
    </row>
    <row r="7872" spans="1:1" x14ac:dyDescent="0.25">
      <c r="A7872" t="s">
        <v>2</v>
      </c>
    </row>
    <row r="7873" spans="1:1" x14ac:dyDescent="0.25">
      <c r="A7873">
        <v>1313</v>
      </c>
    </row>
    <row r="7874" spans="1:1" x14ac:dyDescent="0.25">
      <c r="A7874" t="s">
        <v>308</v>
      </c>
    </row>
    <row r="7876" spans="1:1" x14ac:dyDescent="0.25">
      <c r="A7876" t="s">
        <v>1474</v>
      </c>
    </row>
    <row r="7878" spans="1:1" x14ac:dyDescent="0.25">
      <c r="A7878" t="s">
        <v>2</v>
      </c>
    </row>
    <row r="7879" spans="1:1" x14ac:dyDescent="0.25">
      <c r="A7879">
        <v>1314</v>
      </c>
    </row>
    <row r="7880" spans="1:1" x14ac:dyDescent="0.25">
      <c r="A7880" t="s">
        <v>1846</v>
      </c>
    </row>
    <row r="7882" spans="1:1" x14ac:dyDescent="0.25">
      <c r="A7882" t="s">
        <v>1475</v>
      </c>
    </row>
    <row r="7884" spans="1:1" x14ac:dyDescent="0.25">
      <c r="A7884" t="s">
        <v>2</v>
      </c>
    </row>
    <row r="7885" spans="1:1" x14ac:dyDescent="0.25">
      <c r="A7885">
        <v>1315</v>
      </c>
    </row>
    <row r="7886" spans="1:1" x14ac:dyDescent="0.25">
      <c r="A7886" t="s">
        <v>1849</v>
      </c>
    </row>
    <row r="7888" spans="1:1" x14ac:dyDescent="0.25">
      <c r="A7888" t="s">
        <v>1476</v>
      </c>
    </row>
    <row r="7890" spans="1:1" x14ac:dyDescent="0.25">
      <c r="A7890" t="s">
        <v>2</v>
      </c>
    </row>
    <row r="7891" spans="1:1" x14ac:dyDescent="0.25">
      <c r="A7891">
        <v>1316</v>
      </c>
    </row>
    <row r="7892" spans="1:1" x14ac:dyDescent="0.25">
      <c r="A7892" t="s">
        <v>1577</v>
      </c>
    </row>
    <row r="7894" spans="1:1" x14ac:dyDescent="0.25">
      <c r="A7894" t="s">
        <v>1477</v>
      </c>
    </row>
    <row r="7896" spans="1:1" x14ac:dyDescent="0.25">
      <c r="A7896" t="s">
        <v>2</v>
      </c>
    </row>
    <row r="7897" spans="1:1" x14ac:dyDescent="0.25">
      <c r="A7897">
        <v>1317</v>
      </c>
    </row>
    <row r="7898" spans="1:1" x14ac:dyDescent="0.25">
      <c r="A7898" t="s">
        <v>1596</v>
      </c>
    </row>
    <row r="7900" spans="1:1" x14ac:dyDescent="0.25">
      <c r="A7900" t="s">
        <v>1478</v>
      </c>
    </row>
    <row r="7902" spans="1:1" x14ac:dyDescent="0.25">
      <c r="A7902" t="s">
        <v>2</v>
      </c>
    </row>
    <row r="7903" spans="1:1" x14ac:dyDescent="0.25">
      <c r="A7903">
        <v>1318</v>
      </c>
    </row>
    <row r="7904" spans="1:1" x14ac:dyDescent="0.25">
      <c r="A7904" t="s">
        <v>1609</v>
      </c>
    </row>
    <row r="7906" spans="1:1" x14ac:dyDescent="0.25">
      <c r="A7906" t="s">
        <v>1479</v>
      </c>
    </row>
    <row r="7908" spans="1:1" x14ac:dyDescent="0.25">
      <c r="A7908" t="s">
        <v>2</v>
      </c>
    </row>
    <row r="7909" spans="1:1" x14ac:dyDescent="0.25">
      <c r="A7909">
        <v>1319</v>
      </c>
    </row>
    <row r="7910" spans="1:1" x14ac:dyDescent="0.25">
      <c r="A7910" t="s">
        <v>931</v>
      </c>
    </row>
    <row r="7912" spans="1:1" x14ac:dyDescent="0.25">
      <c r="A7912" t="s">
        <v>1480</v>
      </c>
    </row>
    <row r="7914" spans="1:1" x14ac:dyDescent="0.25">
      <c r="A7914" t="s">
        <v>2</v>
      </c>
    </row>
    <row r="7915" spans="1:1" x14ac:dyDescent="0.25">
      <c r="A7915">
        <v>1320</v>
      </c>
    </row>
    <row r="7916" spans="1:1" x14ac:dyDescent="0.25">
      <c r="A7916" t="s">
        <v>1672</v>
      </c>
    </row>
    <row r="7918" spans="1:1" x14ac:dyDescent="0.25">
      <c r="A7918" t="s">
        <v>1481</v>
      </c>
    </row>
    <row r="7920" spans="1:1" x14ac:dyDescent="0.25">
      <c r="A7920" t="s">
        <v>2</v>
      </c>
    </row>
    <row r="7921" spans="1:1" x14ac:dyDescent="0.25">
      <c r="A7921">
        <v>1321</v>
      </c>
    </row>
    <row r="7922" spans="1:1" x14ac:dyDescent="0.25">
      <c r="A7922" t="s">
        <v>604</v>
      </c>
    </row>
    <row r="7924" spans="1:1" x14ac:dyDescent="0.25">
      <c r="A7924" t="s">
        <v>1482</v>
      </c>
    </row>
    <row r="7926" spans="1:1" x14ac:dyDescent="0.25">
      <c r="A7926" t="s">
        <v>2</v>
      </c>
    </row>
    <row r="7927" spans="1:1" x14ac:dyDescent="0.25">
      <c r="A7927">
        <v>1322</v>
      </c>
    </row>
    <row r="7928" spans="1:1" x14ac:dyDescent="0.25">
      <c r="A7928" t="s">
        <v>191</v>
      </c>
    </row>
    <row r="7930" spans="1:1" x14ac:dyDescent="0.25">
      <c r="A7930" t="s">
        <v>1483</v>
      </c>
    </row>
    <row r="7932" spans="1:1" x14ac:dyDescent="0.25">
      <c r="A7932" t="s">
        <v>2</v>
      </c>
    </row>
    <row r="7933" spans="1:1" x14ac:dyDescent="0.25">
      <c r="A7933">
        <v>1323</v>
      </c>
    </row>
    <row r="7934" spans="1:1" x14ac:dyDescent="0.25">
      <c r="A7934" t="s">
        <v>1850</v>
      </c>
    </row>
    <row r="7936" spans="1:1" x14ac:dyDescent="0.25">
      <c r="A7936" t="s">
        <v>1484</v>
      </c>
    </row>
    <row r="7938" spans="1:1" x14ac:dyDescent="0.25">
      <c r="A7938" t="s">
        <v>2</v>
      </c>
    </row>
    <row r="7939" spans="1:1" x14ac:dyDescent="0.25">
      <c r="A7939">
        <v>1324</v>
      </c>
    </row>
    <row r="7940" spans="1:1" x14ac:dyDescent="0.25">
      <c r="A7940" t="s">
        <v>1608</v>
      </c>
    </row>
    <row r="7942" spans="1:1" x14ac:dyDescent="0.25">
      <c r="A7942" t="s">
        <v>1485</v>
      </c>
    </row>
    <row r="7944" spans="1:1" x14ac:dyDescent="0.25">
      <c r="A7944" t="s">
        <v>2</v>
      </c>
    </row>
    <row r="7945" spans="1:1" x14ac:dyDescent="0.25">
      <c r="A7945">
        <v>1325</v>
      </c>
    </row>
    <row r="7946" spans="1:1" x14ac:dyDescent="0.25">
      <c r="A7946" t="s">
        <v>1783</v>
      </c>
    </row>
    <row r="7948" spans="1:1" x14ac:dyDescent="0.25">
      <c r="A7948" t="s">
        <v>1486</v>
      </c>
    </row>
    <row r="7950" spans="1:1" x14ac:dyDescent="0.25">
      <c r="A7950" t="s">
        <v>2</v>
      </c>
    </row>
    <row r="7951" spans="1:1" x14ac:dyDescent="0.25">
      <c r="A7951">
        <v>1326</v>
      </c>
    </row>
    <row r="7952" spans="1:1" x14ac:dyDescent="0.25">
      <c r="A7952" t="s">
        <v>823</v>
      </c>
    </row>
    <row r="7954" spans="1:1" x14ac:dyDescent="0.25">
      <c r="A7954" t="s">
        <v>1487</v>
      </c>
    </row>
    <row r="7956" spans="1:1" x14ac:dyDescent="0.25">
      <c r="A7956" t="s">
        <v>2</v>
      </c>
    </row>
    <row r="7957" spans="1:1" x14ac:dyDescent="0.25">
      <c r="A7957">
        <v>1327</v>
      </c>
    </row>
    <row r="7958" spans="1:1" x14ac:dyDescent="0.25">
      <c r="A7958" t="s">
        <v>1573</v>
      </c>
    </row>
    <row r="7960" spans="1:1" x14ac:dyDescent="0.25">
      <c r="A7960" t="s">
        <v>1488</v>
      </c>
    </row>
    <row r="7962" spans="1:1" x14ac:dyDescent="0.25">
      <c r="A7962" t="s">
        <v>2</v>
      </c>
    </row>
    <row r="7963" spans="1:1" x14ac:dyDescent="0.25">
      <c r="A7963">
        <v>1328</v>
      </c>
    </row>
    <row r="7964" spans="1:1" x14ac:dyDescent="0.25">
      <c r="A7964" t="s">
        <v>1851</v>
      </c>
    </row>
    <row r="7966" spans="1:1" x14ac:dyDescent="0.25">
      <c r="A7966" t="s">
        <v>1489</v>
      </c>
    </row>
    <row r="7968" spans="1:1" x14ac:dyDescent="0.25">
      <c r="A7968" t="s">
        <v>2</v>
      </c>
    </row>
    <row r="7969" spans="1:1" x14ac:dyDescent="0.25">
      <c r="A7969">
        <v>1329</v>
      </c>
    </row>
    <row r="7970" spans="1:1" x14ac:dyDescent="0.25">
      <c r="A7970" t="s">
        <v>1268</v>
      </c>
    </row>
    <row r="7972" spans="1:1" x14ac:dyDescent="0.25">
      <c r="A7972" t="s">
        <v>1490</v>
      </c>
    </row>
    <row r="7974" spans="1:1" x14ac:dyDescent="0.25">
      <c r="A7974" t="s">
        <v>2</v>
      </c>
    </row>
    <row r="7975" spans="1:1" x14ac:dyDescent="0.25">
      <c r="A7975">
        <v>1330</v>
      </c>
    </row>
    <row r="7976" spans="1:1" x14ac:dyDescent="0.25">
      <c r="A7976" t="s">
        <v>1852</v>
      </c>
    </row>
    <row r="7978" spans="1:1" x14ac:dyDescent="0.25">
      <c r="A7978" t="s">
        <v>1491</v>
      </c>
    </row>
    <row r="7980" spans="1:1" x14ac:dyDescent="0.25">
      <c r="A7980" t="s">
        <v>2</v>
      </c>
    </row>
    <row r="7981" spans="1:1" x14ac:dyDescent="0.25">
      <c r="A7981">
        <v>1331</v>
      </c>
    </row>
    <row r="7982" spans="1:1" x14ac:dyDescent="0.25">
      <c r="A7982" t="s">
        <v>616</v>
      </c>
    </row>
    <row r="7984" spans="1:1" x14ac:dyDescent="0.25">
      <c r="A7984" t="s">
        <v>1492</v>
      </c>
    </row>
    <row r="7986" spans="1:1" x14ac:dyDescent="0.25">
      <c r="A7986" t="s">
        <v>2</v>
      </c>
    </row>
    <row r="7987" spans="1:1" x14ac:dyDescent="0.25">
      <c r="A7987">
        <v>1332</v>
      </c>
    </row>
    <row r="7988" spans="1:1" x14ac:dyDescent="0.25">
      <c r="A7988" t="s">
        <v>1853</v>
      </c>
    </row>
    <row r="7990" spans="1:1" x14ac:dyDescent="0.25">
      <c r="A7990" t="s">
        <v>1493</v>
      </c>
    </row>
    <row r="7992" spans="1:1" x14ac:dyDescent="0.25">
      <c r="A7992" t="s">
        <v>2</v>
      </c>
    </row>
    <row r="7993" spans="1:1" x14ac:dyDescent="0.25">
      <c r="A7993">
        <v>1333</v>
      </c>
    </row>
    <row r="7994" spans="1:1" x14ac:dyDescent="0.25">
      <c r="A7994" t="s">
        <v>1761</v>
      </c>
    </row>
    <row r="7996" spans="1:1" x14ac:dyDescent="0.25">
      <c r="A7996" t="s">
        <v>1494</v>
      </c>
    </row>
    <row r="7998" spans="1:1" x14ac:dyDescent="0.25">
      <c r="A7998" t="s">
        <v>2</v>
      </c>
    </row>
    <row r="7999" spans="1:1" x14ac:dyDescent="0.25">
      <c r="A7999">
        <v>1334</v>
      </c>
    </row>
    <row r="8000" spans="1:1" x14ac:dyDescent="0.25">
      <c r="A8000" t="s">
        <v>66</v>
      </c>
    </row>
    <row r="8002" spans="1:1" x14ac:dyDescent="0.25">
      <c r="A8002" t="s">
        <v>1495</v>
      </c>
    </row>
    <row r="8004" spans="1:1" x14ac:dyDescent="0.25">
      <c r="A8004" t="s">
        <v>2</v>
      </c>
    </row>
    <row r="8005" spans="1:1" x14ac:dyDescent="0.25">
      <c r="A8005">
        <v>1335</v>
      </c>
    </row>
    <row r="8006" spans="1:1" x14ac:dyDescent="0.25">
      <c r="A8006" t="s">
        <v>1693</v>
      </c>
    </row>
    <row r="8008" spans="1:1" x14ac:dyDescent="0.25">
      <c r="A8008" t="s">
        <v>1496</v>
      </c>
    </row>
    <row r="8010" spans="1:1" x14ac:dyDescent="0.25">
      <c r="A8010" t="s">
        <v>2</v>
      </c>
    </row>
    <row r="8011" spans="1:1" x14ac:dyDescent="0.25">
      <c r="A8011">
        <v>1336</v>
      </c>
    </row>
    <row r="8012" spans="1:1" x14ac:dyDescent="0.25">
      <c r="A8012" t="s">
        <v>203</v>
      </c>
    </row>
    <row r="8014" spans="1:1" x14ac:dyDescent="0.25">
      <c r="A8014" t="s">
        <v>1497</v>
      </c>
    </row>
    <row r="8016" spans="1:1" x14ac:dyDescent="0.25">
      <c r="A8016" t="s">
        <v>2</v>
      </c>
    </row>
    <row r="8017" spans="1:1" x14ac:dyDescent="0.25">
      <c r="A8017">
        <v>1337</v>
      </c>
    </row>
    <row r="8018" spans="1:1" x14ac:dyDescent="0.25">
      <c r="A8018" t="s">
        <v>27</v>
      </c>
    </row>
    <row r="8020" spans="1:1" x14ac:dyDescent="0.25">
      <c r="A8020" t="s">
        <v>1498</v>
      </c>
    </row>
    <row r="8022" spans="1:1" x14ac:dyDescent="0.25">
      <c r="A8022" t="s">
        <v>2</v>
      </c>
    </row>
    <row r="8023" spans="1:1" x14ac:dyDescent="0.25">
      <c r="A8023">
        <v>1338</v>
      </c>
    </row>
    <row r="8024" spans="1:1" x14ac:dyDescent="0.25">
      <c r="A8024" t="s">
        <v>1630</v>
      </c>
    </row>
    <row r="8026" spans="1:1" x14ac:dyDescent="0.25">
      <c r="A8026" t="s">
        <v>1499</v>
      </c>
    </row>
    <row r="8028" spans="1:1" x14ac:dyDescent="0.25">
      <c r="A8028" t="s">
        <v>2</v>
      </c>
    </row>
    <row r="8029" spans="1:1" x14ac:dyDescent="0.25">
      <c r="A8029">
        <v>1339</v>
      </c>
    </row>
    <row r="8030" spans="1:1" x14ac:dyDescent="0.25">
      <c r="A8030" t="s">
        <v>1608</v>
      </c>
    </row>
    <row r="8032" spans="1:1" x14ac:dyDescent="0.25">
      <c r="A8032" t="s">
        <v>1500</v>
      </c>
    </row>
    <row r="8034" spans="1:1" x14ac:dyDescent="0.25">
      <c r="A8034" t="s">
        <v>2</v>
      </c>
    </row>
    <row r="8035" spans="1:1" x14ac:dyDescent="0.25">
      <c r="A8035">
        <v>1340</v>
      </c>
    </row>
    <row r="8036" spans="1:1" x14ac:dyDescent="0.25">
      <c r="A8036" t="s">
        <v>1159</v>
      </c>
    </row>
    <row r="8038" spans="1:1" x14ac:dyDescent="0.25">
      <c r="A8038" t="s">
        <v>1501</v>
      </c>
    </row>
    <row r="8040" spans="1:1" x14ac:dyDescent="0.25">
      <c r="A8040" t="s">
        <v>2</v>
      </c>
    </row>
    <row r="8041" spans="1:1" x14ac:dyDescent="0.25">
      <c r="A8041">
        <v>1341</v>
      </c>
    </row>
    <row r="8042" spans="1:1" x14ac:dyDescent="0.25">
      <c r="A8042" t="s">
        <v>720</v>
      </c>
    </row>
    <row r="8044" spans="1:1" x14ac:dyDescent="0.25">
      <c r="A8044" t="s">
        <v>1502</v>
      </c>
    </row>
    <row r="8046" spans="1:1" x14ac:dyDescent="0.25">
      <c r="A8046" t="s">
        <v>2</v>
      </c>
    </row>
    <row r="8047" spans="1:1" x14ac:dyDescent="0.25">
      <c r="A8047">
        <v>1342</v>
      </c>
    </row>
    <row r="8048" spans="1:1" x14ac:dyDescent="0.25">
      <c r="A8048" t="s">
        <v>1633</v>
      </c>
    </row>
    <row r="8050" spans="1:1" x14ac:dyDescent="0.25">
      <c r="A8050" t="s">
        <v>1503</v>
      </c>
    </row>
    <row r="8052" spans="1:1" x14ac:dyDescent="0.25">
      <c r="A8052" t="s">
        <v>2</v>
      </c>
    </row>
    <row r="8053" spans="1:1" x14ac:dyDescent="0.25">
      <c r="A8053">
        <v>1343</v>
      </c>
    </row>
    <row r="8054" spans="1:1" x14ac:dyDescent="0.25">
      <c r="A8054" t="s">
        <v>1709</v>
      </c>
    </row>
    <row r="8056" spans="1:1" x14ac:dyDescent="0.25">
      <c r="A8056" t="s">
        <v>1504</v>
      </c>
    </row>
    <row r="8058" spans="1:1" x14ac:dyDescent="0.25">
      <c r="A8058" t="s">
        <v>2</v>
      </c>
    </row>
    <row r="8059" spans="1:1" x14ac:dyDescent="0.25">
      <c r="A8059">
        <v>1344</v>
      </c>
    </row>
    <row r="8060" spans="1:1" x14ac:dyDescent="0.25">
      <c r="A8060" t="s">
        <v>1854</v>
      </c>
    </row>
    <row r="8062" spans="1:1" x14ac:dyDescent="0.25">
      <c r="A8062" t="s">
        <v>1505</v>
      </c>
    </row>
    <row r="8064" spans="1:1" x14ac:dyDescent="0.25">
      <c r="A8064" t="s">
        <v>2</v>
      </c>
    </row>
    <row r="8065" spans="1:1" x14ac:dyDescent="0.25">
      <c r="A8065">
        <v>1345</v>
      </c>
    </row>
    <row r="8066" spans="1:1" x14ac:dyDescent="0.25">
      <c r="A8066" t="s">
        <v>1855</v>
      </c>
    </row>
    <row r="8068" spans="1:1" x14ac:dyDescent="0.25">
      <c r="A8068" t="s">
        <v>1506</v>
      </c>
    </row>
    <row r="8070" spans="1:1" x14ac:dyDescent="0.25">
      <c r="A8070" t="s">
        <v>2</v>
      </c>
    </row>
    <row r="8071" spans="1:1" x14ac:dyDescent="0.25">
      <c r="A8071">
        <v>1346</v>
      </c>
    </row>
    <row r="8072" spans="1:1" x14ac:dyDescent="0.25">
      <c r="A8072" t="s">
        <v>487</v>
      </c>
    </row>
    <row r="8074" spans="1:1" x14ac:dyDescent="0.25">
      <c r="A8074" t="s">
        <v>1507</v>
      </c>
    </row>
    <row r="8076" spans="1:1" x14ac:dyDescent="0.25">
      <c r="A8076" t="s">
        <v>2</v>
      </c>
    </row>
    <row r="8077" spans="1:1" x14ac:dyDescent="0.25">
      <c r="A8077">
        <v>1347</v>
      </c>
    </row>
    <row r="8078" spans="1:1" x14ac:dyDescent="0.25">
      <c r="A8078" t="s">
        <v>1856</v>
      </c>
    </row>
    <row r="8080" spans="1:1" x14ac:dyDescent="0.25">
      <c r="A8080" t="s">
        <v>1508</v>
      </c>
    </row>
    <row r="8082" spans="1:1" x14ac:dyDescent="0.25">
      <c r="A8082" t="s">
        <v>2</v>
      </c>
    </row>
    <row r="8083" spans="1:1" x14ac:dyDescent="0.25">
      <c r="A8083">
        <v>1348</v>
      </c>
    </row>
    <row r="8084" spans="1:1" x14ac:dyDescent="0.25">
      <c r="A8084" t="s">
        <v>1751</v>
      </c>
    </row>
    <row r="8086" spans="1:1" x14ac:dyDescent="0.25">
      <c r="A8086" t="s">
        <v>1509</v>
      </c>
    </row>
    <row r="8088" spans="1:1" x14ac:dyDescent="0.25">
      <c r="A8088" t="s">
        <v>2</v>
      </c>
    </row>
    <row r="8089" spans="1:1" x14ac:dyDescent="0.25">
      <c r="A8089">
        <v>1349</v>
      </c>
    </row>
    <row r="8090" spans="1:1" x14ac:dyDescent="0.25">
      <c r="A8090" t="s">
        <v>1857</v>
      </c>
    </row>
    <row r="8092" spans="1:1" x14ac:dyDescent="0.25">
      <c r="A8092" t="s">
        <v>1510</v>
      </c>
    </row>
    <row r="8094" spans="1:1" x14ac:dyDescent="0.25">
      <c r="A8094" t="s">
        <v>2</v>
      </c>
    </row>
    <row r="8095" spans="1:1" x14ac:dyDescent="0.25">
      <c r="A8095">
        <v>1350</v>
      </c>
    </row>
    <row r="8096" spans="1:1" x14ac:dyDescent="0.25">
      <c r="A8096" t="s">
        <v>1744</v>
      </c>
    </row>
    <row r="8098" spans="1:1" x14ac:dyDescent="0.25">
      <c r="A8098" t="s">
        <v>1511</v>
      </c>
    </row>
    <row r="8100" spans="1:1" x14ac:dyDescent="0.25">
      <c r="A8100" t="s">
        <v>2</v>
      </c>
    </row>
    <row r="8101" spans="1:1" x14ac:dyDescent="0.25">
      <c r="A8101">
        <v>1351</v>
      </c>
    </row>
    <row r="8102" spans="1:1" x14ac:dyDescent="0.25">
      <c r="A8102" t="s">
        <v>817</v>
      </c>
    </row>
    <row r="8104" spans="1:1" x14ac:dyDescent="0.25">
      <c r="A8104" t="s">
        <v>1512</v>
      </c>
    </row>
    <row r="8106" spans="1:1" x14ac:dyDescent="0.25">
      <c r="A8106" t="s">
        <v>2</v>
      </c>
    </row>
    <row r="8107" spans="1:1" x14ac:dyDescent="0.25">
      <c r="A8107">
        <v>1352</v>
      </c>
    </row>
    <row r="8108" spans="1:1" x14ac:dyDescent="0.25">
      <c r="A8108" t="s">
        <v>744</v>
      </c>
    </row>
    <row r="8110" spans="1:1" x14ac:dyDescent="0.25">
      <c r="A8110" t="s">
        <v>1513</v>
      </c>
    </row>
    <row r="8112" spans="1:1" x14ac:dyDescent="0.25">
      <c r="A8112" t="s">
        <v>2</v>
      </c>
    </row>
    <row r="8113" spans="1:1" x14ac:dyDescent="0.25">
      <c r="A8113">
        <v>1353</v>
      </c>
    </row>
    <row r="8114" spans="1:1" x14ac:dyDescent="0.25">
      <c r="A8114" t="s">
        <v>1584</v>
      </c>
    </row>
    <row r="8116" spans="1:1" x14ac:dyDescent="0.25">
      <c r="A8116" t="s">
        <v>1514</v>
      </c>
    </row>
    <row r="8118" spans="1:1" x14ac:dyDescent="0.25">
      <c r="A8118" t="s">
        <v>2</v>
      </c>
    </row>
    <row r="8119" spans="1:1" x14ac:dyDescent="0.25">
      <c r="A8119">
        <v>1354</v>
      </c>
    </row>
    <row r="8120" spans="1:1" x14ac:dyDescent="0.25">
      <c r="A8120" t="s">
        <v>1858</v>
      </c>
    </row>
    <row r="8122" spans="1:1" x14ac:dyDescent="0.25">
      <c r="A8122" t="s">
        <v>1515</v>
      </c>
    </row>
    <row r="8124" spans="1:1" x14ac:dyDescent="0.25">
      <c r="A8124" t="s">
        <v>2</v>
      </c>
    </row>
    <row r="8125" spans="1:1" x14ac:dyDescent="0.25">
      <c r="A8125">
        <v>1355</v>
      </c>
    </row>
    <row r="8126" spans="1:1" x14ac:dyDescent="0.25">
      <c r="A8126" t="s">
        <v>1859</v>
      </c>
    </row>
    <row r="8128" spans="1:1" x14ac:dyDescent="0.25">
      <c r="A8128" t="s">
        <v>1516</v>
      </c>
    </row>
    <row r="8130" spans="1:1" x14ac:dyDescent="0.25">
      <c r="A8130" t="s">
        <v>2</v>
      </c>
    </row>
    <row r="8131" spans="1:1" x14ac:dyDescent="0.25">
      <c r="A8131">
        <v>1356</v>
      </c>
    </row>
    <row r="8132" spans="1:1" x14ac:dyDescent="0.25">
      <c r="A8132" t="s">
        <v>1735</v>
      </c>
    </row>
    <row r="8134" spans="1:1" x14ac:dyDescent="0.25">
      <c r="A8134" t="s">
        <v>1517</v>
      </c>
    </row>
    <row r="8136" spans="1:1" x14ac:dyDescent="0.25">
      <c r="A8136" t="s">
        <v>2</v>
      </c>
    </row>
    <row r="8137" spans="1:1" x14ac:dyDescent="0.25">
      <c r="A8137">
        <v>1357</v>
      </c>
    </row>
    <row r="8138" spans="1:1" x14ac:dyDescent="0.25">
      <c r="A8138" t="s">
        <v>1738</v>
      </c>
    </row>
    <row r="8140" spans="1:1" x14ac:dyDescent="0.25">
      <c r="A8140" t="s">
        <v>1518</v>
      </c>
    </row>
    <row r="8142" spans="1:1" x14ac:dyDescent="0.25">
      <c r="A8142" t="s">
        <v>2</v>
      </c>
    </row>
    <row r="8143" spans="1:1" x14ac:dyDescent="0.25">
      <c r="A8143">
        <v>1358</v>
      </c>
    </row>
    <row r="8144" spans="1:1" x14ac:dyDescent="0.25">
      <c r="A8144" t="s">
        <v>1684</v>
      </c>
    </row>
    <row r="8146" spans="1:1" x14ac:dyDescent="0.25">
      <c r="A8146" t="s">
        <v>1519</v>
      </c>
    </row>
    <row r="8148" spans="1:1" x14ac:dyDescent="0.25">
      <c r="A8148" t="s">
        <v>2</v>
      </c>
    </row>
    <row r="8149" spans="1:1" x14ac:dyDescent="0.25">
      <c r="A8149">
        <v>1359</v>
      </c>
    </row>
    <row r="8150" spans="1:1" x14ac:dyDescent="0.25">
      <c r="A8150" t="s">
        <v>1618</v>
      </c>
    </row>
    <row r="8152" spans="1:1" x14ac:dyDescent="0.25">
      <c r="A8152" t="s">
        <v>1520</v>
      </c>
    </row>
    <row r="8154" spans="1:1" x14ac:dyDescent="0.25">
      <c r="A8154" t="s">
        <v>2</v>
      </c>
    </row>
    <row r="8155" spans="1:1" x14ac:dyDescent="0.25">
      <c r="A8155">
        <v>1360</v>
      </c>
    </row>
    <row r="8156" spans="1:1" x14ac:dyDescent="0.25">
      <c r="A8156" t="s">
        <v>1836</v>
      </c>
    </row>
    <row r="8158" spans="1:1" x14ac:dyDescent="0.25">
      <c r="A8158" t="s">
        <v>1521</v>
      </c>
    </row>
    <row r="8160" spans="1:1" x14ac:dyDescent="0.25">
      <c r="A8160" t="s">
        <v>2</v>
      </c>
    </row>
    <row r="8161" spans="1:1" x14ac:dyDescent="0.25">
      <c r="A8161">
        <v>1361</v>
      </c>
    </row>
    <row r="8162" spans="1:1" x14ac:dyDescent="0.25">
      <c r="A8162" t="s">
        <v>107</v>
      </c>
    </row>
    <row r="8164" spans="1:1" x14ac:dyDescent="0.25">
      <c r="A8164" t="s">
        <v>1522</v>
      </c>
    </row>
    <row r="8166" spans="1:1" x14ac:dyDescent="0.25">
      <c r="A8166" t="s">
        <v>2</v>
      </c>
    </row>
    <row r="8167" spans="1:1" x14ac:dyDescent="0.25">
      <c r="A8167">
        <v>1362</v>
      </c>
    </row>
    <row r="8168" spans="1:1" x14ac:dyDescent="0.25">
      <c r="A8168" t="s">
        <v>1815</v>
      </c>
    </row>
    <row r="8170" spans="1:1" x14ac:dyDescent="0.25">
      <c r="A8170" t="s">
        <v>1523</v>
      </c>
    </row>
    <row r="8172" spans="1:1" x14ac:dyDescent="0.25">
      <c r="A8172" t="s">
        <v>2</v>
      </c>
    </row>
    <row r="8173" spans="1:1" x14ac:dyDescent="0.25">
      <c r="A8173">
        <v>1363</v>
      </c>
    </row>
    <row r="8174" spans="1:1" x14ac:dyDescent="0.25">
      <c r="A8174" t="s">
        <v>1711</v>
      </c>
    </row>
    <row r="8176" spans="1:1" x14ac:dyDescent="0.25">
      <c r="A8176" t="s">
        <v>1524</v>
      </c>
    </row>
    <row r="8178" spans="1:1" x14ac:dyDescent="0.25">
      <c r="A8178" t="s">
        <v>2</v>
      </c>
    </row>
    <row r="8179" spans="1:1" x14ac:dyDescent="0.25">
      <c r="A8179">
        <v>1364</v>
      </c>
    </row>
    <row r="8180" spans="1:1" x14ac:dyDescent="0.25">
      <c r="A8180" t="s">
        <v>1860</v>
      </c>
    </row>
    <row r="8182" spans="1:1" x14ac:dyDescent="0.25">
      <c r="A8182" t="s">
        <v>1525</v>
      </c>
    </row>
    <row r="8184" spans="1:1" x14ac:dyDescent="0.25">
      <c r="A8184" t="s">
        <v>2</v>
      </c>
    </row>
    <row r="8185" spans="1:1" x14ac:dyDescent="0.25">
      <c r="A8185">
        <v>1365</v>
      </c>
    </row>
    <row r="8186" spans="1:1" x14ac:dyDescent="0.25">
      <c r="A8186" t="s">
        <v>415</v>
      </c>
    </row>
    <row r="8188" spans="1:1" x14ac:dyDescent="0.25">
      <c r="A8188" t="s">
        <v>1526</v>
      </c>
    </row>
    <row r="8190" spans="1:1" x14ac:dyDescent="0.25">
      <c r="A8190" t="s">
        <v>2</v>
      </c>
    </row>
    <row r="8191" spans="1:1" x14ac:dyDescent="0.25">
      <c r="A8191">
        <v>1366</v>
      </c>
    </row>
    <row r="8192" spans="1:1" x14ac:dyDescent="0.25">
      <c r="A8192" t="s">
        <v>840</v>
      </c>
    </row>
    <row r="8194" spans="1:1" x14ac:dyDescent="0.25">
      <c r="A8194" t="s">
        <v>1527</v>
      </c>
    </row>
    <row r="8196" spans="1:1" x14ac:dyDescent="0.25">
      <c r="A8196" t="s">
        <v>2</v>
      </c>
    </row>
    <row r="8197" spans="1:1" x14ac:dyDescent="0.25">
      <c r="A8197">
        <v>1367</v>
      </c>
    </row>
    <row r="8198" spans="1:1" x14ac:dyDescent="0.25">
      <c r="A8198" t="s">
        <v>1624</v>
      </c>
    </row>
    <row r="8200" spans="1:1" x14ac:dyDescent="0.25">
      <c r="A8200" t="s">
        <v>1528</v>
      </c>
    </row>
    <row r="8202" spans="1:1" x14ac:dyDescent="0.25">
      <c r="A8202" t="s">
        <v>2</v>
      </c>
    </row>
    <row r="8203" spans="1:1" x14ac:dyDescent="0.25">
      <c r="A8203">
        <v>1368</v>
      </c>
    </row>
    <row r="8204" spans="1:1" x14ac:dyDescent="0.25">
      <c r="A8204" t="s">
        <v>289</v>
      </c>
    </row>
    <row r="8206" spans="1:1" x14ac:dyDescent="0.25">
      <c r="A8206" t="s">
        <v>1529</v>
      </c>
    </row>
    <row r="8208" spans="1:1" x14ac:dyDescent="0.25">
      <c r="A8208" t="s">
        <v>2</v>
      </c>
    </row>
    <row r="8209" spans="1:1" x14ac:dyDescent="0.25">
      <c r="A8209">
        <v>1369</v>
      </c>
    </row>
    <row r="8210" spans="1:1" x14ac:dyDescent="0.25">
      <c r="A8210" t="s">
        <v>89</v>
      </c>
    </row>
    <row r="8212" spans="1:1" x14ac:dyDescent="0.25">
      <c r="A8212" t="s">
        <v>1530</v>
      </c>
    </row>
    <row r="8214" spans="1:1" x14ac:dyDescent="0.25">
      <c r="A8214" t="s">
        <v>2</v>
      </c>
    </row>
    <row r="8215" spans="1:1" x14ac:dyDescent="0.25">
      <c r="A8215">
        <v>1370</v>
      </c>
    </row>
    <row r="8216" spans="1:1" x14ac:dyDescent="0.25">
      <c r="A8216" t="s">
        <v>1754</v>
      </c>
    </row>
    <row r="8218" spans="1:1" x14ac:dyDescent="0.25">
      <c r="A8218" t="s">
        <v>1531</v>
      </c>
    </row>
    <row r="8220" spans="1:1" x14ac:dyDescent="0.25">
      <c r="A8220" t="s">
        <v>2</v>
      </c>
    </row>
    <row r="8221" spans="1:1" x14ac:dyDescent="0.25">
      <c r="A8221">
        <v>1371</v>
      </c>
    </row>
    <row r="8222" spans="1:1" x14ac:dyDescent="0.25">
      <c r="A8222" t="s">
        <v>1861</v>
      </c>
    </row>
    <row r="8224" spans="1:1" x14ac:dyDescent="0.25">
      <c r="A8224" t="s">
        <v>1532</v>
      </c>
    </row>
    <row r="8226" spans="1:1" x14ac:dyDescent="0.25">
      <c r="A8226" t="s">
        <v>2</v>
      </c>
    </row>
    <row r="8227" spans="1:1" x14ac:dyDescent="0.25">
      <c r="A8227">
        <v>1372</v>
      </c>
    </row>
    <row r="8228" spans="1:1" x14ac:dyDescent="0.25">
      <c r="A8228" t="s">
        <v>1862</v>
      </c>
    </row>
    <row r="8230" spans="1:1" x14ac:dyDescent="0.25">
      <c r="A8230" t="s">
        <v>1533</v>
      </c>
    </row>
    <row r="8232" spans="1:1" x14ac:dyDescent="0.25">
      <c r="A8232" t="s">
        <v>2</v>
      </c>
    </row>
    <row r="8233" spans="1:1" x14ac:dyDescent="0.25">
      <c r="A8233">
        <v>1373</v>
      </c>
    </row>
    <row r="8234" spans="1:1" x14ac:dyDescent="0.25">
      <c r="A8234" t="s">
        <v>821</v>
      </c>
    </row>
    <row r="8236" spans="1:1" x14ac:dyDescent="0.25">
      <c r="A8236" t="s">
        <v>1534</v>
      </c>
    </row>
    <row r="8238" spans="1:1" x14ac:dyDescent="0.25">
      <c r="A8238" t="s">
        <v>2</v>
      </c>
    </row>
    <row r="8239" spans="1:1" x14ac:dyDescent="0.25">
      <c r="A8239">
        <v>1374</v>
      </c>
    </row>
    <row r="8240" spans="1:1" x14ac:dyDescent="0.25">
      <c r="A8240" t="s">
        <v>89</v>
      </c>
    </row>
    <row r="8242" spans="1:1" x14ac:dyDescent="0.25">
      <c r="A8242" t="s">
        <v>1535</v>
      </c>
    </row>
    <row r="8244" spans="1:1" x14ac:dyDescent="0.25">
      <c r="A8244" t="s">
        <v>2</v>
      </c>
    </row>
    <row r="8245" spans="1:1" x14ac:dyDescent="0.25">
      <c r="A8245">
        <v>1375</v>
      </c>
    </row>
    <row r="8246" spans="1:1" x14ac:dyDescent="0.25">
      <c r="A8246" t="s">
        <v>42</v>
      </c>
    </row>
    <row r="8248" spans="1:1" x14ac:dyDescent="0.25">
      <c r="A8248" t="s">
        <v>1536</v>
      </c>
    </row>
    <row r="8250" spans="1:1" x14ac:dyDescent="0.25">
      <c r="A8250" t="s">
        <v>2</v>
      </c>
    </row>
    <row r="8251" spans="1:1" x14ac:dyDescent="0.25">
      <c r="A8251">
        <v>1376</v>
      </c>
    </row>
    <row r="8252" spans="1:1" x14ac:dyDescent="0.25">
      <c r="A8252" t="s">
        <v>131</v>
      </c>
    </row>
    <row r="8254" spans="1:1" x14ac:dyDescent="0.25">
      <c r="A8254" t="s">
        <v>1537</v>
      </c>
    </row>
    <row r="8256" spans="1:1" x14ac:dyDescent="0.25">
      <c r="A8256" t="s">
        <v>2</v>
      </c>
    </row>
    <row r="8257" spans="1:1" x14ac:dyDescent="0.25">
      <c r="A8257">
        <v>1377</v>
      </c>
    </row>
    <row r="8258" spans="1:1" x14ac:dyDescent="0.25">
      <c r="A8258" t="s">
        <v>183</v>
      </c>
    </row>
    <row r="8260" spans="1:1" x14ac:dyDescent="0.25">
      <c r="A8260" t="s">
        <v>1538</v>
      </c>
    </row>
    <row r="8262" spans="1:1" x14ac:dyDescent="0.25">
      <c r="A8262" t="s">
        <v>2</v>
      </c>
    </row>
    <row r="8263" spans="1:1" x14ac:dyDescent="0.25">
      <c r="A8263">
        <v>1378</v>
      </c>
    </row>
    <row r="8264" spans="1:1" x14ac:dyDescent="0.25">
      <c r="A8264" t="s">
        <v>1263</v>
      </c>
    </row>
    <row r="8266" spans="1:1" x14ac:dyDescent="0.25">
      <c r="A8266" t="s">
        <v>1539</v>
      </c>
    </row>
    <row r="8268" spans="1:1" x14ac:dyDescent="0.25">
      <c r="A8268" t="s">
        <v>2</v>
      </c>
    </row>
    <row r="8269" spans="1:1" x14ac:dyDescent="0.25">
      <c r="A8269">
        <v>1379</v>
      </c>
    </row>
    <row r="8270" spans="1:1" x14ac:dyDescent="0.25">
      <c r="A8270" t="s">
        <v>1685</v>
      </c>
    </row>
    <row r="8272" spans="1:1" x14ac:dyDescent="0.25">
      <c r="A8272" t="s">
        <v>1540</v>
      </c>
    </row>
    <row r="8274" spans="1:1" x14ac:dyDescent="0.25">
      <c r="A8274" t="s">
        <v>2</v>
      </c>
    </row>
    <row r="8275" spans="1:1" x14ac:dyDescent="0.25">
      <c r="A8275">
        <v>1380</v>
      </c>
    </row>
    <row r="8276" spans="1:1" x14ac:dyDescent="0.25">
      <c r="A8276" t="s">
        <v>1621</v>
      </c>
    </row>
    <row r="8278" spans="1:1" x14ac:dyDescent="0.25">
      <c r="A8278" t="s">
        <v>1541</v>
      </c>
    </row>
    <row r="8280" spans="1:1" x14ac:dyDescent="0.25">
      <c r="A8280" t="s">
        <v>2</v>
      </c>
    </row>
    <row r="8281" spans="1:1" x14ac:dyDescent="0.25">
      <c r="A8281">
        <v>1381</v>
      </c>
    </row>
    <row r="8282" spans="1:1" x14ac:dyDescent="0.25">
      <c r="A8282" t="s">
        <v>1790</v>
      </c>
    </row>
    <row r="8284" spans="1:1" x14ac:dyDescent="0.25">
      <c r="A8284" t="s">
        <v>1542</v>
      </c>
    </row>
    <row r="8286" spans="1:1" x14ac:dyDescent="0.25">
      <c r="A8286" t="s">
        <v>2</v>
      </c>
    </row>
    <row r="8287" spans="1:1" x14ac:dyDescent="0.25">
      <c r="A8287">
        <v>1382</v>
      </c>
    </row>
    <row r="8288" spans="1:1" x14ac:dyDescent="0.25">
      <c r="A8288" t="s">
        <v>1607</v>
      </c>
    </row>
    <row r="8290" spans="1:1" x14ac:dyDescent="0.25">
      <c r="A8290" t="s">
        <v>1543</v>
      </c>
    </row>
    <row r="8292" spans="1:1" x14ac:dyDescent="0.25">
      <c r="A8292" t="s">
        <v>2</v>
      </c>
    </row>
    <row r="8293" spans="1:1" x14ac:dyDescent="0.25">
      <c r="A8293">
        <v>1383</v>
      </c>
    </row>
    <row r="8294" spans="1:1" x14ac:dyDescent="0.25">
      <c r="A8294" t="s">
        <v>1761</v>
      </c>
    </row>
    <row r="8296" spans="1:1" x14ac:dyDescent="0.25">
      <c r="A8296" t="s">
        <v>1544</v>
      </c>
    </row>
    <row r="8298" spans="1:1" x14ac:dyDescent="0.25">
      <c r="A8298" t="s">
        <v>2</v>
      </c>
    </row>
    <row r="8299" spans="1:1" x14ac:dyDescent="0.25">
      <c r="A8299">
        <v>1384</v>
      </c>
    </row>
    <row r="8300" spans="1:1" x14ac:dyDescent="0.25">
      <c r="A8300" t="s">
        <v>1863</v>
      </c>
    </row>
    <row r="8302" spans="1:1" x14ac:dyDescent="0.25">
      <c r="A8302" t="s">
        <v>1545</v>
      </c>
    </row>
    <row r="8304" spans="1:1" x14ac:dyDescent="0.25">
      <c r="A8304" t="s">
        <v>2</v>
      </c>
    </row>
    <row r="8305" spans="1:1" x14ac:dyDescent="0.25">
      <c r="A8305">
        <v>1385</v>
      </c>
    </row>
    <row r="8306" spans="1:1" x14ac:dyDescent="0.25">
      <c r="A8306" t="s">
        <v>1775</v>
      </c>
    </row>
    <row r="8308" spans="1:1" x14ac:dyDescent="0.25">
      <c r="A8308" t="s">
        <v>1546</v>
      </c>
    </row>
    <row r="8310" spans="1:1" x14ac:dyDescent="0.25">
      <c r="A8310" t="s">
        <v>2</v>
      </c>
    </row>
    <row r="8311" spans="1:1" x14ac:dyDescent="0.25">
      <c r="A8311">
        <v>1386</v>
      </c>
    </row>
    <row r="8312" spans="1:1" x14ac:dyDescent="0.25">
      <c r="A8312" t="s">
        <v>1254</v>
      </c>
    </row>
    <row r="8314" spans="1:1" x14ac:dyDescent="0.25">
      <c r="A8314" t="s">
        <v>1547</v>
      </c>
    </row>
    <row r="8316" spans="1:1" x14ac:dyDescent="0.25">
      <c r="A8316" t="s">
        <v>2</v>
      </c>
    </row>
    <row r="8317" spans="1:1" x14ac:dyDescent="0.25">
      <c r="A8317">
        <v>1387</v>
      </c>
    </row>
    <row r="8318" spans="1:1" x14ac:dyDescent="0.25">
      <c r="A8318" t="s">
        <v>1574</v>
      </c>
    </row>
    <row r="8320" spans="1:1" x14ac:dyDescent="0.25">
      <c r="A8320" t="s">
        <v>1548</v>
      </c>
    </row>
    <row r="8322" spans="1:1" x14ac:dyDescent="0.25">
      <c r="A8322" t="s">
        <v>2</v>
      </c>
    </row>
    <row r="8323" spans="1:1" x14ac:dyDescent="0.25">
      <c r="A8323">
        <v>1388</v>
      </c>
    </row>
    <row r="8324" spans="1:1" x14ac:dyDescent="0.25">
      <c r="A8324" t="s">
        <v>1864</v>
      </c>
    </row>
    <row r="8326" spans="1:1" x14ac:dyDescent="0.25">
      <c r="A8326" t="s">
        <v>1549</v>
      </c>
    </row>
    <row r="8328" spans="1:1" x14ac:dyDescent="0.25">
      <c r="A8328" t="s">
        <v>2</v>
      </c>
    </row>
    <row r="8329" spans="1:1" x14ac:dyDescent="0.25">
      <c r="A8329">
        <v>1389</v>
      </c>
    </row>
    <row r="8330" spans="1:1" x14ac:dyDescent="0.25">
      <c r="A8330" t="s">
        <v>1623</v>
      </c>
    </row>
    <row r="8332" spans="1:1" x14ac:dyDescent="0.25">
      <c r="A8332" t="s">
        <v>1550</v>
      </c>
    </row>
    <row r="8334" spans="1:1" x14ac:dyDescent="0.25">
      <c r="A8334" t="s">
        <v>2</v>
      </c>
    </row>
    <row r="8335" spans="1:1" x14ac:dyDescent="0.25">
      <c r="A8335">
        <v>1390</v>
      </c>
    </row>
    <row r="8336" spans="1:1" x14ac:dyDescent="0.25">
      <c r="A8336" t="s">
        <v>1809</v>
      </c>
    </row>
    <row r="8338" spans="1:1" x14ac:dyDescent="0.25">
      <c r="A8338" t="s">
        <v>1551</v>
      </c>
    </row>
    <row r="8340" spans="1:1" x14ac:dyDescent="0.25">
      <c r="A8340" t="s">
        <v>2</v>
      </c>
    </row>
    <row r="8341" spans="1:1" x14ac:dyDescent="0.25">
      <c r="A8341">
        <v>1391</v>
      </c>
    </row>
    <row r="8342" spans="1:1" x14ac:dyDescent="0.25">
      <c r="A8342" t="s">
        <v>1865</v>
      </c>
    </row>
    <row r="8344" spans="1:1" x14ac:dyDescent="0.25">
      <c r="A8344" t="s">
        <v>1552</v>
      </c>
    </row>
    <row r="8346" spans="1:1" x14ac:dyDescent="0.25">
      <c r="A8346" t="s">
        <v>2</v>
      </c>
    </row>
    <row r="8347" spans="1:1" x14ac:dyDescent="0.25">
      <c r="A8347">
        <v>1392</v>
      </c>
    </row>
    <row r="8348" spans="1:1" x14ac:dyDescent="0.25">
      <c r="A8348" t="s">
        <v>1650</v>
      </c>
    </row>
    <row r="8350" spans="1:1" x14ac:dyDescent="0.25">
      <c r="A8350" t="s">
        <v>1553</v>
      </c>
    </row>
    <row r="8352" spans="1:1" x14ac:dyDescent="0.25">
      <c r="A8352" t="s">
        <v>2</v>
      </c>
    </row>
    <row r="8353" spans="1:1" x14ac:dyDescent="0.25">
      <c r="A8353">
        <v>1393</v>
      </c>
    </row>
    <row r="8354" spans="1:1" x14ac:dyDescent="0.25">
      <c r="A8354" t="s">
        <v>1819</v>
      </c>
    </row>
    <row r="8356" spans="1:1" x14ac:dyDescent="0.25">
      <c r="A8356" t="s">
        <v>1554</v>
      </c>
    </row>
    <row r="8358" spans="1:1" x14ac:dyDescent="0.25">
      <c r="A8358" t="s">
        <v>2</v>
      </c>
    </row>
    <row r="8359" spans="1:1" x14ac:dyDescent="0.25">
      <c r="A8359">
        <v>1394</v>
      </c>
    </row>
    <row r="8360" spans="1:1" x14ac:dyDescent="0.25">
      <c r="A8360" t="s">
        <v>1046</v>
      </c>
    </row>
    <row r="8362" spans="1:1" x14ac:dyDescent="0.25">
      <c r="A8362" t="s">
        <v>1555</v>
      </c>
    </row>
    <row r="8364" spans="1:1" x14ac:dyDescent="0.25">
      <c r="A8364" t="s">
        <v>2</v>
      </c>
    </row>
    <row r="8365" spans="1:1" x14ac:dyDescent="0.25">
      <c r="A8365">
        <v>1395</v>
      </c>
    </row>
    <row r="8366" spans="1:1" x14ac:dyDescent="0.25">
      <c r="A8366" t="s">
        <v>7</v>
      </c>
    </row>
    <row r="8368" spans="1:1" x14ac:dyDescent="0.25">
      <c r="A8368" t="s">
        <v>1556</v>
      </c>
    </row>
    <row r="8370" spans="1:1" x14ac:dyDescent="0.25">
      <c r="A8370" t="s">
        <v>2</v>
      </c>
    </row>
    <row r="8371" spans="1:1" x14ac:dyDescent="0.25">
      <c r="A8371">
        <v>1396</v>
      </c>
    </row>
    <row r="8372" spans="1:1" x14ac:dyDescent="0.25">
      <c r="A8372" t="s">
        <v>1866</v>
      </c>
    </row>
    <row r="8374" spans="1:1" x14ac:dyDescent="0.25">
      <c r="A8374" t="s">
        <v>1557</v>
      </c>
    </row>
    <row r="8376" spans="1:1" x14ac:dyDescent="0.25">
      <c r="A8376" t="s">
        <v>2</v>
      </c>
    </row>
    <row r="8377" spans="1:1" x14ac:dyDescent="0.25">
      <c r="A8377">
        <v>1397</v>
      </c>
    </row>
    <row r="8378" spans="1:1" x14ac:dyDescent="0.25">
      <c r="A8378" t="s">
        <v>39</v>
      </c>
    </row>
    <row r="8380" spans="1:1" x14ac:dyDescent="0.25">
      <c r="A8380" t="s">
        <v>1558</v>
      </c>
    </row>
    <row r="8382" spans="1:1" x14ac:dyDescent="0.25">
      <c r="A8382" t="s">
        <v>2</v>
      </c>
    </row>
    <row r="8383" spans="1:1" x14ac:dyDescent="0.25">
      <c r="A8383">
        <v>1398</v>
      </c>
    </row>
    <row r="8384" spans="1:1" x14ac:dyDescent="0.25">
      <c r="A8384" t="s">
        <v>1867</v>
      </c>
    </row>
    <row r="8386" spans="1:1" x14ac:dyDescent="0.25">
      <c r="A8386" t="s">
        <v>1559</v>
      </c>
    </row>
    <row r="8388" spans="1:1" x14ac:dyDescent="0.25">
      <c r="A8388" t="s">
        <v>2</v>
      </c>
    </row>
    <row r="8389" spans="1:1" x14ac:dyDescent="0.25">
      <c r="A8389">
        <v>1399</v>
      </c>
    </row>
    <row r="8390" spans="1:1" x14ac:dyDescent="0.25">
      <c r="A8390" t="s">
        <v>1737</v>
      </c>
    </row>
    <row r="8392" spans="1:1" x14ac:dyDescent="0.25">
      <c r="A8392" t="s">
        <v>1560</v>
      </c>
    </row>
    <row r="8394" spans="1:1" x14ac:dyDescent="0.25">
      <c r="A8394" t="s">
        <v>2</v>
      </c>
    </row>
    <row r="8395" spans="1:1" x14ac:dyDescent="0.25">
      <c r="A8395">
        <v>1400</v>
      </c>
    </row>
    <row r="8396" spans="1:1" x14ac:dyDescent="0.25">
      <c r="A8396" t="s">
        <v>1149</v>
      </c>
    </row>
    <row r="8398" spans="1:1" x14ac:dyDescent="0.25">
      <c r="A8398" t="s">
        <v>1561</v>
      </c>
    </row>
    <row r="8400" spans="1:1" x14ac:dyDescent="0.25">
      <c r="A840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the list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toimine</dc:creator>
  <cp:lastModifiedBy>toimine</cp:lastModifiedBy>
  <dcterms:created xsi:type="dcterms:W3CDTF">2022-01-30T09:16:27Z</dcterms:created>
  <dcterms:modified xsi:type="dcterms:W3CDTF">2022-01-30T09:58:14Z</dcterms:modified>
</cp:coreProperties>
</file>