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/Documents/"/>
    </mc:Choice>
  </mc:AlternateContent>
  <xr:revisionPtr revIDLastSave="0" documentId="13_ncr:1_{A4171E1F-CDAD-3C4C-B5C3-CDB10227B1E0}" xr6:coauthVersionLast="45" xr6:coauthVersionMax="45" xr10:uidLastSave="{00000000-0000-0000-0000-000000000000}"/>
  <bookViews>
    <workbookView xWindow="2400" yWindow="460" windowWidth="18300" windowHeight="14740" xr2:uid="{C93BAC6B-CDF8-9E43-876C-E40B9FDE549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  <c r="Q31" i="1"/>
  <c r="Q30" i="1"/>
  <c r="Q27" i="1" l="1"/>
  <c r="T23" i="1" l="1"/>
  <c r="T10" i="1"/>
  <c r="T22" i="1"/>
  <c r="T20" i="1"/>
  <c r="T19" i="1"/>
  <c r="T18" i="1"/>
  <c r="T17" i="1"/>
  <c r="Q23" i="1" l="1"/>
  <c r="Q19" i="1"/>
  <c r="Q16" i="1"/>
  <c r="K23" i="1"/>
  <c r="K22" i="1"/>
  <c r="K21" i="1"/>
  <c r="Q14" i="1"/>
  <c r="Q13" i="1"/>
  <c r="Q12" i="1"/>
  <c r="Q11" i="1"/>
</calcChain>
</file>

<file path=xl/sharedStrings.xml><?xml version="1.0" encoding="utf-8"?>
<sst xmlns="http://schemas.openxmlformats.org/spreadsheetml/2006/main" count="24" uniqueCount="23">
  <si>
    <t>Задача1</t>
  </si>
  <si>
    <t>Задача2</t>
  </si>
  <si>
    <t>Задача3</t>
  </si>
  <si>
    <t>Задача4</t>
  </si>
  <si>
    <t>Задача5</t>
  </si>
  <si>
    <t>Задача6</t>
  </si>
  <si>
    <t>i=</t>
  </si>
  <si>
    <t>Пункт1</t>
  </si>
  <si>
    <t>i_12_eff=</t>
  </si>
  <si>
    <t>PV_1_jan_2016=</t>
  </si>
  <si>
    <t>P=</t>
  </si>
  <si>
    <t>Пункт2</t>
  </si>
  <si>
    <t>L=</t>
  </si>
  <si>
    <t>Задача7</t>
  </si>
  <si>
    <t>pv=</t>
  </si>
  <si>
    <t>f01=</t>
  </si>
  <si>
    <t>f11=</t>
  </si>
  <si>
    <t>f12=</t>
  </si>
  <si>
    <t>f13=</t>
  </si>
  <si>
    <t>p1=</t>
  </si>
  <si>
    <t>p2=</t>
  </si>
  <si>
    <t>p3=</t>
  </si>
  <si>
    <t>p4=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</si>
</sst>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1" fillId="0" borderId="0" xfId="0" applyNumberFormat="1" applyFon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AA8-DBC4-534E-A702-3B788622D9A0}">
  <dimension ref="A8:T32"/>
  <sheetViews>
    <sheetView tabSelected="1" topLeftCell="L9" workbookViewId="0">
      <selection activeCell="Q33" sqref="Q33"/>
    </sheetView>
  </sheetViews>
  <sheetFormatPr baseColWidth="10" defaultRowHeight="16" x14ac:dyDescent="0.2"/>
  <cols>
    <col min="11" max="11" width="15" customWidth="1"/>
    <col min="16" max="16" width="16.5" customWidth="1"/>
    <col min="17" max="17" width="19" customWidth="1"/>
  </cols>
  <sheetData>
    <row r="8" spans="1:20" x14ac:dyDescent="0.2">
      <c r="S8" t="s">
        <v>13</v>
      </c>
    </row>
    <row r="9" spans="1:20" x14ac:dyDescent="0.2">
      <c r="A9" t="s">
        <v>0</v>
      </c>
      <c r="D9" t="s">
        <v>1</v>
      </c>
      <c r="G9" t="s">
        <v>2</v>
      </c>
      <c r="J9" t="s">
        <v>3</v>
      </c>
      <c r="M9" t="s">
        <v>4</v>
      </c>
      <c r="P9" t="s">
        <v>5</v>
      </c>
    </row>
    <row r="10" spans="1:20" ht="19" x14ac:dyDescent="0.25">
      <c r="P10" t="s">
        <v>7</v>
      </c>
      <c r="T10" s="1">
        <f>IRR({-94.9342228922549,4,4,4,104})</f>
        <v>5.4433505405254046E-2</v>
      </c>
    </row>
    <row r="11" spans="1:20" x14ac:dyDescent="0.2">
      <c r="P11" t="s">
        <v>6</v>
      </c>
      <c r="Q11">
        <f>8/100</f>
        <v>0.08</v>
      </c>
    </row>
    <row r="12" spans="1:20" x14ac:dyDescent="0.2">
      <c r="P12" t="s">
        <v>8</v>
      </c>
      <c r="Q12">
        <f>(1+Q11)^(1/12)-1</f>
        <v>6.4340301100034303E-3</v>
      </c>
      <c r="S12" t="s">
        <v>15</v>
      </c>
      <c r="T12">
        <v>0.04</v>
      </c>
    </row>
    <row r="13" spans="1:20" x14ac:dyDescent="0.2">
      <c r="P13" t="s">
        <v>9</v>
      </c>
      <c r="Q13">
        <f>(1-(1+Q12)^(-120))/Q12</f>
        <v>83.432390389455094</v>
      </c>
      <c r="S13" t="s">
        <v>16</v>
      </c>
      <c r="T13">
        <v>0.05</v>
      </c>
    </row>
    <row r="14" spans="1:20" x14ac:dyDescent="0.2">
      <c r="P14" t="s">
        <v>10</v>
      </c>
      <c r="Q14">
        <f>80000/Q13</f>
        <v>958.86021755540025</v>
      </c>
      <c r="S14" t="s">
        <v>17</v>
      </c>
      <c r="T14">
        <v>0.06</v>
      </c>
    </row>
    <row r="15" spans="1:20" x14ac:dyDescent="0.2">
      <c r="P15" t="s">
        <v>11</v>
      </c>
      <c r="S15" t="s">
        <v>18</v>
      </c>
      <c r="T15">
        <v>7.0000000000000007E-2</v>
      </c>
    </row>
    <row r="16" spans="1:20" x14ac:dyDescent="0.2">
      <c r="P16" t="s">
        <v>12</v>
      </c>
      <c r="Q16">
        <f>Q14*(1-(1+Q12)^(-86))/Q12</f>
        <v>63180.477546311784</v>
      </c>
    </row>
    <row r="17" spans="11:20" x14ac:dyDescent="0.2">
      <c r="S17" t="s">
        <v>19</v>
      </c>
      <c r="T17">
        <f>1/(1+T12)</f>
        <v>0.96153846153846145</v>
      </c>
    </row>
    <row r="18" spans="11:20" x14ac:dyDescent="0.2">
      <c r="S18" t="s">
        <v>20</v>
      </c>
      <c r="T18">
        <f>T17/(1+T13)</f>
        <v>0.91575091575091561</v>
      </c>
    </row>
    <row r="19" spans="11:20" x14ac:dyDescent="0.2">
      <c r="Q19">
        <f>958.86*(1-(1+0.006434)^(-86))/0.006434</f>
        <v>63180.538002203917</v>
      </c>
      <c r="S19" t="s">
        <v>21</v>
      </c>
      <c r="T19">
        <f>T18/(1+T14)</f>
        <v>0.86391595825558076</v>
      </c>
    </row>
    <row r="20" spans="11:20" x14ac:dyDescent="0.2">
      <c r="S20" t="s">
        <v>22</v>
      </c>
      <c r="T20">
        <f>T19/(1+T15)</f>
        <v>0.80739809182764555</v>
      </c>
    </row>
    <row r="21" spans="11:20" x14ac:dyDescent="0.2">
      <c r="K21">
        <f>0.995^6</f>
        <v>0.97037250935626573</v>
      </c>
    </row>
    <row r="22" spans="11:20" x14ac:dyDescent="0.2">
      <c r="K22">
        <f>80000/83.43239039</f>
        <v>958.86021754913793</v>
      </c>
      <c r="S22" t="s">
        <v>14</v>
      </c>
      <c r="T22">
        <f>0.04*(T17+T18+T19) + 1.04*T20</f>
        <v>0.94934222892254971</v>
      </c>
    </row>
    <row r="23" spans="11:20" x14ac:dyDescent="0.2">
      <c r="K23">
        <f>77910.04*(1.12^(1/4)-1)*(1-1.09^(-3))/(1-1.12^(-4))/0.09</f>
        <v>15549.154429912411</v>
      </c>
      <c r="Q23">
        <f>958.86*(1-(1+Q12)^(-86))/Q12</f>
        <v>63180.463211319227</v>
      </c>
      <c r="S23" t="s">
        <v>6</v>
      </c>
      <c r="T23" s="2">
        <f>IRR({-94.9342228922549,4,4,4,104})</f>
        <v>5.4433505405254046E-2</v>
      </c>
    </row>
    <row r="27" spans="11:20" x14ac:dyDescent="0.2">
      <c r="Q27">
        <f>12*((1+0.08)^(1/12)-1)</f>
        <v>7.7208361320041163E-2</v>
      </c>
    </row>
    <row r="30" spans="11:20" x14ac:dyDescent="0.2">
      <c r="Q30">
        <f>958.86*(1-(1+Q12)^(34))/(-Q12)</f>
        <v>36312.079228623712</v>
      </c>
    </row>
    <row r="31" spans="11:20" x14ac:dyDescent="0.2">
      <c r="Q31">
        <f>80000*(1+Q12)^(34)</f>
        <v>99492.565013770116</v>
      </c>
    </row>
    <row r="32" spans="11:20" x14ac:dyDescent="0.2">
      <c r="Q32">
        <f>Q31-Q30</f>
        <v>63180.485785146404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2020-04-08T13:59:32Z</dcterms:created>
  <dcterms:modified xsi:type="dcterms:W3CDTF">2020-04-16T09:07:23Z</dcterms:modified>
</cp:coreProperties>
</file>