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Bordo101.sigma.sbrf.ru\box2\GM_Trading\Rates\Structured\Surface builder\HypHyp NEW\"/>
    </mc:Choice>
  </mc:AlternateContent>
  <bookViews>
    <workbookView xWindow="0" yWindow="0" windowWidth="28800" windowHeight="11340"/>
  </bookViews>
  <sheets>
    <sheet name="Settings" sheetId="5" r:id="rId1"/>
    <sheet name="Params" sheetId="11" r:id="rId2"/>
    <sheet name="VOLS" sheetId="2" r:id="rId3"/>
  </sheets>
  <definedNames>
    <definedName name="AsOf">Settings!$C$6</definedName>
    <definedName name="Folder">Settings!$C$15</definedName>
    <definedName name="Folder_c">Settings!$C$20</definedName>
    <definedName name="KR_Vols" localSheetId="1">#REF!</definedName>
    <definedName name="KR_Vols">#REF!</definedName>
    <definedName name="MOS_VOLS" localSheetId="1">#REF!</definedName>
    <definedName name="MOS_VOLS">#REF!</definedName>
    <definedName name="PUBLISH_ALL">Settings!$G$15</definedName>
    <definedName name="PUBLISH_PARAMS">Settings!$G$18</definedName>
    <definedName name="PUBLISH_RATES">Settings!$G$17</definedName>
    <definedName name="PUBLISH_VOLS">Settings!$G$16</definedName>
    <definedName name="RUB_IRS" localSheetId="1">#REF!</definedName>
    <definedName name="RUB_IRS">#REF!</definedName>
    <definedName name="RUB_KR" localSheetId="1">#REF!</definedName>
    <definedName name="RUB_KR">#REF!</definedName>
    <definedName name="RUB_RUONIA" localSheetId="1">#REF!</definedName>
    <definedName name="RUB_RUONIA">#REF!</definedName>
    <definedName name="RUB_XCCY" localSheetId="1">#REF!</definedName>
    <definedName name="RUB_XCCY">#REF!</definedName>
    <definedName name="RUONIA_VOLS" localSheetId="1">#REF!</definedName>
    <definedName name="RUONIA_VOLS">#REF!</definedName>
    <definedName name="Scenario">Settings!$C$16</definedName>
    <definedName name="Scenario_c">Settings!$C$19</definedName>
    <definedName name="Scenario_path">Settings!$C$17</definedName>
    <definedName name="Scenario_path_c">Settings!$C$21</definedName>
    <definedName name="SpreadsheetBuilder_2" localSheetId="1" hidden="1">#REF!</definedName>
    <definedName name="SpreadsheetBuilder_2" hidden="1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1" l="1"/>
  <c r="C21" i="5" l="1"/>
  <c r="C17" i="5" l="1"/>
  <c r="B28" i="2"/>
  <c r="D3" i="2"/>
  <c r="G28" i="2"/>
  <c r="J28" i="2"/>
  <c r="D28" i="2"/>
  <c r="E102" i="2"/>
  <c r="M65" i="2"/>
  <c r="F67" i="2"/>
  <c r="H28" i="2"/>
  <c r="M67" i="2"/>
  <c r="M3" i="2"/>
  <c r="G102" i="2"/>
  <c r="N67" i="2"/>
  <c r="O3" i="2"/>
  <c r="D30" i="2"/>
  <c r="N30" i="2"/>
  <c r="E30" i="2"/>
  <c r="I67" i="2"/>
  <c r="B3" i="2"/>
  <c r="D65" i="2"/>
  <c r="C3" i="2"/>
  <c r="C28" i="2"/>
  <c r="P3" i="2"/>
  <c r="H3" i="2"/>
  <c r="L65" i="2"/>
  <c r="K3" i="2"/>
  <c r="P30" i="2"/>
  <c r="J30" i="2"/>
  <c r="H102" i="2"/>
  <c r="C102" i="2"/>
  <c r="E65" i="2"/>
  <c r="L67" i="2"/>
  <c r="F102" i="2"/>
  <c r="I28" i="2"/>
  <c r="K65" i="2"/>
  <c r="F3" i="2"/>
  <c r="L30" i="2"/>
  <c r="J102" i="2"/>
  <c r="F28" i="2"/>
  <c r="P65" i="2"/>
  <c r="I3" i="2"/>
  <c r="J67" i="2"/>
  <c r="P102" i="2"/>
  <c r="P28" i="2"/>
  <c r="M102" i="2"/>
  <c r="O67" i="2"/>
  <c r="O65" i="2"/>
  <c r="L28" i="2"/>
  <c r="B102" i="2"/>
  <c r="N28" i="2"/>
  <c r="M28" i="2"/>
  <c r="I102" i="2"/>
  <c r="H67" i="2"/>
  <c r="H65" i="2"/>
  <c r="D102" i="2"/>
  <c r="I65" i="2"/>
  <c r="B30" i="2"/>
  <c r="C67" i="2"/>
  <c r="K28" i="2"/>
  <c r="G3" i="2"/>
  <c r="C30" i="2"/>
  <c r="G67" i="2"/>
  <c r="N65" i="2"/>
  <c r="F30" i="2"/>
  <c r="O28" i="2"/>
  <c r="O30" i="2"/>
  <c r="L3" i="2"/>
  <c r="E67" i="2"/>
  <c r="P67" i="2"/>
  <c r="D67" i="2"/>
  <c r="L102" i="2"/>
  <c r="J3" i="2"/>
  <c r="B65" i="2"/>
  <c r="K67" i="2"/>
  <c r="K102" i="2"/>
  <c r="H30" i="2"/>
  <c r="I30" i="2"/>
  <c r="M30" i="2"/>
  <c r="K30" i="2"/>
  <c r="G65" i="2"/>
  <c r="E28" i="2"/>
  <c r="J65" i="2"/>
  <c r="B67" i="2"/>
  <c r="G30" i="2"/>
  <c r="C65" i="2"/>
  <c r="F65" i="2"/>
  <c r="E3" i="2"/>
  <c r="N3" i="2"/>
  <c r="O102" i="2"/>
  <c r="N102" i="2"/>
  <c r="E3" i="11"/>
  <c r="M18" i="11"/>
  <c r="J18" i="11"/>
  <c r="B33" i="11"/>
  <c r="L33" i="11"/>
  <c r="N3" i="11"/>
  <c r="M3" i="11"/>
  <c r="N18" i="11"/>
  <c r="E33" i="11"/>
  <c r="D18" i="11"/>
  <c r="F33" i="11"/>
  <c r="N33" i="11"/>
  <c r="G33" i="11"/>
  <c r="D3" i="11"/>
  <c r="P18" i="11"/>
  <c r="K33" i="11"/>
  <c r="C3" i="11"/>
  <c r="J33" i="11"/>
  <c r="H3" i="11"/>
  <c r="F3" i="11"/>
  <c r="B3" i="11"/>
  <c r="L18" i="11"/>
  <c r="H18" i="11"/>
  <c r="O3" i="11"/>
  <c r="K18" i="11"/>
  <c r="H33" i="11"/>
  <c r="K3" i="11"/>
  <c r="I3" i="11"/>
  <c r="O33" i="11"/>
  <c r="I33" i="11"/>
  <c r="F18" i="11"/>
  <c r="G3" i="11"/>
  <c r="I18" i="11"/>
  <c r="D33" i="11"/>
  <c r="P33" i="11"/>
  <c r="C33" i="11"/>
  <c r="J3" i="11"/>
  <c r="L3" i="11"/>
  <c r="M33" i="11"/>
  <c r="O18" i="11"/>
  <c r="C18" i="11"/>
  <c r="P3" i="11"/>
  <c r="E18" i="11"/>
  <c r="G18" i="11"/>
  <c r="B18" i="11"/>
  <c r="B1" i="2" l="1"/>
  <c r="D69" i="2" a="1"/>
  <c r="C32" i="2" a="1"/>
  <c r="I69" i="2" a="1"/>
  <c r="L69" i="2" a="1"/>
  <c r="L32" i="2" a="1"/>
  <c r="D32" i="2" a="1"/>
  <c r="G5" i="2" a="1"/>
  <c r="P69" i="2" a="1"/>
  <c r="M32" i="2" a="1"/>
  <c r="F5" i="2" a="1"/>
  <c r="J69" i="2" a="1"/>
  <c r="E32" i="2" a="1"/>
  <c r="N69" i="2" a="1"/>
  <c r="L5" i="2" a="1"/>
  <c r="O5" i="2" a="1"/>
  <c r="B5" i="2" a="1"/>
  <c r="B32" i="2" a="1"/>
  <c r="J5" i="2" a="1"/>
  <c r="K5" i="2" a="1"/>
  <c r="I5" i="2" a="1"/>
  <c r="G32" i="2" a="1"/>
  <c r="C69" i="2" a="1"/>
  <c r="H69" i="2" a="1"/>
  <c r="E5" i="2" a="1"/>
  <c r="H5" i="2" a="1"/>
  <c r="F32" i="2" a="1"/>
  <c r="K69" i="2" a="1"/>
  <c r="C5" i="2" a="1"/>
  <c r="P5" i="2" a="1"/>
  <c r="M5" i="2" a="1"/>
  <c r="F69" i="2" a="1"/>
  <c r="D5" i="2" a="1"/>
  <c r="P32" i="2" a="1"/>
  <c r="H32" i="2" a="1"/>
  <c r="N5" i="2" a="1"/>
  <c r="J32" i="2" a="1"/>
  <c r="B69" i="2" a="1"/>
  <c r="O32" i="2" a="1"/>
  <c r="O69" i="2" a="1"/>
  <c r="I32" i="2" a="1"/>
  <c r="N32" i="2" a="1"/>
  <c r="K32" i="2" a="1"/>
  <c r="G69" i="2" a="1"/>
  <c r="E69" i="2" a="1"/>
  <c r="M69" i="2" a="1"/>
  <c r="M20" i="11"/>
  <c r="K20" i="11"/>
  <c r="P5" i="11"/>
  <c r="P9" i="11"/>
  <c r="I35" i="11"/>
  <c r="O35" i="11"/>
  <c r="J5" i="11"/>
  <c r="P21" i="11"/>
  <c r="J9" i="11"/>
  <c r="J40" i="11"/>
  <c r="J21" i="11"/>
  <c r="J7" i="11"/>
  <c r="N35" i="11"/>
  <c r="K35" i="11"/>
  <c r="E5" i="11"/>
  <c r="C20" i="11"/>
  <c r="P37" i="11"/>
  <c r="H20" i="11"/>
  <c r="E10" i="11"/>
  <c r="E23" i="11"/>
  <c r="E22" i="11"/>
  <c r="I5" i="11"/>
  <c r="E39" i="11"/>
  <c r="P38" i="11"/>
  <c r="I25" i="11"/>
  <c r="G35" i="11"/>
  <c r="O20" i="11"/>
  <c r="I21" i="11"/>
  <c r="J35" i="11"/>
  <c r="P35" i="11"/>
  <c r="B20" i="11"/>
  <c r="D35" i="11"/>
  <c r="E35" i="11"/>
  <c r="L5" i="11"/>
  <c r="N5" i="11"/>
  <c r="J20" i="11"/>
  <c r="P40" i="11"/>
  <c r="E36" i="11"/>
  <c r="P24" i="11"/>
  <c r="L38" i="11"/>
  <c r="L9" i="11"/>
  <c r="N7" i="11"/>
  <c r="J37" i="11"/>
  <c r="J6" i="11"/>
  <c r="I9" i="11"/>
  <c r="I39" i="11"/>
  <c r="D5" i="11"/>
  <c r="C5" i="11"/>
  <c r="H35" i="11"/>
  <c r="N36" i="11"/>
  <c r="N38" i="11"/>
  <c r="P36" i="11"/>
  <c r="J25" i="11"/>
  <c r="D37" i="11"/>
  <c r="D6" i="11"/>
  <c r="I20" i="11"/>
  <c r="D7" i="11"/>
  <c r="C22" i="11"/>
  <c r="D38" i="11"/>
  <c r="M35" i="11"/>
  <c r="L20" i="11"/>
  <c r="E9" i="11"/>
  <c r="N24" i="11"/>
  <c r="E37" i="11"/>
  <c r="E21" i="11"/>
  <c r="P6" i="11"/>
  <c r="L10" i="11"/>
  <c r="L36" i="11"/>
  <c r="N25" i="11"/>
  <c r="J23" i="11"/>
  <c r="J39" i="11"/>
  <c r="I40" i="11"/>
  <c r="I7" i="11"/>
  <c r="D25" i="11"/>
  <c r="L6" i="11"/>
  <c r="L24" i="11"/>
  <c r="I37" i="11"/>
  <c r="F35" i="11"/>
  <c r="D20" i="11"/>
  <c r="O5" i="11"/>
  <c r="G20" i="11"/>
  <c r="B35" i="11"/>
  <c r="D8" i="11"/>
  <c r="P20" i="11"/>
  <c r="N20" i="11"/>
  <c r="D21" i="11"/>
  <c r="O39" i="11"/>
  <c r="E6" i="11"/>
  <c r="L39" i="11"/>
  <c r="P7" i="11"/>
  <c r="O36" i="11"/>
  <c r="C10" i="11"/>
  <c r="O38" i="11"/>
  <c r="C36" i="11"/>
  <c r="P22" i="11"/>
  <c r="L21" i="11"/>
  <c r="L40" i="11"/>
  <c r="N9" i="11"/>
  <c r="J22" i="11"/>
  <c r="J38" i="11"/>
  <c r="I10" i="11"/>
  <c r="O9" i="11"/>
  <c r="E20" i="11"/>
  <c r="N23" i="11"/>
  <c r="C23" i="11"/>
  <c r="C6" i="11"/>
  <c r="O21" i="11"/>
  <c r="N37" i="11"/>
  <c r="I8" i="11"/>
  <c r="D9" i="11"/>
  <c r="K5" i="11"/>
  <c r="L35" i="11"/>
  <c r="G5" i="11"/>
  <c r="F5" i="11"/>
  <c r="M5" i="11"/>
  <c r="H5" i="11"/>
  <c r="D22" i="11"/>
  <c r="K36" i="11"/>
  <c r="C38" i="11"/>
  <c r="N21" i="11"/>
  <c r="C24" i="11"/>
  <c r="K23" i="11"/>
  <c r="K21" i="11"/>
  <c r="F20" i="11"/>
  <c r="M21" i="11"/>
  <c r="O23" i="11"/>
  <c r="O37" i="11"/>
  <c r="C8" i="11"/>
  <c r="G38" i="11"/>
  <c r="P25" i="11"/>
  <c r="F39" i="11"/>
  <c r="L22" i="11"/>
  <c r="M8" i="11"/>
  <c r="N22" i="11"/>
  <c r="N6" i="11"/>
  <c r="H36" i="11"/>
  <c r="J10" i="11"/>
  <c r="I24" i="11"/>
  <c r="I22" i="11"/>
  <c r="B5" i="11"/>
  <c r="B38" i="11"/>
  <c r="C35" i="11"/>
  <c r="E7" i="11"/>
  <c r="P23" i="11"/>
  <c r="E25" i="11"/>
  <c r="K7" i="11"/>
  <c r="H8" i="11"/>
  <c r="P39" i="11"/>
  <c r="D36" i="11"/>
  <c r="H7" i="11"/>
  <c r="J36" i="11"/>
  <c r="D23" i="11"/>
  <c r="C25" i="11"/>
  <c r="P10" i="11"/>
  <c r="L37" i="11"/>
  <c r="N40" i="11"/>
  <c r="H22" i="11"/>
  <c r="J8" i="11"/>
  <c r="E24" i="11"/>
  <c r="E40" i="11"/>
  <c r="E8" i="11"/>
  <c r="E38" i="11"/>
  <c r="I23" i="11"/>
  <c r="I36" i="11"/>
  <c r="I38" i="11"/>
  <c r="I6" i="11"/>
  <c r="L23" i="11"/>
  <c r="L7" i="11"/>
  <c r="L8" i="11"/>
  <c r="L25" i="11"/>
  <c r="N39" i="11"/>
  <c r="N10" i="11"/>
  <c r="N8" i="11"/>
  <c r="D39" i="11"/>
  <c r="D24" i="11"/>
  <c r="D10" i="11"/>
  <c r="D40" i="11"/>
  <c r="C39" i="11"/>
  <c r="C40" i="11"/>
  <c r="C37" i="11"/>
  <c r="C9" i="11"/>
  <c r="O25" i="11"/>
  <c r="O8" i="11"/>
  <c r="O6" i="11"/>
  <c r="O40" i="11"/>
  <c r="O22" i="11"/>
  <c r="O24" i="11"/>
  <c r="O7" i="11"/>
  <c r="O10" i="11"/>
  <c r="K40" i="11"/>
  <c r="K22" i="11"/>
  <c r="K9" i="11"/>
  <c r="K37" i="11"/>
  <c r="K24" i="11"/>
  <c r="K8" i="11"/>
  <c r="K39" i="11"/>
  <c r="K6" i="11"/>
  <c r="K25" i="11"/>
  <c r="K10" i="11"/>
  <c r="K38" i="11"/>
  <c r="G23" i="11"/>
  <c r="G9" i="11"/>
  <c r="G8" i="11"/>
  <c r="G36" i="11"/>
  <c r="G25" i="11"/>
  <c r="G39" i="11"/>
  <c r="G40" i="11"/>
  <c r="G21" i="11"/>
  <c r="G10" i="11"/>
  <c r="G37" i="11"/>
  <c r="G6" i="11"/>
  <c r="G22" i="11"/>
  <c r="G7" i="11"/>
  <c r="F21" i="11"/>
  <c r="F24" i="11"/>
  <c r="F25" i="11"/>
  <c r="F10" i="11"/>
  <c r="F38" i="11"/>
  <c r="F8" i="11"/>
  <c r="F37" i="11"/>
  <c r="F9" i="11"/>
  <c r="F23" i="11"/>
  <c r="F36" i="11"/>
  <c r="F6" i="11"/>
  <c r="F22" i="11"/>
  <c r="F7" i="11"/>
  <c r="F40" i="11"/>
  <c r="M36" i="11"/>
  <c r="M38" i="11"/>
  <c r="M40" i="11"/>
  <c r="M9" i="11"/>
  <c r="M37" i="11"/>
  <c r="M22" i="11"/>
  <c r="M7" i="11"/>
  <c r="M23" i="11"/>
  <c r="M24" i="11"/>
  <c r="M10" i="11"/>
  <c r="M25" i="11"/>
  <c r="M6" i="11"/>
  <c r="M39" i="11"/>
  <c r="H37" i="11"/>
  <c r="H6" i="11"/>
  <c r="H9" i="11"/>
  <c r="H40" i="11"/>
  <c r="H21" i="11"/>
  <c r="H23" i="11"/>
  <c r="H39" i="11"/>
  <c r="H10" i="11"/>
  <c r="H38" i="11"/>
  <c r="H24" i="11"/>
  <c r="H25" i="11"/>
  <c r="B37" i="11"/>
  <c r="B25" i="11"/>
  <c r="B8" i="11"/>
  <c r="B22" i="11"/>
  <c r="B7" i="11"/>
  <c r="B40" i="11"/>
  <c r="B9" i="11"/>
  <c r="B6" i="11"/>
  <c r="B23" i="11"/>
  <c r="B21" i="11"/>
  <c r="B39" i="11"/>
  <c r="B24" i="11"/>
  <c r="B10" i="11"/>
  <c r="B36" i="11"/>
  <c r="L90" i="2" l="1"/>
  <c r="L76" i="2"/>
  <c r="L101" i="2"/>
  <c r="L87" i="2"/>
  <c r="L98" i="2"/>
  <c r="L84" i="2"/>
  <c r="L72" i="2"/>
  <c r="L95" i="2"/>
  <c r="L96" i="2"/>
  <c r="L92" i="2"/>
  <c r="L70" i="2"/>
  <c r="L73" i="2"/>
  <c r="L75" i="2"/>
  <c r="L100" i="2"/>
  <c r="L78" i="2"/>
  <c r="L81" i="2"/>
  <c r="L83" i="2"/>
  <c r="L69" i="2"/>
  <c r="L86" i="2"/>
  <c r="L89" i="2"/>
  <c r="L91" i="2"/>
  <c r="L77" i="2"/>
  <c r="L94" i="2"/>
  <c r="L97" i="2"/>
  <c r="L74" i="2"/>
  <c r="L99" i="2"/>
  <c r="L85" i="2"/>
  <c r="L71" i="2"/>
  <c r="L80" i="2"/>
  <c r="L82" i="2"/>
  <c r="L88" i="2"/>
  <c r="L93" i="2"/>
  <c r="L79" i="2"/>
  <c r="D45" i="2"/>
  <c r="D39" i="2"/>
  <c r="D56" i="2"/>
  <c r="D42" i="2"/>
  <c r="D53" i="2"/>
  <c r="D47" i="2"/>
  <c r="D64" i="2"/>
  <c r="D50" i="2"/>
  <c r="D61" i="2"/>
  <c r="D55" i="2"/>
  <c r="D36" i="2"/>
  <c r="D58" i="2"/>
  <c r="D60" i="2"/>
  <c r="D63" i="2"/>
  <c r="D33" i="2"/>
  <c r="D35" i="2"/>
  <c r="D38" i="2"/>
  <c r="D44" i="2"/>
  <c r="D41" i="2"/>
  <c r="D43" i="2"/>
  <c r="D46" i="2"/>
  <c r="D32" i="2"/>
  <c r="D49" i="2"/>
  <c r="D51" i="2"/>
  <c r="D54" i="2"/>
  <c r="D40" i="2"/>
  <c r="D57" i="2"/>
  <c r="D59" i="2"/>
  <c r="D37" i="2"/>
  <c r="D62" i="2"/>
  <c r="D48" i="2"/>
  <c r="D34" i="2"/>
  <c r="D52" i="2"/>
  <c r="L21" i="2"/>
  <c r="L8" i="2"/>
  <c r="L11" i="2"/>
  <c r="L10" i="2"/>
  <c r="L16" i="2"/>
  <c r="L19" i="2"/>
  <c r="L6" i="2"/>
  <c r="L24" i="2"/>
  <c r="L27" i="2"/>
  <c r="L26" i="2"/>
  <c r="L14" i="2"/>
  <c r="L18" i="2"/>
  <c r="L13" i="2"/>
  <c r="L12" i="2"/>
  <c r="L22" i="2"/>
  <c r="L9" i="2"/>
  <c r="L20" i="2"/>
  <c r="L7" i="2"/>
  <c r="L17" i="2"/>
  <c r="L23" i="2"/>
  <c r="L5" i="2"/>
  <c r="L15" i="2"/>
  <c r="L25" i="2"/>
  <c r="J87" i="2"/>
  <c r="J81" i="2"/>
  <c r="J75" i="2"/>
  <c r="J101" i="2"/>
  <c r="J70" i="2"/>
  <c r="J95" i="2"/>
  <c r="J89" i="2"/>
  <c r="J83" i="2"/>
  <c r="J92" i="2"/>
  <c r="J73" i="2"/>
  <c r="J78" i="2"/>
  <c r="J100" i="2"/>
  <c r="J97" i="2"/>
  <c r="J91" i="2"/>
  <c r="J79" i="2"/>
  <c r="J86" i="2"/>
  <c r="J72" i="2"/>
  <c r="J84" i="2"/>
  <c r="J99" i="2"/>
  <c r="J94" i="2"/>
  <c r="J80" i="2"/>
  <c r="J74" i="2"/>
  <c r="J69" i="2"/>
  <c r="J98" i="2"/>
  <c r="J76" i="2"/>
  <c r="J88" i="2"/>
  <c r="J82" i="2"/>
  <c r="J77" i="2"/>
  <c r="J71" i="2"/>
  <c r="J96" i="2"/>
  <c r="J90" i="2"/>
  <c r="J85" i="2"/>
  <c r="J93" i="2"/>
  <c r="K6" i="2"/>
  <c r="K16" i="2"/>
  <c r="K27" i="2"/>
  <c r="K21" i="2"/>
  <c r="K14" i="2"/>
  <c r="K24" i="2"/>
  <c r="K18" i="2"/>
  <c r="K22" i="2"/>
  <c r="K9" i="2"/>
  <c r="K12" i="2"/>
  <c r="K7" i="2"/>
  <c r="K17" i="2"/>
  <c r="K20" i="2"/>
  <c r="K15" i="2"/>
  <c r="K25" i="2"/>
  <c r="K8" i="2"/>
  <c r="K5" i="2"/>
  <c r="K23" i="2"/>
  <c r="K10" i="2"/>
  <c r="K13" i="2"/>
  <c r="K26" i="2"/>
  <c r="K11" i="2"/>
  <c r="K19" i="2"/>
  <c r="C14" i="2"/>
  <c r="C24" i="2"/>
  <c r="C27" i="2"/>
  <c r="C22" i="2"/>
  <c r="C18" i="2"/>
  <c r="C6" i="2"/>
  <c r="C12" i="2"/>
  <c r="C26" i="2"/>
  <c r="C9" i="2"/>
  <c r="C19" i="2"/>
  <c r="C20" i="2"/>
  <c r="C7" i="2"/>
  <c r="C17" i="2"/>
  <c r="C16" i="2"/>
  <c r="C5" i="2"/>
  <c r="C15" i="2"/>
  <c r="C25" i="2"/>
  <c r="C13" i="2"/>
  <c r="C23" i="2"/>
  <c r="C10" i="2"/>
  <c r="C21" i="2"/>
  <c r="C8" i="2"/>
  <c r="C11" i="2"/>
  <c r="M20" i="2"/>
  <c r="M22" i="2"/>
  <c r="M17" i="2"/>
  <c r="M10" i="2"/>
  <c r="M7" i="2"/>
  <c r="M25" i="2"/>
  <c r="M24" i="2"/>
  <c r="M5" i="2"/>
  <c r="M15" i="2"/>
  <c r="M11" i="2"/>
  <c r="M26" i="2"/>
  <c r="M18" i="2"/>
  <c r="M13" i="2"/>
  <c r="M23" i="2"/>
  <c r="M19" i="2"/>
  <c r="M16" i="2"/>
  <c r="M6" i="2"/>
  <c r="M21" i="2"/>
  <c r="M8" i="2"/>
  <c r="M27" i="2"/>
  <c r="M12" i="2"/>
  <c r="M14" i="2"/>
  <c r="M9" i="2"/>
  <c r="P75" i="2"/>
  <c r="P100" i="2"/>
  <c r="P78" i="2"/>
  <c r="P81" i="2"/>
  <c r="P83" i="2"/>
  <c r="P80" i="2"/>
  <c r="P86" i="2"/>
  <c r="P89" i="2"/>
  <c r="P98" i="2"/>
  <c r="P87" i="2"/>
  <c r="P72" i="2"/>
  <c r="P74" i="2"/>
  <c r="P91" i="2"/>
  <c r="P69" i="2"/>
  <c r="P94" i="2"/>
  <c r="P97" i="2"/>
  <c r="P76" i="2"/>
  <c r="P101" i="2"/>
  <c r="P82" i="2"/>
  <c r="P99" i="2"/>
  <c r="P77" i="2"/>
  <c r="P71" i="2"/>
  <c r="P93" i="2"/>
  <c r="P95" i="2"/>
  <c r="P90" i="2"/>
  <c r="P88" i="2"/>
  <c r="P85" i="2"/>
  <c r="P79" i="2"/>
  <c r="P84" i="2"/>
  <c r="P96" i="2"/>
  <c r="P92" i="2"/>
  <c r="P70" i="2"/>
  <c r="P73" i="2"/>
  <c r="I36" i="2"/>
  <c r="I61" i="2"/>
  <c r="I47" i="2"/>
  <c r="I64" i="2"/>
  <c r="I44" i="2"/>
  <c r="I34" i="2"/>
  <c r="I55" i="2"/>
  <c r="I33" i="2"/>
  <c r="I62" i="2"/>
  <c r="I51" i="2"/>
  <c r="I52" i="2"/>
  <c r="I38" i="2"/>
  <c r="I63" i="2"/>
  <c r="I41" i="2"/>
  <c r="I43" i="2"/>
  <c r="I48" i="2"/>
  <c r="I60" i="2"/>
  <c r="I46" i="2"/>
  <c r="I42" i="2"/>
  <c r="I49" i="2"/>
  <c r="I40" i="2"/>
  <c r="I50" i="2"/>
  <c r="I35" i="2"/>
  <c r="I58" i="2"/>
  <c r="I54" i="2"/>
  <c r="I32" i="2"/>
  <c r="I57" i="2"/>
  <c r="I37" i="2"/>
  <c r="I45" i="2"/>
  <c r="I59" i="2"/>
  <c r="I53" i="2"/>
  <c r="I39" i="2"/>
  <c r="I56" i="2"/>
  <c r="C55" i="2"/>
  <c r="C46" i="2"/>
  <c r="C58" i="2"/>
  <c r="C52" i="2"/>
  <c r="C63" i="2"/>
  <c r="C33" i="2"/>
  <c r="C35" i="2"/>
  <c r="C60" i="2"/>
  <c r="C53" i="2"/>
  <c r="C39" i="2"/>
  <c r="C54" i="2"/>
  <c r="C41" i="2"/>
  <c r="C43" i="2"/>
  <c r="C62" i="2"/>
  <c r="C34" i="2"/>
  <c r="C42" i="2"/>
  <c r="C32" i="2"/>
  <c r="C49" i="2"/>
  <c r="C51" i="2"/>
  <c r="C37" i="2"/>
  <c r="C48" i="2"/>
  <c r="C36" i="2"/>
  <c r="C40" i="2"/>
  <c r="C57" i="2"/>
  <c r="C59" i="2"/>
  <c r="C45" i="2"/>
  <c r="C38" i="2"/>
  <c r="C61" i="2"/>
  <c r="C47" i="2"/>
  <c r="C64" i="2"/>
  <c r="C50" i="2"/>
  <c r="C44" i="2"/>
  <c r="C56" i="2"/>
  <c r="G39" i="2"/>
  <c r="G56" i="2"/>
  <c r="G42" i="2"/>
  <c r="G38" i="2"/>
  <c r="G61" i="2"/>
  <c r="G47" i="2"/>
  <c r="G64" i="2"/>
  <c r="G50" i="2"/>
  <c r="G36" i="2"/>
  <c r="G55" i="2"/>
  <c r="G33" i="2"/>
  <c r="G58" i="2"/>
  <c r="G44" i="2"/>
  <c r="G63" i="2"/>
  <c r="G41" i="2"/>
  <c r="G46" i="2"/>
  <c r="G52" i="2"/>
  <c r="G54" i="2"/>
  <c r="G49" i="2"/>
  <c r="G35" i="2"/>
  <c r="G60" i="2"/>
  <c r="G32" i="2"/>
  <c r="G57" i="2"/>
  <c r="G43" i="2"/>
  <c r="G37" i="2"/>
  <c r="G40" i="2"/>
  <c r="G62" i="2"/>
  <c r="G51" i="2"/>
  <c r="G45" i="2"/>
  <c r="G48" i="2"/>
  <c r="G34" i="2"/>
  <c r="G59" i="2"/>
  <c r="G53" i="2"/>
  <c r="C69" i="2"/>
  <c r="C94" i="2"/>
  <c r="C88" i="2"/>
  <c r="C75" i="2"/>
  <c r="C77" i="2"/>
  <c r="C71" i="2"/>
  <c r="C96" i="2"/>
  <c r="C83" i="2"/>
  <c r="C85" i="2"/>
  <c r="C79" i="2"/>
  <c r="C82" i="2"/>
  <c r="C91" i="2"/>
  <c r="C93" i="2"/>
  <c r="C87" i="2"/>
  <c r="C73" i="2"/>
  <c r="C99" i="2"/>
  <c r="C76" i="2"/>
  <c r="C101" i="2"/>
  <c r="C95" i="2"/>
  <c r="C81" i="2"/>
  <c r="C98" i="2"/>
  <c r="C84" i="2"/>
  <c r="C70" i="2"/>
  <c r="C90" i="2"/>
  <c r="C89" i="2"/>
  <c r="C92" i="2"/>
  <c r="C78" i="2"/>
  <c r="C72" i="2"/>
  <c r="C97" i="2"/>
  <c r="C100" i="2"/>
  <c r="C86" i="2"/>
  <c r="C80" i="2"/>
  <c r="C74" i="2"/>
  <c r="K47" i="2"/>
  <c r="K64" i="2"/>
  <c r="K58" i="2"/>
  <c r="K44" i="2"/>
  <c r="K55" i="2"/>
  <c r="K33" i="2"/>
  <c r="K38" i="2"/>
  <c r="K52" i="2"/>
  <c r="K63" i="2"/>
  <c r="K41" i="2"/>
  <c r="K35" i="2"/>
  <c r="K60" i="2"/>
  <c r="K46" i="2"/>
  <c r="K49" i="2"/>
  <c r="K43" i="2"/>
  <c r="K54" i="2"/>
  <c r="K32" i="2"/>
  <c r="K57" i="2"/>
  <c r="K51" i="2"/>
  <c r="K37" i="2"/>
  <c r="K40" i="2"/>
  <c r="K34" i="2"/>
  <c r="K59" i="2"/>
  <c r="K45" i="2"/>
  <c r="K48" i="2"/>
  <c r="K42" i="2"/>
  <c r="K62" i="2"/>
  <c r="K53" i="2"/>
  <c r="K39" i="2"/>
  <c r="K56" i="2"/>
  <c r="K50" i="2"/>
  <c r="K36" i="2"/>
  <c r="K61" i="2"/>
  <c r="B11" i="2"/>
  <c r="B20" i="2"/>
  <c r="B27" i="2"/>
  <c r="B19" i="2"/>
  <c r="B8" i="2"/>
  <c r="B7" i="2"/>
  <c r="B14" i="2"/>
  <c r="B21" i="2"/>
  <c r="B15" i="2"/>
  <c r="B16" i="2"/>
  <c r="B12" i="2"/>
  <c r="B23" i="2"/>
  <c r="B13" i="2"/>
  <c r="B10" i="2"/>
  <c r="B9" i="2"/>
  <c r="B5" i="2"/>
  <c r="B22" i="2"/>
  <c r="B17" i="2"/>
  <c r="B18" i="2"/>
  <c r="B24" i="2"/>
  <c r="B25" i="2"/>
  <c r="B6" i="2"/>
  <c r="B26" i="2"/>
  <c r="P5" i="2"/>
  <c r="P15" i="2"/>
  <c r="P25" i="2"/>
  <c r="P13" i="2"/>
  <c r="P23" i="2"/>
  <c r="P11" i="2"/>
  <c r="P21" i="2"/>
  <c r="P8" i="2"/>
  <c r="P19" i="2"/>
  <c r="P10" i="2"/>
  <c r="P16" i="2"/>
  <c r="P27" i="2"/>
  <c r="P6" i="2"/>
  <c r="P24" i="2"/>
  <c r="P18" i="2"/>
  <c r="P20" i="2"/>
  <c r="P7" i="2"/>
  <c r="P17" i="2"/>
  <c r="P12" i="2"/>
  <c r="P14" i="2"/>
  <c r="P9" i="2"/>
  <c r="P22" i="2"/>
  <c r="P26" i="2"/>
  <c r="B92" i="2"/>
  <c r="B101" i="2"/>
  <c r="B79" i="2"/>
  <c r="B73" i="2"/>
  <c r="B100" i="2"/>
  <c r="B90" i="2"/>
  <c r="B87" i="2"/>
  <c r="B74" i="2"/>
  <c r="B97" i="2"/>
  <c r="B70" i="2"/>
  <c r="B95" i="2"/>
  <c r="B75" i="2"/>
  <c r="B98" i="2"/>
  <c r="B78" i="2"/>
  <c r="B81" i="2"/>
  <c r="B83" i="2"/>
  <c r="B94" i="2"/>
  <c r="B99" i="2"/>
  <c r="B69" i="2"/>
  <c r="B86" i="2"/>
  <c r="B72" i="2"/>
  <c r="B91" i="2"/>
  <c r="B77" i="2"/>
  <c r="B80" i="2"/>
  <c r="B84" i="2"/>
  <c r="B93" i="2"/>
  <c r="B71" i="2"/>
  <c r="B96" i="2"/>
  <c r="B88" i="2"/>
  <c r="B89" i="2"/>
  <c r="B76" i="2"/>
  <c r="B82" i="2"/>
  <c r="B85" i="2"/>
  <c r="N87" i="2"/>
  <c r="N73" i="2"/>
  <c r="N75" i="2"/>
  <c r="N101" i="2"/>
  <c r="N70" i="2"/>
  <c r="N95" i="2"/>
  <c r="N81" i="2"/>
  <c r="N83" i="2"/>
  <c r="N76" i="2"/>
  <c r="N80" i="2"/>
  <c r="N78" i="2"/>
  <c r="N84" i="2"/>
  <c r="N89" i="2"/>
  <c r="N91" i="2"/>
  <c r="N86" i="2"/>
  <c r="N100" i="2"/>
  <c r="N97" i="2"/>
  <c r="N99" i="2"/>
  <c r="N92" i="2"/>
  <c r="N77" i="2"/>
  <c r="N94" i="2"/>
  <c r="N72" i="2"/>
  <c r="N74" i="2"/>
  <c r="N69" i="2"/>
  <c r="N82" i="2"/>
  <c r="N79" i="2"/>
  <c r="N96" i="2"/>
  <c r="N98" i="2"/>
  <c r="N93" i="2"/>
  <c r="N71" i="2"/>
  <c r="N85" i="2"/>
  <c r="N88" i="2"/>
  <c r="N90" i="2"/>
  <c r="K74" i="2"/>
  <c r="K70" i="2"/>
  <c r="K72" i="2"/>
  <c r="K75" i="2"/>
  <c r="K98" i="2"/>
  <c r="K78" i="2"/>
  <c r="K80" i="2"/>
  <c r="K83" i="2"/>
  <c r="K79" i="2"/>
  <c r="K69" i="2"/>
  <c r="K86" i="2"/>
  <c r="K88" i="2"/>
  <c r="K91" i="2"/>
  <c r="K77" i="2"/>
  <c r="K94" i="2"/>
  <c r="K96" i="2"/>
  <c r="K99" i="2"/>
  <c r="K84" i="2"/>
  <c r="K81" i="2"/>
  <c r="K76" i="2"/>
  <c r="K85" i="2"/>
  <c r="K71" i="2"/>
  <c r="K73" i="2"/>
  <c r="K82" i="2"/>
  <c r="K93" i="2"/>
  <c r="K100" i="2"/>
  <c r="K90" i="2"/>
  <c r="K95" i="2"/>
  <c r="K97" i="2"/>
  <c r="K92" i="2"/>
  <c r="K101" i="2"/>
  <c r="K87" i="2"/>
  <c r="K89" i="2"/>
  <c r="M72" i="2"/>
  <c r="M97" i="2"/>
  <c r="M91" i="2"/>
  <c r="M77" i="2"/>
  <c r="M78" i="2"/>
  <c r="M80" i="2"/>
  <c r="M86" i="2"/>
  <c r="M99" i="2"/>
  <c r="M85" i="2"/>
  <c r="M88" i="2"/>
  <c r="M74" i="2"/>
  <c r="M76" i="2"/>
  <c r="M93" i="2"/>
  <c r="M96" i="2"/>
  <c r="M82" i="2"/>
  <c r="M84" i="2"/>
  <c r="M101" i="2"/>
  <c r="M73" i="2"/>
  <c r="M100" i="2"/>
  <c r="M94" i="2"/>
  <c r="M90" i="2"/>
  <c r="M92" i="2"/>
  <c r="M71" i="2"/>
  <c r="M98" i="2"/>
  <c r="M79" i="2"/>
  <c r="M89" i="2"/>
  <c r="M83" i="2"/>
  <c r="M69" i="2"/>
  <c r="M95" i="2"/>
  <c r="M70" i="2"/>
  <c r="M87" i="2"/>
  <c r="M81" i="2"/>
  <c r="M75" i="2"/>
  <c r="J18" i="2"/>
  <c r="J16" i="2"/>
  <c r="J27" i="2"/>
  <c r="J6" i="2"/>
  <c r="J24" i="2"/>
  <c r="J12" i="2"/>
  <c r="J14" i="2"/>
  <c r="J10" i="2"/>
  <c r="J20" i="2"/>
  <c r="J22" i="2"/>
  <c r="J9" i="2"/>
  <c r="J26" i="2"/>
  <c r="J7" i="2"/>
  <c r="J17" i="2"/>
  <c r="J21" i="2"/>
  <c r="J8" i="2"/>
  <c r="J19" i="2"/>
  <c r="J11" i="2"/>
  <c r="J15" i="2"/>
  <c r="J5" i="2"/>
  <c r="J13" i="2"/>
  <c r="J25" i="2"/>
  <c r="J23" i="2"/>
  <c r="F12" i="2"/>
  <c r="F22" i="2"/>
  <c r="F17" i="2"/>
  <c r="F20" i="2"/>
  <c r="F7" i="2"/>
  <c r="F25" i="2"/>
  <c r="F5" i="2"/>
  <c r="F15" i="2"/>
  <c r="F10" i="2"/>
  <c r="F13" i="2"/>
  <c r="F23" i="2"/>
  <c r="F11" i="2"/>
  <c r="F21" i="2"/>
  <c r="F8" i="2"/>
  <c r="F19" i="2"/>
  <c r="F14" i="2"/>
  <c r="F9" i="2"/>
  <c r="F6" i="2"/>
  <c r="F16" i="2"/>
  <c r="F24" i="2"/>
  <c r="F27" i="2"/>
  <c r="F26" i="2"/>
  <c r="F18" i="2"/>
  <c r="N41" i="2"/>
  <c r="N35" i="2"/>
  <c r="N60" i="2"/>
  <c r="N46" i="2"/>
  <c r="N49" i="2"/>
  <c r="N43" i="2"/>
  <c r="N32" i="2"/>
  <c r="N54" i="2"/>
  <c r="N50" i="2"/>
  <c r="N57" i="2"/>
  <c r="N51" i="2"/>
  <c r="N37" i="2"/>
  <c r="N62" i="2"/>
  <c r="N61" i="2"/>
  <c r="N34" i="2"/>
  <c r="N59" i="2"/>
  <c r="N45" i="2"/>
  <c r="N56" i="2"/>
  <c r="N47" i="2"/>
  <c r="N42" i="2"/>
  <c r="N64" i="2"/>
  <c r="N53" i="2"/>
  <c r="N39" i="2"/>
  <c r="N36" i="2"/>
  <c r="N33" i="2"/>
  <c r="N40" i="2"/>
  <c r="N52" i="2"/>
  <c r="N38" i="2"/>
  <c r="N63" i="2"/>
  <c r="N58" i="2"/>
  <c r="N55" i="2"/>
  <c r="N44" i="2"/>
  <c r="N48" i="2"/>
  <c r="G14" i="2"/>
  <c r="G26" i="2"/>
  <c r="G12" i="2"/>
  <c r="G22" i="2"/>
  <c r="G9" i="2"/>
  <c r="G20" i="2"/>
  <c r="G7" i="2"/>
  <c r="G17" i="2"/>
  <c r="G5" i="2"/>
  <c r="G15" i="2"/>
  <c r="G25" i="2"/>
  <c r="G13" i="2"/>
  <c r="G23" i="2"/>
  <c r="G10" i="2"/>
  <c r="G6" i="2"/>
  <c r="G24" i="2"/>
  <c r="G27" i="2"/>
  <c r="G21" i="2"/>
  <c r="G18" i="2"/>
  <c r="G11" i="2"/>
  <c r="G19" i="2"/>
  <c r="G8" i="2"/>
  <c r="G16" i="2"/>
  <c r="D20" i="2"/>
  <c r="D22" i="2"/>
  <c r="D9" i="2"/>
  <c r="D18" i="2"/>
  <c r="D7" i="2"/>
  <c r="D17" i="2"/>
  <c r="D5" i="2"/>
  <c r="D15" i="2"/>
  <c r="D25" i="2"/>
  <c r="D13" i="2"/>
  <c r="D23" i="2"/>
  <c r="D11" i="2"/>
  <c r="D21" i="2"/>
  <c r="D10" i="2"/>
  <c r="D19" i="2"/>
  <c r="D12" i="2"/>
  <c r="D14" i="2"/>
  <c r="D24" i="2"/>
  <c r="D16" i="2"/>
  <c r="D6" i="2"/>
  <c r="D27" i="2"/>
  <c r="D26" i="2"/>
  <c r="D8" i="2"/>
  <c r="L54" i="2"/>
  <c r="L32" i="2"/>
  <c r="L49" i="2"/>
  <c r="L51" i="2"/>
  <c r="L37" i="2"/>
  <c r="L62" i="2"/>
  <c r="L40" i="2"/>
  <c r="L57" i="2"/>
  <c r="L59" i="2"/>
  <c r="L45" i="2"/>
  <c r="L44" i="2"/>
  <c r="L48" i="2"/>
  <c r="L34" i="2"/>
  <c r="L53" i="2"/>
  <c r="L39" i="2"/>
  <c r="L56" i="2"/>
  <c r="L42" i="2"/>
  <c r="L36" i="2"/>
  <c r="L61" i="2"/>
  <c r="L47" i="2"/>
  <c r="L64" i="2"/>
  <c r="L50" i="2"/>
  <c r="L55" i="2"/>
  <c r="L46" i="2"/>
  <c r="L60" i="2"/>
  <c r="L41" i="2"/>
  <c r="L43" i="2"/>
  <c r="L38" i="2"/>
  <c r="L63" i="2"/>
  <c r="L33" i="2"/>
  <c r="L58" i="2"/>
  <c r="L35" i="2"/>
  <c r="L52" i="2"/>
  <c r="O40" i="2"/>
  <c r="O57" i="2"/>
  <c r="O51" i="2"/>
  <c r="O45" i="2"/>
  <c r="O48" i="2"/>
  <c r="O34" i="2"/>
  <c r="O59" i="2"/>
  <c r="O53" i="2"/>
  <c r="O64" i="2"/>
  <c r="O46" i="2"/>
  <c r="O37" i="2"/>
  <c r="O47" i="2"/>
  <c r="O33" i="2"/>
  <c r="O43" i="2"/>
  <c r="O55" i="2"/>
  <c r="O41" i="2"/>
  <c r="O54" i="2"/>
  <c r="O63" i="2"/>
  <c r="O49" i="2"/>
  <c r="O36" i="2"/>
  <c r="O32" i="2"/>
  <c r="O52" i="2"/>
  <c r="O56" i="2"/>
  <c r="O60" i="2"/>
  <c r="O62" i="2"/>
  <c r="O61" i="2"/>
  <c r="O42" i="2"/>
  <c r="O50" i="2"/>
  <c r="O58" i="2"/>
  <c r="O35" i="2"/>
  <c r="O44" i="2"/>
  <c r="O39" i="2"/>
  <c r="O38" i="2"/>
  <c r="O5" i="2"/>
  <c r="O23" i="2"/>
  <c r="O11" i="2"/>
  <c r="O13" i="2"/>
  <c r="O8" i="2"/>
  <c r="O19" i="2"/>
  <c r="O6" i="2"/>
  <c r="O17" i="2"/>
  <c r="O22" i="2"/>
  <c r="O26" i="2"/>
  <c r="O7" i="2"/>
  <c r="O27" i="2"/>
  <c r="O12" i="2"/>
  <c r="O15" i="2"/>
  <c r="O10" i="2"/>
  <c r="O14" i="2"/>
  <c r="O16" i="2"/>
  <c r="O24" i="2"/>
  <c r="O9" i="2"/>
  <c r="O25" i="2"/>
  <c r="O20" i="2"/>
  <c r="O18" i="2"/>
  <c r="O21" i="2"/>
  <c r="E59" i="2"/>
  <c r="E61" i="2"/>
  <c r="E39" i="2"/>
  <c r="E56" i="2"/>
  <c r="E36" i="2"/>
  <c r="E34" i="2"/>
  <c r="E47" i="2"/>
  <c r="E64" i="2"/>
  <c r="E44" i="2"/>
  <c r="E46" i="2"/>
  <c r="E40" i="2"/>
  <c r="E60" i="2"/>
  <c r="E62" i="2"/>
  <c r="E33" i="2"/>
  <c r="E37" i="2"/>
  <c r="E42" i="2"/>
  <c r="E41" i="2"/>
  <c r="E45" i="2"/>
  <c r="E55" i="2"/>
  <c r="E49" i="2"/>
  <c r="E51" i="2"/>
  <c r="E32" i="2"/>
  <c r="E52" i="2"/>
  <c r="E48" i="2"/>
  <c r="E53" i="2"/>
  <c r="E57" i="2"/>
  <c r="E58" i="2"/>
  <c r="E38" i="2"/>
  <c r="E54" i="2"/>
  <c r="E63" i="2"/>
  <c r="E50" i="2"/>
  <c r="E35" i="2"/>
  <c r="E43" i="2"/>
  <c r="I20" i="2"/>
  <c r="I7" i="2"/>
  <c r="I25" i="2"/>
  <c r="I5" i="2"/>
  <c r="I15" i="2"/>
  <c r="I26" i="2"/>
  <c r="I22" i="2"/>
  <c r="I19" i="2"/>
  <c r="I12" i="2"/>
  <c r="I8" i="2"/>
  <c r="I18" i="2"/>
  <c r="I13" i="2"/>
  <c r="I16" i="2"/>
  <c r="I21" i="2"/>
  <c r="I24" i="2"/>
  <c r="I11" i="2"/>
  <c r="I27" i="2"/>
  <c r="I10" i="2"/>
  <c r="I6" i="2"/>
  <c r="I14" i="2"/>
  <c r="I23" i="2"/>
  <c r="I9" i="2"/>
  <c r="I17" i="2"/>
  <c r="I73" i="2"/>
  <c r="I98" i="2"/>
  <c r="I100" i="2"/>
  <c r="I79" i="2"/>
  <c r="I81" i="2"/>
  <c r="I75" i="2"/>
  <c r="I69" i="2"/>
  <c r="I87" i="2"/>
  <c r="I89" i="2"/>
  <c r="I83" i="2"/>
  <c r="I77" i="2"/>
  <c r="I95" i="2"/>
  <c r="I74" i="2"/>
  <c r="I85" i="2"/>
  <c r="I80" i="2"/>
  <c r="I90" i="2"/>
  <c r="I101" i="2"/>
  <c r="I88" i="2"/>
  <c r="I91" i="2"/>
  <c r="I70" i="2"/>
  <c r="I96" i="2"/>
  <c r="I99" i="2"/>
  <c r="I71" i="2"/>
  <c r="I94" i="2"/>
  <c r="I82" i="2"/>
  <c r="I76" i="2"/>
  <c r="I84" i="2"/>
  <c r="I92" i="2"/>
  <c r="I97" i="2"/>
  <c r="I72" i="2"/>
  <c r="I78" i="2"/>
  <c r="I93" i="2"/>
  <c r="I86" i="2"/>
  <c r="F87" i="2"/>
  <c r="F81" i="2"/>
  <c r="F83" i="2"/>
  <c r="F101" i="2"/>
  <c r="F70" i="2"/>
  <c r="F95" i="2"/>
  <c r="F89" i="2"/>
  <c r="F91" i="2"/>
  <c r="F76" i="2"/>
  <c r="F78" i="2"/>
  <c r="F92" i="2"/>
  <c r="F97" i="2"/>
  <c r="F99" i="2"/>
  <c r="F84" i="2"/>
  <c r="F79" i="2"/>
  <c r="F90" i="2"/>
  <c r="F80" i="2"/>
  <c r="F75" i="2"/>
  <c r="F88" i="2"/>
  <c r="F100" i="2"/>
  <c r="F96" i="2"/>
  <c r="F69" i="2"/>
  <c r="F98" i="2"/>
  <c r="F86" i="2"/>
  <c r="F77" i="2"/>
  <c r="F94" i="2"/>
  <c r="F85" i="2"/>
  <c r="F71" i="2"/>
  <c r="F93" i="2"/>
  <c r="F72" i="2"/>
  <c r="F74" i="2"/>
  <c r="F82" i="2"/>
  <c r="F73" i="2"/>
  <c r="B44" i="2"/>
  <c r="B34" i="2"/>
  <c r="B63" i="2"/>
  <c r="B41" i="2"/>
  <c r="B52" i="2"/>
  <c r="B38" i="2"/>
  <c r="B32" i="2"/>
  <c r="B49" i="2"/>
  <c r="B60" i="2"/>
  <c r="B62" i="2"/>
  <c r="B42" i="2"/>
  <c r="B35" i="2"/>
  <c r="B37" i="2"/>
  <c r="B47" i="2"/>
  <c r="B57" i="2"/>
  <c r="B43" i="2"/>
  <c r="B45" i="2"/>
  <c r="B55" i="2"/>
  <c r="B51" i="2"/>
  <c r="B53" i="2"/>
  <c r="B40" i="2"/>
  <c r="B50" i="2"/>
  <c r="B33" i="2"/>
  <c r="B61" i="2"/>
  <c r="B46" i="2"/>
  <c r="B54" i="2"/>
  <c r="B39" i="2"/>
  <c r="B56" i="2"/>
  <c r="B64" i="2"/>
  <c r="B48" i="2"/>
  <c r="B59" i="2"/>
  <c r="B58" i="2"/>
  <c r="B36" i="2"/>
  <c r="J33" i="2"/>
  <c r="J58" i="2"/>
  <c r="J52" i="2"/>
  <c r="J38" i="2"/>
  <c r="J63" i="2"/>
  <c r="J41" i="2"/>
  <c r="J35" i="2"/>
  <c r="J60" i="2"/>
  <c r="J46" i="2"/>
  <c r="J43" i="2"/>
  <c r="J45" i="2"/>
  <c r="J47" i="2"/>
  <c r="J49" i="2"/>
  <c r="J59" i="2"/>
  <c r="J61" i="2"/>
  <c r="J57" i="2"/>
  <c r="J64" i="2"/>
  <c r="J56" i="2"/>
  <c r="J32" i="2"/>
  <c r="J36" i="2"/>
  <c r="J54" i="2"/>
  <c r="J51" i="2"/>
  <c r="J55" i="2"/>
  <c r="J44" i="2"/>
  <c r="J48" i="2"/>
  <c r="J37" i="2"/>
  <c r="J53" i="2"/>
  <c r="J39" i="2"/>
  <c r="J34" i="2"/>
  <c r="J62" i="2"/>
  <c r="J42" i="2"/>
  <c r="J50" i="2"/>
  <c r="J40" i="2"/>
  <c r="O77" i="2"/>
  <c r="O94" i="2"/>
  <c r="O96" i="2"/>
  <c r="O99" i="2"/>
  <c r="O85" i="2"/>
  <c r="O71" i="2"/>
  <c r="O73" i="2"/>
  <c r="O74" i="2"/>
  <c r="O76" i="2"/>
  <c r="O93" i="2"/>
  <c r="O100" i="2"/>
  <c r="O79" i="2"/>
  <c r="O97" i="2"/>
  <c r="O69" i="2"/>
  <c r="O95" i="2"/>
  <c r="O83" i="2"/>
  <c r="O101" i="2"/>
  <c r="O72" i="2"/>
  <c r="O91" i="2"/>
  <c r="O90" i="2"/>
  <c r="O80" i="2"/>
  <c r="O98" i="2"/>
  <c r="O88" i="2"/>
  <c r="O84" i="2"/>
  <c r="O81" i="2"/>
  <c r="O92" i="2"/>
  <c r="O89" i="2"/>
  <c r="O82" i="2"/>
  <c r="O75" i="2"/>
  <c r="O70" i="2"/>
  <c r="O87" i="2"/>
  <c r="O78" i="2"/>
  <c r="O86" i="2"/>
  <c r="D91" i="2"/>
  <c r="D69" i="2"/>
  <c r="D94" i="2"/>
  <c r="D89" i="2"/>
  <c r="D74" i="2"/>
  <c r="D99" i="2"/>
  <c r="D77" i="2"/>
  <c r="D71" i="2"/>
  <c r="D97" i="2"/>
  <c r="D82" i="2"/>
  <c r="D80" i="2"/>
  <c r="D85" i="2"/>
  <c r="D79" i="2"/>
  <c r="D84" i="2"/>
  <c r="D86" i="2"/>
  <c r="D90" i="2"/>
  <c r="D100" i="2"/>
  <c r="D95" i="2"/>
  <c r="D98" i="2"/>
  <c r="D72" i="2"/>
  <c r="D96" i="2"/>
  <c r="D88" i="2"/>
  <c r="D93" i="2"/>
  <c r="D73" i="2"/>
  <c r="D75" i="2"/>
  <c r="D81" i="2"/>
  <c r="D83" i="2"/>
  <c r="D76" i="2"/>
  <c r="D92" i="2"/>
  <c r="D101" i="2"/>
  <c r="D70" i="2"/>
  <c r="D78" i="2"/>
  <c r="D87" i="2"/>
  <c r="H37" i="2"/>
  <c r="H62" i="2"/>
  <c r="H56" i="2"/>
  <c r="H34" i="2"/>
  <c r="H59" i="2"/>
  <c r="H45" i="2"/>
  <c r="H39" i="2"/>
  <c r="H64" i="2"/>
  <c r="H42" i="2"/>
  <c r="H53" i="2"/>
  <c r="H63" i="2"/>
  <c r="H57" i="2"/>
  <c r="H52" i="2"/>
  <c r="H40" i="2"/>
  <c r="H50" i="2"/>
  <c r="H38" i="2"/>
  <c r="H48" i="2"/>
  <c r="H58" i="2"/>
  <c r="H46" i="2"/>
  <c r="H44" i="2"/>
  <c r="H60" i="2"/>
  <c r="H49" i="2"/>
  <c r="H61" i="2"/>
  <c r="H36" i="2"/>
  <c r="H54" i="2"/>
  <c r="H35" i="2"/>
  <c r="H47" i="2"/>
  <c r="H43" i="2"/>
  <c r="H55" i="2"/>
  <c r="H51" i="2"/>
  <c r="H33" i="2"/>
  <c r="H32" i="2"/>
  <c r="H41" i="2"/>
  <c r="E26" i="2"/>
  <c r="E16" i="2"/>
  <c r="E10" i="2"/>
  <c r="E6" i="2"/>
  <c r="E9" i="2"/>
  <c r="E12" i="2"/>
  <c r="E22" i="2"/>
  <c r="E25" i="2"/>
  <c r="E20" i="2"/>
  <c r="E7" i="2"/>
  <c r="E11" i="2"/>
  <c r="E5" i="2"/>
  <c r="E15" i="2"/>
  <c r="E19" i="2"/>
  <c r="E13" i="2"/>
  <c r="E27" i="2"/>
  <c r="E21" i="2"/>
  <c r="E18" i="2"/>
  <c r="E14" i="2"/>
  <c r="E23" i="2"/>
  <c r="E17" i="2"/>
  <c r="E8" i="2"/>
  <c r="E24" i="2"/>
  <c r="E78" i="2"/>
  <c r="E98" i="2"/>
  <c r="E100" i="2"/>
  <c r="E79" i="2"/>
  <c r="E73" i="2"/>
  <c r="E75" i="2"/>
  <c r="E69" i="2"/>
  <c r="E87" i="2"/>
  <c r="E81" i="2"/>
  <c r="E83" i="2"/>
  <c r="E77" i="2"/>
  <c r="E95" i="2"/>
  <c r="E88" i="2"/>
  <c r="E99" i="2"/>
  <c r="E71" i="2"/>
  <c r="E89" i="2"/>
  <c r="E84" i="2"/>
  <c r="E86" i="2"/>
  <c r="E97" i="2"/>
  <c r="E92" i="2"/>
  <c r="E74" i="2"/>
  <c r="E85" i="2"/>
  <c r="E80" i="2"/>
  <c r="E94" i="2"/>
  <c r="E96" i="2"/>
  <c r="E70" i="2"/>
  <c r="E82" i="2"/>
  <c r="E90" i="2"/>
  <c r="E91" i="2"/>
  <c r="E93" i="2"/>
  <c r="E76" i="2"/>
  <c r="E101" i="2"/>
  <c r="E72" i="2"/>
  <c r="M36" i="2"/>
  <c r="M38" i="2"/>
  <c r="M63" i="2"/>
  <c r="M33" i="2"/>
  <c r="M44" i="2"/>
  <c r="M46" i="2"/>
  <c r="M50" i="2"/>
  <c r="M41" i="2"/>
  <c r="M52" i="2"/>
  <c r="M34" i="2"/>
  <c r="M64" i="2"/>
  <c r="M37" i="2"/>
  <c r="M47" i="2"/>
  <c r="M49" i="2"/>
  <c r="M35" i="2"/>
  <c r="M45" i="2"/>
  <c r="M55" i="2"/>
  <c r="M57" i="2"/>
  <c r="M43" i="2"/>
  <c r="M53" i="2"/>
  <c r="M32" i="2"/>
  <c r="M39" i="2"/>
  <c r="M51" i="2"/>
  <c r="M40" i="2"/>
  <c r="M59" i="2"/>
  <c r="M48" i="2"/>
  <c r="M58" i="2"/>
  <c r="M56" i="2"/>
  <c r="M60" i="2"/>
  <c r="M42" i="2"/>
  <c r="M61" i="2"/>
  <c r="M54" i="2"/>
  <c r="M62" i="2"/>
  <c r="H74" i="2"/>
  <c r="H99" i="2"/>
  <c r="H85" i="2"/>
  <c r="H79" i="2"/>
  <c r="H96" i="2"/>
  <c r="H82" i="2"/>
  <c r="H80" i="2"/>
  <c r="H93" i="2"/>
  <c r="H87" i="2"/>
  <c r="H90" i="2"/>
  <c r="H76" i="2"/>
  <c r="H101" i="2"/>
  <c r="H95" i="2"/>
  <c r="H75" i="2"/>
  <c r="H70" i="2"/>
  <c r="H97" i="2"/>
  <c r="H91" i="2"/>
  <c r="H86" i="2"/>
  <c r="H84" i="2"/>
  <c r="H94" i="2"/>
  <c r="H92" i="2"/>
  <c r="H71" i="2"/>
  <c r="H100" i="2"/>
  <c r="H69" i="2"/>
  <c r="H77" i="2"/>
  <c r="H78" i="2"/>
  <c r="H73" i="2"/>
  <c r="H81" i="2"/>
  <c r="H88" i="2"/>
  <c r="H83" i="2"/>
  <c r="H89" i="2"/>
  <c r="H72" i="2"/>
  <c r="H98" i="2"/>
  <c r="N21" i="2"/>
  <c r="N8" i="2"/>
  <c r="N11" i="2"/>
  <c r="N6" i="2"/>
  <c r="N16" i="2"/>
  <c r="N19" i="2"/>
  <c r="N13" i="2"/>
  <c r="N26" i="2"/>
  <c r="N22" i="2"/>
  <c r="N17" i="2"/>
  <c r="N7" i="2"/>
  <c r="N25" i="2"/>
  <c r="N15" i="2"/>
  <c r="N10" i="2"/>
  <c r="N14" i="2"/>
  <c r="N23" i="2"/>
  <c r="N18" i="2"/>
  <c r="N24" i="2"/>
  <c r="N9" i="2"/>
  <c r="N12" i="2"/>
  <c r="N20" i="2"/>
  <c r="N5" i="2"/>
  <c r="N27" i="2"/>
  <c r="P53" i="2"/>
  <c r="P47" i="2"/>
  <c r="P52" i="2"/>
  <c r="P50" i="2"/>
  <c r="P61" i="2"/>
  <c r="P55" i="2"/>
  <c r="P33" i="2"/>
  <c r="P58" i="2"/>
  <c r="P44" i="2"/>
  <c r="P40" i="2"/>
  <c r="P34" i="2"/>
  <c r="P46" i="2"/>
  <c r="P56" i="2"/>
  <c r="P36" i="2"/>
  <c r="P54" i="2"/>
  <c r="P64" i="2"/>
  <c r="P35" i="2"/>
  <c r="P62" i="2"/>
  <c r="P41" i="2"/>
  <c r="P43" i="2"/>
  <c r="P32" i="2"/>
  <c r="P48" i="2"/>
  <c r="P49" i="2"/>
  <c r="P37" i="2"/>
  <c r="P57" i="2"/>
  <c r="P45" i="2"/>
  <c r="P60" i="2"/>
  <c r="P59" i="2"/>
  <c r="P38" i="2"/>
  <c r="P51" i="2"/>
  <c r="P42" i="2"/>
  <c r="P39" i="2"/>
  <c r="P63" i="2"/>
  <c r="G90" i="2"/>
  <c r="G86" i="2"/>
  <c r="G80" i="2"/>
  <c r="G75" i="2"/>
  <c r="G69" i="2"/>
  <c r="G94" i="2"/>
  <c r="G88" i="2"/>
  <c r="G83" i="2"/>
  <c r="G92" i="2"/>
  <c r="G71" i="2"/>
  <c r="G81" i="2"/>
  <c r="G77" i="2"/>
  <c r="G87" i="2"/>
  <c r="G97" i="2"/>
  <c r="G85" i="2"/>
  <c r="G95" i="2"/>
  <c r="G98" i="2"/>
  <c r="G93" i="2"/>
  <c r="G82" i="2"/>
  <c r="G91" i="2"/>
  <c r="G101" i="2"/>
  <c r="G99" i="2"/>
  <c r="G70" i="2"/>
  <c r="G74" i="2"/>
  <c r="G78" i="2"/>
  <c r="G79" i="2"/>
  <c r="G72" i="2"/>
  <c r="G84" i="2"/>
  <c r="G73" i="2"/>
  <c r="G76" i="2"/>
  <c r="G89" i="2"/>
  <c r="G100" i="2"/>
  <c r="G96" i="2"/>
  <c r="F50" i="2"/>
  <c r="F36" i="2"/>
  <c r="F61" i="2"/>
  <c r="F55" i="2"/>
  <c r="F33" i="2"/>
  <c r="F58" i="2"/>
  <c r="F44" i="2"/>
  <c r="F38" i="2"/>
  <c r="F63" i="2"/>
  <c r="F48" i="2"/>
  <c r="F40" i="2"/>
  <c r="F39" i="2"/>
  <c r="F41" i="2"/>
  <c r="F43" i="2"/>
  <c r="F45" i="2"/>
  <c r="F49" i="2"/>
  <c r="F51" i="2"/>
  <c r="F53" i="2"/>
  <c r="F57" i="2"/>
  <c r="F59" i="2"/>
  <c r="F46" i="2"/>
  <c r="F37" i="2"/>
  <c r="F32" i="2"/>
  <c r="F54" i="2"/>
  <c r="F34" i="2"/>
  <c r="F62" i="2"/>
  <c r="F42" i="2"/>
  <c r="F56" i="2"/>
  <c r="F35" i="2"/>
  <c r="F47" i="2"/>
  <c r="F60" i="2"/>
  <c r="F64" i="2"/>
  <c r="F52" i="2"/>
  <c r="H10" i="2"/>
  <c r="H15" i="2"/>
  <c r="H25" i="2"/>
  <c r="H5" i="2"/>
  <c r="H23" i="2"/>
  <c r="H18" i="2"/>
  <c r="H14" i="2"/>
  <c r="H17" i="2"/>
  <c r="H7" i="2"/>
  <c r="H19" i="2"/>
  <c r="H12" i="2"/>
  <c r="H26" i="2"/>
  <c r="H27" i="2"/>
  <c r="H20" i="2"/>
  <c r="H8" i="2"/>
  <c r="H9" i="2"/>
  <c r="H11" i="2"/>
  <c r="H13" i="2"/>
  <c r="H21" i="2"/>
  <c r="H6" i="2"/>
  <c r="H22" i="2"/>
  <c r="H16" i="2"/>
  <c r="H24" i="2"/>
  <c r="P8" i="11"/>
  <c r="G24" i="11"/>
  <c r="C7" i="11"/>
  <c r="J24" i="11"/>
  <c r="C21" i="11"/>
  <c r="C10" i="5" l="1"/>
  <c r="C9" i="5"/>
  <c r="C6" i="5"/>
  <c r="C12" i="5" s="1"/>
  <c r="D8" i="5"/>
  <c r="D1" i="5"/>
  <c r="C11" i="5"/>
  <c r="C13" i="5"/>
  <c r="C14" i="5"/>
</calcChain>
</file>

<file path=xl/sharedStrings.xml><?xml version="1.0" encoding="utf-8"?>
<sst xmlns="http://schemas.openxmlformats.org/spreadsheetml/2006/main" count="412" uniqueCount="296">
  <si>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</si>
  <si>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</si>
  <si>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</si>
  <si>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</si>
  <si>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</si>
  <si>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</si>
  <si>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</si>
  <si>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</si>
  <si>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</si>
  <si>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</si>
  <si>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</si>
  <si>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</si>
  <si>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</si>
  <si>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</si>
  <si>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</si>
  <si>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RUB_KEY_RATE</t>
  </si>
  <si>
    <t>RUB_RUONIA_OIS</t>
  </si>
  <si>
    <t>Initialize Server</t>
  </si>
  <si>
    <t>No</t>
  </si>
  <si>
    <t>Dev Config id:</t>
  </si>
  <si>
    <t>bcb951109ce73604c81c0098af35f65f070e100a</t>
  </si>
  <si>
    <t>QR_SERVER_HOST</t>
  </si>
  <si>
    <t>fopricing-dev</t>
  </si>
  <si>
    <t>QR_SERVER_PORT</t>
  </si>
  <si>
    <t>AsOfDate</t>
  </si>
  <si>
    <t>Initialize Version</t>
  </si>
  <si>
    <t>old hyphyp settings</t>
  </si>
  <si>
    <t>latest hyphyp settings</t>
  </si>
  <si>
    <t>AlgoID</t>
  </si>
  <si>
    <t>3fcf99221a2d86e1d669b07ec3859160f4e5d36d</t>
  </si>
  <si>
    <t>0835ab1f92760f5c40aa999c136de541af6e068f</t>
  </si>
  <si>
    <t>StaticDataSetID</t>
  </si>
  <si>
    <t>14eea15df0f4acc2b48b3c3448ebf0d1a886ff78</t>
  </si>
  <si>
    <t>e2a1a42c57c23e169b74933b735eeedda26e2f56</t>
  </si>
  <si>
    <t>450d7f80aade4df48bc41d3b694d64c33eb899ef</t>
  </si>
  <si>
    <t>CurrentMarketDataSets</t>
  </si>
  <si>
    <t>MarketDataSetKey</t>
  </si>
  <si>
    <t>BidAskRules</t>
  </si>
  <si>
    <t>USED_MDS</t>
  </si>
  <si>
    <t>SCENARIO TO PARSE</t>
  </si>
  <si>
    <t>RUB_MOSPRIME_3M</t>
  </si>
  <si>
    <t>Alpha</t>
  </si>
  <si>
    <t>Beta</t>
  </si>
  <si>
    <t>Vanilla</t>
  </si>
  <si>
    <t xml:space="preserve">Folder </t>
  </si>
  <si>
    <t>Scenario_path</t>
  </si>
  <si>
    <t>PUBLISH?</t>
  </si>
  <si>
    <t>NO</t>
  </si>
  <si>
    <t>Scenario_to_Compare</t>
  </si>
  <si>
    <t>Folder_to_comp</t>
  </si>
  <si>
    <t>Scenario_path_to_comp</t>
  </si>
  <si>
    <t>To_Publish</t>
  </si>
  <si>
    <t>To_Publish_Vols</t>
  </si>
  <si>
    <t>To_Publish_Rates</t>
  </si>
  <si>
    <t xml:space="preserve">In case of stress-scenarios -&gt; </t>
  </si>
  <si>
    <t>FWD Rate</t>
  </si>
  <si>
    <t>To_Publish_Params</t>
  </si>
  <si>
    <t>Request</t>
  </si>
  <si>
    <t>Volatility</t>
  </si>
  <si>
    <t>MeanReversion</t>
  </si>
  <si>
    <t>Correlation</t>
  </si>
  <si>
    <t>TRBMX.IRVOL.HYP_Param.RUB.MP.ALPHA.1M</t>
  </si>
  <si>
    <t>TRBMX.IRVOL.HYP_Param.RUB.MP.ALPHA.2M</t>
  </si>
  <si>
    <t>TRBMX.IRVOL.HYP_Param.RUB.MP.ALPHA.3M</t>
  </si>
  <si>
    <t>TRBMX.IRVOL.HYP_Param.RUB.MP.ALPHA.6M</t>
  </si>
  <si>
    <t>TRBMX.IRVOL.HYP_Param.RUB.MP.ALPHA.9M</t>
  </si>
  <si>
    <t>TRBMX.IRVOL.HYP_Param.RUB.MP.ALPHA.1Y</t>
  </si>
  <si>
    <t>TRBMX.IRVOL.HYP_Param.RUB.MP.ALPHA.2Y</t>
  </si>
  <si>
    <t>TRBMX.IRVOL.HYP_Param.RUB.MP.ALPHA.3Y</t>
  </si>
  <si>
    <t>TRBMX.IRVOL.HYP_Param.RUB.MP.ALPHA.4Y</t>
  </si>
  <si>
    <t>TRBMX.IRVOL.HYP_Param.RUB.MP.ALPHA.5Y</t>
  </si>
  <si>
    <t>TRBMX.IRVOL.HYP_Param.RUB.MP.ALPHA.6Y</t>
  </si>
  <si>
    <t>TRBMX.IRVOL.HYP_Param.RUB.MP.ALPHA.7Y</t>
  </si>
  <si>
    <t>TRBMX.IRVOL.HYP_Param.RUB.MP.ALPHA.8Y</t>
  </si>
  <si>
    <t>TRBMX.IRVOL.HYP_Param.RUB.MP.ALPHA.9Y</t>
  </si>
  <si>
    <t>TRBMX.IRVOL.HYP_Param.RUB.MP.ALPHA.10Y</t>
  </si>
  <si>
    <t>TRBMX.IRVOL.HYP_Param.RUB.MP.BETA.1M</t>
  </si>
  <si>
    <t>TRBMX.IRVOL.HYP_Param.RUB.MP.BETA.2M</t>
  </si>
  <si>
    <t>TRBMX.IRVOL.HYP_Param.RUB.MP.BETA.3M</t>
  </si>
  <si>
    <t>TRBMX.IRVOL.HYP_Param.RUB.MP.BETA.6M</t>
  </si>
  <si>
    <t>TRBMX.IRVOL.HYP_Param.RUB.MP.BETA.9M</t>
  </si>
  <si>
    <t>TRBMX.IRVOL.HYP_Param.RUB.MP.BETA.1Y</t>
  </si>
  <si>
    <t>TRBMX.IRVOL.HYP_Param.RUB.MP.BETA.2Y</t>
  </si>
  <si>
    <t>TRBMX.IRVOL.HYP_Param.RUB.MP.BETA.3Y</t>
  </si>
  <si>
    <t>TRBMX.IRVOL.HYP_Param.RUB.MP.BETA.4Y</t>
  </si>
  <si>
    <t>TRBMX.IRVOL.HYP_Param.RUB.MP.BETA.5Y</t>
  </si>
  <si>
    <t>TRBMX.IRVOL.HYP_Param.RUB.MP.BETA.6Y</t>
  </si>
  <si>
    <t>TRBMX.IRVOL.HYP_Param.RUB.MP.BETA.7Y</t>
  </si>
  <si>
    <t>TRBMX.IRVOL.HYP_Param.RUB.MP.BETA.8Y</t>
  </si>
  <si>
    <t>TRBMX.IRVOL.HYP_Param.RUB.MP.BETA.9Y</t>
  </si>
  <si>
    <t>TRBMX.IRVOL.HYP_Param.RUB.MP.BETA.10Y</t>
  </si>
  <si>
    <t>TRBMX.IRVOL.HYP_Param.RUB.MP.KAPPA.1M</t>
  </si>
  <si>
    <t>TRBMX.IRVOL.HYP_Param.RUB.MP.KAPPA.2M</t>
  </si>
  <si>
    <t>TRBMX.IRVOL.HYP_Param.RUB.MP.KAPPA.3M</t>
  </si>
  <si>
    <t>TRBMX.IRVOL.HYP_Param.RUB.MP.KAPPA.6M</t>
  </si>
  <si>
    <t>TRBMX.IRVOL.HYP_Param.RUB.MP.KAPPA.9M</t>
  </si>
  <si>
    <t>TRBMX.IRVOL.HYP_Param.RUB.MP.KAPPA.1Y</t>
  </si>
  <si>
    <t>TRBMX.IRVOL.HYP_Param.RUB.MP.KAPPA.2Y</t>
  </si>
  <si>
    <t>TRBMX.IRVOL.HYP_Param.RUB.MP.KAPPA.3Y</t>
  </si>
  <si>
    <t>TRBMX.IRVOL.HYP_Param.RUB.MP.KAPPA.4Y</t>
  </si>
  <si>
    <t>TRBMX.IRVOL.HYP_Param.RUB.MP.KAPPA.5Y</t>
  </si>
  <si>
    <t>TRBMX.IRVOL.HYP_Param.RUB.MP.KAPPA.6Y</t>
  </si>
  <si>
    <t>TRBMX.IRVOL.HYP_Param.RUB.MP.KAPPA.7Y</t>
  </si>
  <si>
    <t>TRBMX.IRVOL.HYP_Param.RUB.MP.KAPPA.8Y</t>
  </si>
  <si>
    <t>TRBMX.IRVOL.HYP_Param.RUB.MP.KAPPA.9Y</t>
  </si>
  <si>
    <t>TRBMX.IRVOL.HYP_Param.RUB.MP.KAPPA.10Y</t>
  </si>
  <si>
    <t>TRBMX.IRVOL.HYP_Param.RUB.MP.RHO.1M</t>
  </si>
  <si>
    <t>TRBMX.IRVOL.HYP_Param.RUB.MP.RHO.2M</t>
  </si>
  <si>
    <t>TRBMX.IRVOL.HYP_Param.RUB.MP.RHO.3M</t>
  </si>
  <si>
    <t>TRBMX.IRVOL.HYP_Param.RUB.MP.RHO.6M</t>
  </si>
  <si>
    <t>TRBMX.IRVOL.HYP_Param.RUB.MP.RHO.9M</t>
  </si>
  <si>
    <t>TRBMX.IRVOL.HYP_Param.RUB.MP.RHO.1Y</t>
  </si>
  <si>
    <t>TRBMX.IRVOL.HYP_Param.RUB.MP.RHO.2Y</t>
  </si>
  <si>
    <t>TRBMX.IRVOL.HYP_Param.RUB.MP.RHO.3Y</t>
  </si>
  <si>
    <t>TRBMX.IRVOL.HYP_Param.RUB.MP.RHO.4Y</t>
  </si>
  <si>
    <t>TRBMX.IRVOL.HYP_Param.RUB.MP.RHO.5Y</t>
  </si>
  <si>
    <t>TRBMX.IRVOL.HYP_Param.RUB.MP.RHO.6Y</t>
  </si>
  <si>
    <t>TRBMX.IRVOL.HYP_Param.RUB.MP.RHO.7Y</t>
  </si>
  <si>
    <t>TRBMX.IRVOL.HYP_Param.RUB.MP.RHO.8Y</t>
  </si>
  <si>
    <t>TRBMX.IRVOL.HYP_Param.RUB.MP.RHO.9Y</t>
  </si>
  <si>
    <t>TRBMX.IRVOL.HYP_Param.RUB.MP.RHO.10Y</t>
  </si>
  <si>
    <t>TRBMX.IRVOL.HYP_Param.RUB.MP.ATM.1M</t>
  </si>
  <si>
    <t>TRBMX.IRVOL.HYP_Param.RUB.MP.ATM.2M</t>
  </si>
  <si>
    <t>TRBMX.IRVOL.HYP_Param.RUB.MP.ATM.3M</t>
  </si>
  <si>
    <t>TRBMX.IRVOL.HYP_Param.RUB.MP.ATM.6M</t>
  </si>
  <si>
    <t>TRBMX.IRVOL.HYP_Param.RUB.MP.ATM.9M</t>
  </si>
  <si>
    <t>TRBMX.IRVOL.HYP_Param.RUB.MP.ATM.1Y</t>
  </si>
  <si>
    <t>TRBMX.IRVOL.HYP_Param.RUB.MP.ATM.2Y</t>
  </si>
  <si>
    <t>TRBMX.IRVOL.HYP_Param.RUB.MP.ATM.3Y</t>
  </si>
  <si>
    <t>TRBMX.IRVOL.HYP_Param.RUB.MP.ATM.4Y</t>
  </si>
  <si>
    <t>TRBMX.IRVOL.HYP_Param.RUB.MP.ATM.5Y</t>
  </si>
  <si>
    <t>TRBMX.IRVOL.HYP_Param.RUB.MP.ATM.6Y</t>
  </si>
  <si>
    <t>TRBMX.IRVOL.HYP_Param.RUB.MP.ATM.7Y</t>
  </si>
  <si>
    <t>TRBMX.IRVOL.HYP_Param.RUB.MP.ATM.8Y</t>
  </si>
  <si>
    <t>TRBMX.IRVOL.HYP_Param.RUB.MP.ATM.9Y</t>
  </si>
  <si>
    <t>TRBMX.IRVOL.HYP_Param.RUB.MP.ATM.10Y</t>
  </si>
  <si>
    <t>ATM Ticker</t>
  </si>
  <si>
    <t>ALPHA Ticker</t>
  </si>
  <si>
    <t>BETA Ticker</t>
  </si>
  <si>
    <t>KAPPA Ticker</t>
  </si>
  <si>
    <t>RHO Ticker</t>
  </si>
  <si>
    <t>TRBMX.IRVOL.HYP_Param.RUB.KR.ATM.1M</t>
  </si>
  <si>
    <t>TRBMX.IRVOL.HYP_Param.RUB.KR.ATM.2M</t>
  </si>
  <si>
    <t>TRBMX.IRVOL.HYP_Param.RUB.KR.ATM.3M</t>
  </si>
  <si>
    <t>TRBMX.IRVOL.HYP_Param.RUB.KR.ATM.6M</t>
  </si>
  <si>
    <t>TRBMX.IRVOL.HYP_Param.RUB.KR.ATM.9M</t>
  </si>
  <si>
    <t>TRBMX.IRVOL.HYP_Param.RUB.KR.ATM.1Y</t>
  </si>
  <si>
    <t>TRBMX.IRVOL.HYP_Param.RUB.KR.ATM.2Y</t>
  </si>
  <si>
    <t>TRBMX.IRVOL.HYP_Param.RUB.KR.ATM.3Y</t>
  </si>
  <si>
    <t>TRBMX.IRVOL.HYP_Param.RUB.KR.ATM.4Y</t>
  </si>
  <si>
    <t>TRBMX.IRVOL.HYP_Param.RUB.KR.ATM.5Y</t>
  </si>
  <si>
    <t>TRBMX.IRVOL.HYP_Param.RUB.KR.ATM.6Y</t>
  </si>
  <si>
    <t>TRBMX.IRVOL.HYP_Param.RUB.KR.ATM.7Y</t>
  </si>
  <si>
    <t>TRBMX.IRVOL.HYP_Param.RUB.KR.ATM.8Y</t>
  </si>
  <si>
    <t>TRBMX.IRVOL.HYP_Param.RUB.KR.ATM.9Y</t>
  </si>
  <si>
    <t>TRBMX.IRVOL.HYP_Param.RUB.KR.ATM.10Y</t>
  </si>
  <si>
    <t>TRBMX.IRVOL.HYP_Param.RUB.KR.ALPHA.1M</t>
  </si>
  <si>
    <t>TRBMX.IRVOL.HYP_Param.RUB.KR.ALPHA.2M</t>
  </si>
  <si>
    <t>TRBMX.IRVOL.HYP_Param.RUB.KR.ALPHA.3M</t>
  </si>
  <si>
    <t>TRBMX.IRVOL.HYP_Param.RUB.KR.ALPHA.6M</t>
  </si>
  <si>
    <t>TRBMX.IRVOL.HYP_Param.RUB.KR.ALPHA.9M</t>
  </si>
  <si>
    <t>TRBMX.IRVOL.HYP_Param.RUB.KR.ALPHA.1Y</t>
  </si>
  <si>
    <t>TRBMX.IRVOL.HYP_Param.RUB.KR.ALPHA.2Y</t>
  </si>
  <si>
    <t>TRBMX.IRVOL.HYP_Param.RUB.KR.ALPHA.3Y</t>
  </si>
  <si>
    <t>TRBMX.IRVOL.HYP_Param.RUB.KR.ALPHA.4Y</t>
  </si>
  <si>
    <t>TRBMX.IRVOL.HYP_Param.RUB.KR.ALPHA.5Y</t>
  </si>
  <si>
    <t>TRBMX.IRVOL.HYP_Param.RUB.KR.ALPHA.6Y</t>
  </si>
  <si>
    <t>TRBMX.IRVOL.HYP_Param.RUB.KR.ALPHA.7Y</t>
  </si>
  <si>
    <t>TRBMX.IRVOL.HYP_Param.RUB.KR.ALPHA.8Y</t>
  </si>
  <si>
    <t>TRBMX.IRVOL.HYP_Param.RUB.KR.ALPHA.9Y</t>
  </si>
  <si>
    <t>TRBMX.IRVOL.HYP_Param.RUB.KR.ALPHA.10Y</t>
  </si>
  <si>
    <t>TRBMX.IRVOL.HYP_Param.RUB.KR.BETA.1M</t>
  </si>
  <si>
    <t>TRBMX.IRVOL.HYP_Param.RUB.KR.BETA.2M</t>
  </si>
  <si>
    <t>TRBMX.IRVOL.HYP_Param.RUB.KR.BETA.3M</t>
  </si>
  <si>
    <t>TRBMX.IRVOL.HYP_Param.RUB.KR.BETA.6M</t>
  </si>
  <si>
    <t>TRBMX.IRVOL.HYP_Param.RUB.KR.BETA.9M</t>
  </si>
  <si>
    <t>TRBMX.IRVOL.HYP_Param.RUB.KR.BETA.1Y</t>
  </si>
  <si>
    <t>TRBMX.IRVOL.HYP_Param.RUB.KR.BETA.2Y</t>
  </si>
  <si>
    <t>TRBMX.IRVOL.HYP_Param.RUB.KR.BETA.3Y</t>
  </si>
  <si>
    <t>TRBMX.IRVOL.HYP_Param.RUB.KR.BETA.4Y</t>
  </si>
  <si>
    <t>TRBMX.IRVOL.HYP_Param.RUB.KR.BETA.5Y</t>
  </si>
  <si>
    <t>TRBMX.IRVOL.HYP_Param.RUB.KR.BETA.6Y</t>
  </si>
  <si>
    <t>TRBMX.IRVOL.HYP_Param.RUB.KR.BETA.7Y</t>
  </si>
  <si>
    <t>TRBMX.IRVOL.HYP_Param.RUB.KR.BETA.8Y</t>
  </si>
  <si>
    <t>TRBMX.IRVOL.HYP_Param.RUB.KR.BETA.9Y</t>
  </si>
  <si>
    <t>TRBMX.IRVOL.HYP_Param.RUB.KR.BETA.10Y</t>
  </si>
  <si>
    <t>TRBMX.IRVOL.HYP_Param.RUB.KR.KAPPA.1M</t>
  </si>
  <si>
    <t>TRBMX.IRVOL.HYP_Param.RUB.KR.KAPPA.2M</t>
  </si>
  <si>
    <t>TRBMX.IRVOL.HYP_Param.RUB.KR.KAPPA.3M</t>
  </si>
  <si>
    <t>TRBMX.IRVOL.HYP_Param.RUB.KR.KAPPA.6M</t>
  </si>
  <si>
    <t>TRBMX.IRVOL.HYP_Param.RUB.KR.KAPPA.9M</t>
  </si>
  <si>
    <t>TRBMX.IRVOL.HYP_Param.RUB.KR.KAPPA.1Y</t>
  </si>
  <si>
    <t>TRBMX.IRVOL.HYP_Param.RUB.KR.KAPPA.2Y</t>
  </si>
  <si>
    <t>TRBMX.IRVOL.HYP_Param.RUB.KR.KAPPA.3Y</t>
  </si>
  <si>
    <t>TRBMX.IRVOL.HYP_Param.RUB.KR.KAPPA.4Y</t>
  </si>
  <si>
    <t>TRBMX.IRVOL.HYP_Param.RUB.KR.KAPPA.5Y</t>
  </si>
  <si>
    <t>TRBMX.IRVOL.HYP_Param.RUB.KR.KAPPA.6Y</t>
  </si>
  <si>
    <t>TRBMX.IRVOL.HYP_Param.RUB.KR.KAPPA.7Y</t>
  </si>
  <si>
    <t>TRBMX.IRVOL.HYP_Param.RUB.KR.KAPPA.8Y</t>
  </si>
  <si>
    <t>TRBMX.IRVOL.HYP_Param.RUB.KR.KAPPA.9Y</t>
  </si>
  <si>
    <t>TRBMX.IRVOL.HYP_Param.RUB.KR.KAPPA.10Y</t>
  </si>
  <si>
    <t>TRBMX.IRVOL.HYP_Param.RUB.KR.RHO.1M</t>
  </si>
  <si>
    <t>TRBMX.IRVOL.HYP_Param.RUB.KR.RHO.2M</t>
  </si>
  <si>
    <t>TRBMX.IRVOL.HYP_Param.RUB.KR.RHO.3M</t>
  </si>
  <si>
    <t>TRBMX.IRVOL.HYP_Param.RUB.KR.RHO.6M</t>
  </si>
  <si>
    <t>TRBMX.IRVOL.HYP_Param.RUB.KR.RHO.9M</t>
  </si>
  <si>
    <t>TRBMX.IRVOL.HYP_Param.RUB.KR.RHO.1Y</t>
  </si>
  <si>
    <t>TRBMX.IRVOL.HYP_Param.RUB.KR.RHO.2Y</t>
  </si>
  <si>
    <t>TRBMX.IRVOL.HYP_Param.RUB.KR.RHO.3Y</t>
  </si>
  <si>
    <t>TRBMX.IRVOL.HYP_Param.RUB.KR.RHO.4Y</t>
  </si>
  <si>
    <t>TRBMX.IRVOL.HYP_Param.RUB.KR.RHO.5Y</t>
  </si>
  <si>
    <t>TRBMX.IRVOL.HYP_Param.RUB.KR.RHO.6Y</t>
  </si>
  <si>
    <t>TRBMX.IRVOL.HYP_Param.RUB.KR.RHO.7Y</t>
  </si>
  <si>
    <t>TRBMX.IRVOL.HYP_Param.RUB.KR.RHO.8Y</t>
  </si>
  <si>
    <t>TRBMX.IRVOL.HYP_Param.RUB.KR.RHO.9Y</t>
  </si>
  <si>
    <t>TRBMX.IRVOL.HYP_Param.RUB.KR.RHO.10Y</t>
  </si>
  <si>
    <t>TRBMX.IRVOL.HYP_Param.RUB.RO.ATM.1M</t>
  </si>
  <si>
    <t>TRBMX.IRVOL.HYP_Param.RUB.RO.ATM.2M</t>
  </si>
  <si>
    <t>TRBMX.IRVOL.HYP_Param.RUB.RO.ATM.3M</t>
  </si>
  <si>
    <t>TRBMX.IRVOL.HYP_Param.RUB.RO.ATM.6M</t>
  </si>
  <si>
    <t>TRBMX.IRVOL.HYP_Param.RUB.RO.ATM.9M</t>
  </si>
  <si>
    <t>TRBMX.IRVOL.HYP_Param.RUB.RO.ATM.1Y</t>
  </si>
  <si>
    <t>TRBMX.IRVOL.HYP_Param.RUB.RO.ATM.2Y</t>
  </si>
  <si>
    <t>TRBMX.IRVOL.HYP_Param.RUB.RO.ATM.3Y</t>
  </si>
  <si>
    <t>TRBMX.IRVOL.HYP_Param.RUB.RO.ATM.4Y</t>
  </si>
  <si>
    <t>TRBMX.IRVOL.HYP_Param.RUB.RO.ATM.5Y</t>
  </si>
  <si>
    <t>TRBMX.IRVOL.HYP_Param.RUB.RO.ATM.6Y</t>
  </si>
  <si>
    <t>TRBMX.IRVOL.HYP_Param.RUB.RO.ATM.7Y</t>
  </si>
  <si>
    <t>TRBMX.IRVOL.HYP_Param.RUB.RO.ATM.8Y</t>
  </si>
  <si>
    <t>TRBMX.IRVOL.HYP_Param.RUB.RO.ATM.9Y</t>
  </si>
  <si>
    <t>TRBMX.IRVOL.HYP_Param.RUB.RO.ATM.10Y</t>
  </si>
  <si>
    <t>TRBMX.IRVOL.HYP_Param.RUB.RO.ALPHA.1M</t>
  </si>
  <si>
    <t>TRBMX.IRVOL.HYP_Param.RUB.RO.ALPHA.2M</t>
  </si>
  <si>
    <t>TRBMX.IRVOL.HYP_Param.RUB.RO.ALPHA.3M</t>
  </si>
  <si>
    <t>TRBMX.IRVOL.HYP_Param.RUB.RO.ALPHA.6M</t>
  </si>
  <si>
    <t>TRBMX.IRVOL.HYP_Param.RUB.RO.ALPHA.9M</t>
  </si>
  <si>
    <t>TRBMX.IRVOL.HYP_Param.RUB.RO.ALPHA.1Y</t>
  </si>
  <si>
    <t>TRBMX.IRVOL.HYP_Param.RUB.RO.ALPHA.2Y</t>
  </si>
  <si>
    <t>TRBMX.IRVOL.HYP_Param.RUB.RO.ALPHA.3Y</t>
  </si>
  <si>
    <t>TRBMX.IRVOL.HYP_Param.RUB.RO.ALPHA.4Y</t>
  </si>
  <si>
    <t>TRBMX.IRVOL.HYP_Param.RUB.RO.ALPHA.5Y</t>
  </si>
  <si>
    <t>TRBMX.IRVOL.HYP_Param.RUB.RO.ALPHA.6Y</t>
  </si>
  <si>
    <t>TRBMX.IRVOL.HYP_Param.RUB.RO.ALPHA.7Y</t>
  </si>
  <si>
    <t>TRBMX.IRVOL.HYP_Param.RUB.RO.ALPHA.8Y</t>
  </si>
  <si>
    <t>TRBMX.IRVOL.HYP_Param.RUB.RO.ALPHA.9Y</t>
  </si>
  <si>
    <t>TRBMX.IRVOL.HYP_Param.RUB.RO.ALPHA.10Y</t>
  </si>
  <si>
    <t>TRBMX.IRVOL.HYP_Param.RUB.RO.BETA.1M</t>
  </si>
  <si>
    <t>TRBMX.IRVOL.HYP_Param.RUB.RO.BETA.2M</t>
  </si>
  <si>
    <t>TRBMX.IRVOL.HYP_Param.RUB.RO.BETA.3M</t>
  </si>
  <si>
    <t>TRBMX.IRVOL.HYP_Param.RUB.RO.BETA.6M</t>
  </si>
  <si>
    <t>TRBMX.IRVOL.HYP_Param.RUB.RO.BETA.9M</t>
  </si>
  <si>
    <t>TRBMX.IRVOL.HYP_Param.RUB.RO.BETA.1Y</t>
  </si>
  <si>
    <t>TRBMX.IRVOL.HYP_Param.RUB.RO.BETA.2Y</t>
  </si>
  <si>
    <t>TRBMX.IRVOL.HYP_Param.RUB.RO.BETA.3Y</t>
  </si>
  <si>
    <t>TRBMX.IRVOL.HYP_Param.RUB.RO.BETA.4Y</t>
  </si>
  <si>
    <t>TRBMX.IRVOL.HYP_Param.RUB.RO.BETA.5Y</t>
  </si>
  <si>
    <t>TRBMX.IRVOL.HYP_Param.RUB.RO.BETA.6Y</t>
  </si>
  <si>
    <t>TRBMX.IRVOL.HYP_Param.RUB.RO.BETA.7Y</t>
  </si>
  <si>
    <t>TRBMX.IRVOL.HYP_Param.RUB.RO.BETA.8Y</t>
  </si>
  <si>
    <t>TRBMX.IRVOL.HYP_Param.RUB.RO.BETA.9Y</t>
  </si>
  <si>
    <t>TRBMX.IRVOL.HYP_Param.RUB.RO.BETA.10Y</t>
  </si>
  <si>
    <t>TRBMX.IRVOL.HYP_Param.RUB.RO.KAPPA.1M</t>
  </si>
  <si>
    <t>TRBMX.IRVOL.HYP_Param.RUB.RO.KAPPA.2M</t>
  </si>
  <si>
    <t>TRBMX.IRVOL.HYP_Param.RUB.RO.KAPPA.3M</t>
  </si>
  <si>
    <t>TRBMX.IRVOL.HYP_Param.RUB.RO.KAPPA.6M</t>
  </si>
  <si>
    <t>TRBMX.IRVOL.HYP_Param.RUB.RO.KAPPA.9M</t>
  </si>
  <si>
    <t>TRBMX.IRVOL.HYP_Param.RUB.RO.KAPPA.1Y</t>
  </si>
  <si>
    <t>TRBMX.IRVOL.HYP_Param.RUB.RO.KAPPA.2Y</t>
  </si>
  <si>
    <t>TRBMX.IRVOL.HYP_Param.RUB.RO.KAPPA.3Y</t>
  </si>
  <si>
    <t>TRBMX.IRVOL.HYP_Param.RUB.RO.KAPPA.4Y</t>
  </si>
  <si>
    <t>TRBMX.IRVOL.HYP_Param.RUB.RO.KAPPA.5Y</t>
  </si>
  <si>
    <t>TRBMX.IRVOL.HYP_Param.RUB.RO.KAPPA.6Y</t>
  </si>
  <si>
    <t>TRBMX.IRVOL.HYP_Param.RUB.RO.KAPPA.7Y</t>
  </si>
  <si>
    <t>TRBMX.IRVOL.HYP_Param.RUB.RO.KAPPA.8Y</t>
  </si>
  <si>
    <t>TRBMX.IRVOL.HYP_Param.RUB.RO.KAPPA.9Y</t>
  </si>
  <si>
    <t>TRBMX.IRVOL.HYP_Param.RUB.RO.KAPPA.10Y</t>
  </si>
  <si>
    <t>TRBMX.IRVOL.HYP_Param.RUB.RO.RHO.1M</t>
  </si>
  <si>
    <t>TRBMX.IRVOL.HYP_Param.RUB.RO.RHO.2M</t>
  </si>
  <si>
    <t>TRBMX.IRVOL.HYP_Param.RUB.RO.RHO.3M</t>
  </si>
  <si>
    <t>TRBMX.IRVOL.HYP_Param.RUB.RO.RHO.6M</t>
  </si>
  <si>
    <t>TRBMX.IRVOL.HYP_Param.RUB.RO.RHO.9M</t>
  </si>
  <si>
    <t>TRBMX.IRVOL.HYP_Param.RUB.RO.RHO.1Y</t>
  </si>
  <si>
    <t>TRBMX.IRVOL.HYP_Param.RUB.RO.RHO.2Y</t>
  </si>
  <si>
    <t>TRBMX.IRVOL.HYP_Param.RUB.RO.RHO.3Y</t>
  </si>
  <si>
    <t>TRBMX.IRVOL.HYP_Param.RUB.RO.RHO.4Y</t>
  </si>
  <si>
    <t>TRBMX.IRVOL.HYP_Param.RUB.RO.RHO.5Y</t>
  </si>
  <si>
    <t>TRBMX.IRVOL.HYP_Param.RUB.RO.RHO.6Y</t>
  </si>
  <si>
    <t>TRBMX.IRVOL.HYP_Param.RUB.RO.RHO.7Y</t>
  </si>
  <si>
    <t>TRBMX.IRVOL.HYP_Param.RUB.RO.RHO.8Y</t>
  </si>
  <si>
    <t>TRBMX.IRVOL.HYP_Param.RUB.RO.RHO.9Y</t>
  </si>
  <si>
    <t>TRBMX.IRVOL.HYP_Param.RUB.RO.RHO.10Y</t>
  </si>
  <si>
    <t>FOLDERs list</t>
  </si>
  <si>
    <t>\\Bordo101.sigma.sbrf.ru\box2\GM_Trading\Rates\Structured\Surface builder\HypHyp NEW\[Scenarios_ATMF.xlsx]</t>
  </si>
  <si>
    <t>\\Bordo101.sigma.sbrf.ru\box2\GM_Trading\Rates\Structured\Surface builder\HypHyp NEW\[Scenarios_ATMF_normalized.xlsx]</t>
  </si>
  <si>
    <t>\\Bordo101.sigma.sbrf.ru\box2\GM_Trading\Rates\Structured\Surface builder\HypHyp NEW\[Scenarios_ATMF_notnormalized.xlsx]</t>
  </si>
  <si>
    <t>\\Bordo101.sigma.sbrf.ru\box2\GM_Trading\Rates\Structured\Surface builder\HypHyp NEW\[Scenarios_11APR.xlsx]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</si>
</sst>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0%"/>
    <numFmt numFmtId="168" formatCode="0.0%"/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  <charset val="204"/>
    </font>
    <font>
      <b/>
      <sz val="16"/>
      <color theme="1"/>
      <name val="Calibri"/>
      <family val="2"/>
      <scheme val="minor"/>
    </font>
    <font>
      <b/>
      <sz val="14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4"/>
      <color rgb="FFFF0000"/>
      <name val="Consolas"/>
      <family val="3"/>
      <charset val="204"/>
    </font>
    <font>
      <i/>
      <sz val="11"/>
      <color rgb="FFFF0000"/>
      <name val="Calibri"/>
      <family val="2"/>
      <charset val="204"/>
      <scheme val="minor"/>
    </font>
    <font>
      <b/>
      <sz val="14"/>
      <color theme="1" tint="0.34998626667073579"/>
      <name val="Consolas"/>
      <family val="3"/>
      <charset val="204"/>
    </font>
    <font>
      <b/>
      <sz val="14"/>
      <color rgb="FFFF0000"/>
      <name val="Calibri"/>
      <family val="2"/>
      <scheme val="minor"/>
    </font>
    <font>
      <b/>
      <sz val="14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6" fillId="0" borderId="0"/>
    <xf numFmtId="0" fontId="1" fillId="0" borderId="0"/>
    <xf numFmtId="9" fontId="15" fillId="0" borderId="0" applyFont="0" applyFill="0" applyBorder="0" applyAlignment="0" applyProtection="0"/>
  </cellStyleXfs>
  <cellXfs count="64">
    <xf numFmtId="0" fontId="0" fillId="0" borderId="0" xfId="0"/>
    <xf numFmtId="14" fontId="0" fillId="0" borderId="0" xfId="0" applyNumberFormat="1"/>
    <xf numFmtId="0" fontId="4" fillId="0" borderId="6" xfId="0" applyFont="1" applyBorder="1" applyAlignment="1">
      <alignment horizontal="left" vertical="top"/>
    </xf>
    <xf numFmtId="0" fontId="5" fillId="4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8" fillId="6" borderId="6" xfId="0" applyFont="1" applyFill="1" applyBorder="1"/>
    <xf numFmtId="0" fontId="4" fillId="0" borderId="6" xfId="0" applyFont="1" applyBorder="1"/>
    <xf numFmtId="0" fontId="9" fillId="4" borderId="0" xfId="0" applyFont="1" applyFill="1" applyAlignment="1">
      <alignment horizontal="left"/>
    </xf>
    <xf numFmtId="0" fontId="0" fillId="0" borderId="0" xfId="0" applyFont="1"/>
    <xf numFmtId="43" fontId="0" fillId="0" borderId="0" xfId="2" applyFont="1"/>
    <xf numFmtId="43" fontId="0" fillId="0" borderId="0" xfId="0" applyNumberFormat="1" applyFont="1"/>
    <xf numFmtId="0" fontId="4" fillId="0" borderId="0" xfId="0" applyFont="1"/>
    <xf numFmtId="43" fontId="0" fillId="0" borderId="0" xfId="0" applyNumberFormat="1"/>
    <xf numFmtId="14" fontId="0" fillId="4" borderId="0" xfId="0" applyNumberFormat="1" applyFill="1"/>
    <xf numFmtId="0" fontId="6" fillId="5" borderId="6" xfId="0" applyFont="1" applyFill="1" applyBorder="1" applyAlignment="1">
      <alignment horizontal="center" vertical="center"/>
    </xf>
    <xf numFmtId="0" fontId="10" fillId="0" borderId="0" xfId="0" applyFont="1"/>
    <xf numFmtId="11" fontId="11" fillId="7" borderId="0" xfId="0" applyNumberFormat="1" applyFont="1" applyFill="1"/>
    <xf numFmtId="14" fontId="12" fillId="4" borderId="0" xfId="0" applyNumberFormat="1" applyFont="1" applyFill="1"/>
    <xf numFmtId="0" fontId="13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6" fillId="0" borderId="0" xfId="0" applyFont="1"/>
    <xf numFmtId="11" fontId="0" fillId="0" borderId="0" xfId="0" applyNumberFormat="1"/>
    <xf numFmtId="10" fontId="0" fillId="0" borderId="0" xfId="0" applyNumberFormat="1"/>
    <xf numFmtId="0" fontId="11" fillId="9" borderId="0" xfId="0" applyNumberFormat="1" applyFont="1" applyFill="1"/>
    <xf numFmtId="2" fontId="3" fillId="3" borderId="1" xfId="0" applyNumberFormat="1" applyFont="1" applyFill="1" applyBorder="1" applyAlignment="1">
      <alignment vertical="center"/>
    </xf>
    <xf numFmtId="2" fontId="3" fillId="3" borderId="2" xfId="0" applyNumberFormat="1" applyFont="1" applyFill="1" applyBorder="1" applyAlignment="1">
      <alignment vertical="center"/>
    </xf>
    <xf numFmtId="2" fontId="3" fillId="3" borderId="3" xfId="0" applyNumberFormat="1" applyFont="1" applyFill="1" applyBorder="1" applyAlignment="1">
      <alignment vertical="center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0" fillId="0" borderId="0" xfId="0" applyNumberFormat="1" applyBorder="1"/>
    <xf numFmtId="11" fontId="14" fillId="9" borderId="0" xfId="3" applyNumberFormat="1" applyFill="1"/>
    <xf numFmtId="2" fontId="0" fillId="9" borderId="0" xfId="0" applyNumberFormat="1" applyFill="1"/>
    <xf numFmtId="0" fontId="0" fillId="0" borderId="0" xfId="0" quotePrefix="1"/>
    <xf numFmtId="2" fontId="3" fillId="8" borderId="1" xfId="0" applyNumberFormat="1" applyFont="1" applyFill="1" applyBorder="1" applyAlignment="1">
      <alignment horizontal="center" vertical="center"/>
    </xf>
    <xf numFmtId="168" fontId="0" fillId="9" borderId="0" xfId="1" applyNumberFormat="1" applyFont="1" applyFill="1"/>
    <xf numFmtId="168" fontId="0" fillId="0" borderId="0" xfId="1" applyNumberFormat="1" applyFont="1"/>
    <xf numFmtId="168" fontId="2" fillId="0" borderId="6" xfId="1" applyNumberFormat="1" applyFont="1" applyBorder="1" applyAlignment="1">
      <alignment horizontal="center" vertical="top"/>
    </xf>
    <xf numFmtId="168" fontId="3" fillId="2" borderId="1" xfId="1" applyNumberFormat="1" applyFont="1" applyFill="1" applyBorder="1"/>
    <xf numFmtId="168" fontId="3" fillId="2" borderId="4" xfId="1" applyNumberFormat="1" applyFont="1" applyFill="1" applyBorder="1"/>
    <xf numFmtId="168" fontId="3" fillId="2" borderId="5" xfId="1" applyNumberFormat="1" applyFont="1" applyFill="1" applyBorder="1"/>
    <xf numFmtId="168" fontId="2" fillId="8" borderId="6" xfId="1" applyNumberFormat="1" applyFont="1" applyFill="1" applyBorder="1" applyAlignment="1">
      <alignment horizontal="center" vertical="top"/>
    </xf>
    <xf numFmtId="168" fontId="3" fillId="2" borderId="6" xfId="1" applyNumberFormat="1" applyFont="1" applyFill="1" applyBorder="1"/>
    <xf numFmtId="168" fontId="3" fillId="8" borderId="1" xfId="1" applyNumberFormat="1" applyFont="1" applyFill="1" applyBorder="1" applyAlignment="1">
      <alignment horizontal="center" vertical="center"/>
    </xf>
    <xf numFmtId="169" fontId="3" fillId="3" borderId="2" xfId="0" applyNumberFormat="1" applyFont="1" applyFill="1" applyBorder="1" applyAlignment="1">
      <alignment vertical="center"/>
    </xf>
    <xf numFmtId="168" fontId="3" fillId="2" borderId="0" xfId="1" applyNumberFormat="1" applyFont="1" applyFill="1" applyBorder="1"/>
    <xf numFmtId="169" fontId="3" fillId="3" borderId="0" xfId="0" applyNumberFormat="1" applyFont="1" applyFill="1" applyBorder="1" applyAlignment="1">
      <alignment vertical="center"/>
    </xf>
    <xf numFmtId="2" fontId="17" fillId="0" borderId="0" xfId="0" applyNumberFormat="1" applyFont="1"/>
    <xf numFmtId="168" fontId="3" fillId="2" borderId="9" xfId="1" applyNumberFormat="1" applyFont="1" applyFill="1" applyBorder="1"/>
    <xf numFmtId="169" fontId="3" fillId="3" borderId="10" xfId="0" applyNumberFormat="1" applyFont="1" applyFill="1" applyBorder="1" applyAlignment="1">
      <alignment vertical="center"/>
    </xf>
    <xf numFmtId="169" fontId="3" fillId="3" borderId="11" xfId="0" applyNumberFormat="1" applyFont="1" applyFill="1" applyBorder="1" applyAlignment="1">
      <alignment vertical="center"/>
    </xf>
    <xf numFmtId="168" fontId="3" fillId="2" borderId="12" xfId="1" applyNumberFormat="1" applyFont="1" applyFill="1" applyBorder="1"/>
    <xf numFmtId="169" fontId="3" fillId="3" borderId="13" xfId="0" applyNumberFormat="1" applyFont="1" applyFill="1" applyBorder="1" applyAlignment="1">
      <alignment vertical="center"/>
    </xf>
    <xf numFmtId="168" fontId="3" fillId="2" borderId="14" xfId="1" applyNumberFormat="1" applyFont="1" applyFill="1" applyBorder="1"/>
    <xf numFmtId="169" fontId="3" fillId="3" borderId="15" xfId="0" applyNumberFormat="1" applyFont="1" applyFill="1" applyBorder="1" applyAlignment="1">
      <alignment vertical="center"/>
    </xf>
    <xf numFmtId="169" fontId="3" fillId="3" borderId="16" xfId="0" applyNumberFormat="1" applyFont="1" applyFill="1" applyBorder="1" applyAlignment="1">
      <alignment vertical="center"/>
    </xf>
    <xf numFmtId="168" fontId="3" fillId="2" borderId="17" xfId="1" applyNumberFormat="1" applyFont="1" applyFill="1" applyBorder="1"/>
    <xf numFmtId="169" fontId="3" fillId="3" borderId="18" xfId="0" applyNumberFormat="1" applyFont="1" applyFill="1" applyBorder="1" applyAlignment="1">
      <alignment vertical="center"/>
    </xf>
    <xf numFmtId="11" fontId="14" fillId="9" borderId="0" xfId="3" applyNumberFormat="1" applyFill="1" applyAlignment="1">
      <alignment wrapText="1"/>
    </xf>
    <xf numFmtId="164" fontId="0" fillId="0" borderId="0" xfId="1" applyNumberFormat="1" applyFont="1"/>
    <xf numFmtId="164" fontId="3" fillId="3" borderId="2" xfId="1" applyNumberFormat="1" applyFont="1" applyFill="1" applyBorder="1" applyAlignment="1">
      <alignment vertical="center"/>
    </xf>
  </cellXfs>
  <cellStyles count="8">
    <cellStyle name="Comma" xfId="2" builtinId="3"/>
    <cellStyle name="Hyperlink" xfId="3" builtinId="8"/>
    <cellStyle name="Normal" xfId="0" builtinId="0"/>
    <cellStyle name="Normal 118" xfId="5"/>
    <cellStyle name="Normal 2" xfId="4"/>
    <cellStyle name="Normal 454 4" xfId="6"/>
    <cellStyle name="Percent" xfId="1" builtinId="5"/>
    <cellStyle name="Percent 2" xfId="7"/>
  </cellStyles>
  <dxfs count="4"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9EED695BEB2172C56E8D4B4A1164AD79.dms.sberbank.ru/9EED695BEB2172C56E8D4B4A1164AD79-426FE35CFE85B8B1F92EBB5B8153BFEA-7EF84830BF230492F999C016622B326A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9EED695BEB2172C56E8D4B4A1164AD79.dms.sberbank.ru/9EED695BEB2172C56E8D4B4A1164AD79-426FE35CFE85B8B1F92EBB5B8153BFEA-7EF84830BF230492F999C016622B326A/1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://9EED695BEB2172C56E8D4B4A1164AD79.dms.sberbank.ru/9EED695BEB2172C56E8D4B4A1164AD79-426FE35CFE85B8B1F92EBB5B8153BFEA-7EF84830BF230492F999C016622B326A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" name="Picture 5" descr="http://9EED695BEB2172C56E8D4B4A1164AD79.dms.sberbank.ru/9EED695BEB2172C56E8D4B4A1164AD79-426FE35CFE85B8B1F92EBB5B8153BFEA-7EF84830BF230492F999C016622B326A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" name="Picture 5" descr="http://9EED695BEB2172C56E8D4B4A1164AD79.dms.sberbank.ru/9EED695BEB2172C56E8D4B4A1164AD79-426FE35CFE85B8B1F92EBB5B8153BFEA-7EF84830BF230492F999C016622B326A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" name="Picture 5" descr="http://9EED695BEB2172C56E8D4B4A1164AD79.dms.sberbank.ru/9EED695BEB2172C56E8D4B4A1164AD79-426FE35CFE85B8B1F92EBB5B8153BFEA-7EF84830BF230492F999C016622B326A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%5bScenarios_ATMF_normalized.xlsx%5d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%5bScenarios.xlsx%5d" TargetMode="External"/><Relationship Id="rId1" Type="http://schemas.openxmlformats.org/officeDocument/2006/relationships/hyperlink" Target="%5bScenarios_nn.xlsx%5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%5bScenarios_11APR.xlsx%5d" TargetMode="External"/><Relationship Id="rId4" Type="http://schemas.openxmlformats.org/officeDocument/2006/relationships/hyperlink" Target="%5bScenarios_ATMF_notnormalized.xlsx%5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M69"/>
  <sheetViews>
    <sheetView showGridLines="0" tabSelected="1" zoomScale="90" zoomScaleNormal="90" workbookViewId="0">
      <selection activeCell="D19" sqref="D19"/>
    </sheetView>
  </sheetViews>
  <sheetFormatPr defaultRowHeight="15" x14ac:dyDescent="0.25"/>
  <cols>
    <col min="1" max="1" width="6.140625" customWidth="1"/>
    <col min="2" max="2" width="36" bestFit="1" customWidth="1"/>
    <col min="3" max="3" width="74" customWidth="1"/>
    <col min="4" max="4" width="59.5703125" bestFit="1" customWidth="1"/>
    <col min="5" max="5" width="27" bestFit="1" customWidth="1"/>
    <col min="6" max="6" width="42.5703125" bestFit="1" customWidth="1"/>
    <col min="7" max="7" width="42.42578125" bestFit="1" customWidth="1"/>
    <col min="8" max="8" width="44.85546875" bestFit="1" customWidth="1"/>
    <col min="9" max="9" width="42.140625" bestFit="1" customWidth="1"/>
    <col min="10" max="12" width="10.5703125" customWidth="1"/>
    <col min="13" max="13" width="13.28515625" bestFit="1" customWidth="1"/>
    <col min="14" max="14" width="10.5703125" customWidth="1"/>
    <col min="15" max="15" width="13.28515625" customWidth="1"/>
    <col min="16" max="26" width="10.5703125" customWidth="1"/>
  </cols>
  <sheetData>
    <row r="1" spans="2:21" ht="20.100000000000001" customHeight="1" x14ac:dyDescent="0.25">
      <c r="B1" s="2" t="s">
        <v>17</v>
      </c>
      <c r="C1" s="3" t="s">
        <v>18</v>
      </c>
      <c r="D1" s="4" t="str">
        <f>IF($C$1="Yes",_xll.QR_SetServer($C$2,$C$3),"")</f>
        <v/>
      </c>
      <c r="F1" s="5" t="s">
        <v>19</v>
      </c>
      <c r="G1" s="6" t="s">
        <v>20</v>
      </c>
    </row>
    <row r="2" spans="2:21" s="9" customFormat="1" ht="20.100000000000001" customHeight="1" x14ac:dyDescent="0.35">
      <c r="B2" s="7" t="s">
        <v>21</v>
      </c>
      <c r="C2" s="8" t="s">
        <v>22</v>
      </c>
      <c r="Q2" s="10"/>
      <c r="R2" s="11"/>
      <c r="S2" s="11"/>
      <c r="T2" s="11"/>
      <c r="U2" s="11"/>
    </row>
    <row r="3" spans="2:21" s="9" customFormat="1" ht="20.100000000000001" customHeight="1" x14ac:dyDescent="0.35">
      <c r="B3" s="7" t="s">
        <v>23</v>
      </c>
      <c r="C3" s="8">
        <v>4004</v>
      </c>
      <c r="D3" s="12"/>
      <c r="Q3" s="10"/>
    </row>
    <row r="4" spans="2:21" ht="20.100000000000001" customHeight="1" x14ac:dyDescent="0.25">
      <c r="Q4" s="10"/>
      <c r="R4" s="13"/>
      <c r="S4" s="13"/>
      <c r="T4" s="13"/>
      <c r="U4" s="13"/>
    </row>
    <row r="5" spans="2:21" ht="20.100000000000001" customHeight="1" x14ac:dyDescent="0.25">
      <c r="Q5" s="10"/>
      <c r="R5" s="13"/>
      <c r="S5" s="13"/>
      <c r="T5" s="13"/>
      <c r="U5" s="13"/>
    </row>
    <row r="6" spans="2:21" ht="20.100000000000001" customHeight="1" x14ac:dyDescent="0.35">
      <c r="B6" s="12" t="s">
        <v>24</v>
      </c>
      <c r="C6" s="1">
        <f ca="1">IF(D6="",NOW(),D6)</f>
        <v>45028.50609166667</v>
      </c>
      <c r="D6" s="14"/>
      <c r="Q6" s="10"/>
    </row>
    <row r="7" spans="2:21" ht="20.100000000000001" customHeight="1" x14ac:dyDescent="0.35">
      <c r="B7" s="12"/>
      <c r="C7" s="1"/>
      <c r="D7" s="1"/>
      <c r="Q7" s="10"/>
    </row>
    <row r="8" spans="2:21" ht="20.100000000000001" customHeight="1" x14ac:dyDescent="0.25">
      <c r="B8" s="2" t="s">
        <v>25</v>
      </c>
      <c r="C8" s="3" t="s">
        <v>18</v>
      </c>
      <c r="D8" s="15" t="str">
        <f>IF($C$8="Yes",IF($C$1="Yes","Please deactivate server initialization!",_xll.QR_SetVersion($C$9,$C$10)),"")</f>
        <v/>
      </c>
      <c r="F8" s="16" t="s">
        <v>26</v>
      </c>
      <c r="G8" s="16" t="s">
        <v>27</v>
      </c>
      <c r="Q8" s="10"/>
      <c r="R8" s="13"/>
      <c r="S8" s="13"/>
      <c r="T8" s="13"/>
      <c r="U8" s="13"/>
    </row>
    <row r="9" spans="2:21" ht="20.100000000000001" customHeight="1" x14ac:dyDescent="0.35">
      <c r="B9" s="12" t="s">
        <v>28</v>
      </c>
      <c r="C9" s="17" t="str">
        <f>IF(ISBLANK($D$9),_xll.QR_Query($G$1,"AlgoID"),$D$9)</f>
        <v>3fcf99221a2d86e1d669b07ec3859160f4e5d36d</v>
      </c>
      <c r="D9" s="18" t="s">
        <v>29</v>
      </c>
      <c r="F9" t="s">
        <v>30</v>
      </c>
      <c r="G9" t="s">
        <v>29</v>
      </c>
      <c r="Q9" s="10"/>
      <c r="R9" s="13"/>
      <c r="S9" s="13"/>
      <c r="T9" s="13"/>
      <c r="U9" s="13"/>
    </row>
    <row r="10" spans="2:21" ht="20.100000000000001" customHeight="1" x14ac:dyDescent="0.35">
      <c r="B10" s="12" t="s">
        <v>31</v>
      </c>
      <c r="C10" s="17" t="str">
        <f>IF(ISBLANK($D$10),_xll.QR_Query($G$1,"StaticDataSet"),$D$10)</f>
        <v>14eea15df0f4acc2b48b3c3448ebf0d1a886ff78</v>
      </c>
      <c r="D10" s="19" t="s">
        <v>32</v>
      </c>
      <c r="F10" t="s">
        <v>33</v>
      </c>
      <c r="G10" t="s">
        <v>34</v>
      </c>
      <c r="I10" s="20"/>
      <c r="Q10" s="10"/>
    </row>
    <row r="11" spans="2:21" ht="20.100000000000001" customHeight="1" x14ac:dyDescent="0.35">
      <c r="B11" s="12" t="s">
        <v>35</v>
      </c>
      <c r="C11" s="17" t="str">
        <f ca="1">_xll.QR_Query($G$1,"MarketDataFeed")</f>
        <v>58e2b24ae6f7b8ce6e90a2d89054fc3e2b249bfc</v>
      </c>
      <c r="L11" s="10"/>
      <c r="M11" s="13"/>
      <c r="N11" s="13"/>
      <c r="O11" s="13"/>
      <c r="P11" s="13"/>
    </row>
    <row r="12" spans="2:21" ht="20.100000000000001" customHeight="1" x14ac:dyDescent="0.35">
      <c r="B12" s="12" t="s">
        <v>36</v>
      </c>
      <c r="C12" s="17" t="str">
        <f ca="1">IF(TODAY()=FLOOR(C6,1),"LatestMarketDataSet","MarketData."&amp;YEAR(C6)&amp;"-"&amp;IF(10&gt;MONTH(C6),"0"&amp;MONTH(C6),MONTH(C6))&amp;"-"&amp;IF(10&gt;DAY(C6),"0"&amp;DAY(C6),DAY(C6)))</f>
        <v>LatestMarketDataSet</v>
      </c>
      <c r="L12" s="10"/>
    </row>
    <row r="13" spans="2:21" ht="20.100000000000001" customHeight="1" x14ac:dyDescent="0.35">
      <c r="B13" s="12" t="s">
        <v>37</v>
      </c>
      <c r="C13" s="17" t="str">
        <f ca="1">_xll.QR_Query($G$1,"BidAskRules")</f>
        <v>53e1dfa03ad3f07946056c4dde401b541f975f10</v>
      </c>
      <c r="L13" s="10"/>
      <c r="M13" s="13"/>
      <c r="N13" s="13"/>
      <c r="O13" s="13"/>
      <c r="P13" s="13"/>
    </row>
    <row r="14" spans="2:21" ht="20.100000000000001" customHeight="1" x14ac:dyDescent="0.35">
      <c r="B14" s="12" t="s">
        <v>38</v>
      </c>
      <c r="C14" s="17" t="str">
        <f ca="1">_xll.QR_Query(C11,C12)</f>
        <v>d2643030df5dd83670159e46dbd1faba2a03443f</v>
      </c>
      <c r="L14" s="10"/>
    </row>
    <row r="15" spans="2:21" ht="20.100000000000001" customHeight="1" x14ac:dyDescent="0.35">
      <c r="B15" s="12" t="s">
        <v>44</v>
      </c>
      <c r="C15" s="61" t="s">
        <v>295</v>
      </c>
      <c r="F15" t="s">
        <v>51</v>
      </c>
      <c r="G15" t="s">
        <v>47</v>
      </c>
    </row>
    <row r="16" spans="2:21" ht="20.100000000000001" customHeight="1" x14ac:dyDescent="0.35">
      <c r="B16" s="12" t="s">
        <v>39</v>
      </c>
      <c r="C16" s="25">
        <v>0</v>
      </c>
      <c r="F16" t="s">
        <v>52</v>
      </c>
      <c r="G16" t="s">
        <v>47</v>
      </c>
    </row>
    <row r="17" spans="2:7" ht="20.100000000000001" customHeight="1" x14ac:dyDescent="0.35">
      <c r="B17" s="12" t="s">
        <v>45</v>
      </c>
      <c r="C17" t="str">
        <f>"'"&amp;Folder&amp;"Sheet1"&amp;"'!"</f>
        <v>'\\Bordo101.sigma.sbrf.ru\box2\GM_Trading\Rates\Structured\Surface builder\HypHyp NEW\[Scenarios_11APR.xlsx]Sheet1'!</v>
      </c>
      <c r="E17" s="36" t="s">
        <v>54</v>
      </c>
      <c r="F17" t="s">
        <v>53</v>
      </c>
      <c r="G17" t="s">
        <v>47</v>
      </c>
    </row>
    <row r="18" spans="2:7" ht="20.100000000000001" customHeight="1" x14ac:dyDescent="0.35">
      <c r="B18" s="12"/>
      <c r="F18" t="s">
        <v>56</v>
      </c>
      <c r="G18" t="s">
        <v>47</v>
      </c>
    </row>
    <row r="19" spans="2:7" ht="20.100000000000001" customHeight="1" x14ac:dyDescent="0.35">
      <c r="B19" s="12" t="s">
        <v>48</v>
      </c>
      <c r="C19">
        <v>0</v>
      </c>
    </row>
    <row r="20" spans="2:7" ht="20.100000000000001" customHeight="1" x14ac:dyDescent="0.35">
      <c r="B20" s="12" t="s">
        <v>49</v>
      </c>
      <c r="C20" s="61" t="s">
        <v>292</v>
      </c>
    </row>
    <row r="21" spans="2:7" ht="20.100000000000001" customHeight="1" x14ac:dyDescent="0.35">
      <c r="B21" s="12" t="s">
        <v>50</v>
      </c>
      <c r="C21" t="str">
        <f>"'"&amp;Folder_c&amp;"Sheet1'!"</f>
        <v>'\\Bordo101.sigma.sbrf.ru\box2\GM_Trading\Rates\Structured\Surface builder\HypHyp NEW\[Scenarios_ATMF.xlsx]Sheet1'!</v>
      </c>
    </row>
    <row r="22" spans="2:7" ht="20.100000000000001" customHeight="1" x14ac:dyDescent="0.25"/>
    <row r="23" spans="2:7" ht="20.100000000000001" customHeight="1" x14ac:dyDescent="0.25">
      <c r="B23" s="22"/>
      <c r="D23" s="21"/>
      <c r="E23" s="21"/>
    </row>
    <row r="24" spans="2:7" ht="15.95" customHeight="1" x14ac:dyDescent="0.35">
      <c r="B24" s="12" t="s">
        <v>291</v>
      </c>
      <c r="C24" s="12"/>
      <c r="D24" s="21"/>
      <c r="E24" s="21"/>
    </row>
    <row r="25" spans="2:7" ht="15.95" customHeight="1" x14ac:dyDescent="0.25">
      <c r="B25" s="34" t="s">
        <v>293</v>
      </c>
      <c r="D25" s="21"/>
      <c r="E25" s="21"/>
    </row>
    <row r="26" spans="2:7" ht="15.95" customHeight="1" x14ac:dyDescent="0.25">
      <c r="B26" s="34" t="s">
        <v>294</v>
      </c>
      <c r="D26" s="21"/>
      <c r="E26" s="62"/>
    </row>
    <row r="27" spans="2:7" ht="15.95" customHeight="1" x14ac:dyDescent="0.25">
      <c r="B27" s="34" t="s">
        <v>295</v>
      </c>
      <c r="D27" s="21"/>
      <c r="E27" s="62"/>
    </row>
    <row r="28" spans="2:7" ht="15.95" customHeight="1" x14ac:dyDescent="0.25">
      <c r="B28" s="34"/>
      <c r="D28" s="21"/>
      <c r="E28" s="62"/>
    </row>
    <row r="29" spans="2:7" ht="15.95" customHeight="1" x14ac:dyDescent="0.25">
      <c r="B29" s="34"/>
      <c r="E29" s="62"/>
    </row>
    <row r="30" spans="2:7" ht="15.95" customHeight="1" x14ac:dyDescent="0.25">
      <c r="B30" s="34"/>
      <c r="E30" s="62"/>
    </row>
    <row r="31" spans="2:7" x14ac:dyDescent="0.25">
      <c r="B31" s="34"/>
      <c r="C31" s="23"/>
      <c r="E31" s="62"/>
    </row>
    <row r="32" spans="2:7" x14ac:dyDescent="0.25">
      <c r="B32" s="34"/>
      <c r="E32" s="62"/>
    </row>
    <row r="33" spans="2:39" x14ac:dyDescent="0.25">
      <c r="B33" s="34"/>
      <c r="E33" s="62"/>
    </row>
    <row r="34" spans="2:39" x14ac:dyDescent="0.25">
      <c r="E34" s="62"/>
    </row>
    <row r="35" spans="2:39" x14ac:dyDescent="0.25">
      <c r="B35" s="34"/>
      <c r="E35" s="62"/>
    </row>
    <row r="36" spans="2:39" x14ac:dyDescent="0.25">
      <c r="E36" s="62"/>
    </row>
    <row r="37" spans="2:39" x14ac:dyDescent="0.25">
      <c r="E37" s="62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</row>
    <row r="38" spans="2:39" x14ac:dyDescent="0.25">
      <c r="E38" s="62"/>
    </row>
    <row r="39" spans="2:39" x14ac:dyDescent="0.25">
      <c r="E39" s="62"/>
    </row>
    <row r="40" spans="2:39" x14ac:dyDescent="0.25">
      <c r="E40" s="62"/>
    </row>
    <row r="53" spans="29:39" x14ac:dyDescent="0.25"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</row>
    <row r="69" spans="29:39" x14ac:dyDescent="0.25"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</row>
  </sheetData>
  <conditionalFormatting sqref="C1">
    <cfRule type="expression" dxfId="3" priority="3" stopIfTrue="1">
      <formula>$C$1="No"</formula>
    </cfRule>
    <cfRule type="expression" dxfId="2" priority="4" stopIfTrue="1">
      <formula>$C$1="Yes"</formula>
    </cfRule>
  </conditionalFormatting>
  <conditionalFormatting sqref="C8">
    <cfRule type="expression" dxfId="1" priority="1" stopIfTrue="1">
      <formula>$C$8="No"</formula>
    </cfRule>
    <cfRule type="expression" dxfId="0" priority="2" stopIfTrue="1">
      <formula>$C$8="Yes"</formula>
    </cfRule>
  </conditionalFormatting>
  <dataValidations count="4">
    <dataValidation type="list" allowBlank="1" showInputMessage="1" showErrorMessage="1" sqref="C2">
      <formula1>"fopricing-dev,fopricing-dev2,fopricing-dev3"</formula1>
    </dataValidation>
    <dataValidation type="list" allowBlank="1" showInputMessage="1" showErrorMessage="1" sqref="C1 C8">
      <formula1>"Yes, No"</formula1>
    </dataValidation>
    <dataValidation type="list" allowBlank="1" showInputMessage="1" showErrorMessage="1" sqref="C15">
      <formula1>$B$25:$B$44</formula1>
    </dataValidation>
    <dataValidation type="list" allowBlank="1" showInputMessage="1" showErrorMessage="1" sqref="C20">
      <formula1>$B$25:$B$39</formula1>
    </dataValidation>
  </dataValidations>
  <hyperlinks>
    <hyperlink ref="C15" r:id="rId1" display="\\Bordo101.sigma.sbrf.ru\box2\GM_Trading\Rates\Structured\Surface builder\HypHyp NEW\[Scenarios_nn.xlsx]"/>
    <hyperlink ref="C20" r:id="rId2" display="\\Bordo101.sigma.sbrf.ru\box2\GM_Trading\Rates\Structured\Surface builder\HypHyp NEW\[Scenarios.xlsx]"/>
    <hyperlink ref="B25" r:id="rId3"/>
    <hyperlink ref="B26" r:id="rId4"/>
    <hyperlink ref="B27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46"/>
  <sheetViews>
    <sheetView zoomScaleNormal="100" workbookViewId="0">
      <selection activeCell="B12" sqref="B12"/>
    </sheetView>
  </sheetViews>
  <sheetFormatPr defaultRowHeight="15" x14ac:dyDescent="0.25"/>
  <cols>
    <col min="1" max="1" width="33" style="39" customWidth="1"/>
    <col min="2" max="16384" width="9.140625" style="29"/>
  </cols>
  <sheetData>
    <row r="1" spans="1:17" x14ac:dyDescent="0.25">
      <c r="A1" s="38" t="s">
        <v>46</v>
      </c>
      <c r="B1" s="35" t="str">
        <f>IF(OR(PUBLISH_ALL="YES", PUBLISH_PARAMS="YES"), "YES", C1)</f>
        <v>NO</v>
      </c>
      <c r="C1" s="29" t="s">
        <v>47</v>
      </c>
    </row>
    <row r="2" spans="1:17" x14ac:dyDescent="0.25">
      <c r="B2" s="26"/>
    </row>
    <row r="3" spans="1:17" x14ac:dyDescent="0.25">
      <c r="A3" s="40" t="s">
        <v>40</v>
      </c>
      <c r="B3" s="30" t="str">
        <f t="shared" ref="B3:P3" ca="1" si="0">INDEX( INDIRECT(Scenario_path&amp;"$E:$K" ), MATCH( ($A$3&amp;"_"&amp;B$4&amp;"_"&amp;Scenario),  INDIRECT(Scenario_path&amp;"$A:$A" ), 0), MATCH( $A$4,  INDIRECT(Scenario_path&amp;"$E1:$K1"), 0))</f>
        <v>053d78b16407e77efe4ec2507787e847c9a48ca3</v>
      </c>
      <c r="C3" s="30" t="str">
        <f t="shared" ca="1" si="0"/>
        <v>e4a7e27ff9caf06dcbce1d309f5d8577e4abeadc</v>
      </c>
      <c r="D3" s="30" t="str">
        <f t="shared" ca="1" si="0"/>
        <v>27c7c2add98ca221c1da2361d5e939dc812706b6</v>
      </c>
      <c r="E3" s="30" t="str">
        <f t="shared" ca="1" si="0"/>
        <v>6e7596e1496c45edd5be564cba064ad24cfa0195</v>
      </c>
      <c r="F3" s="30" t="str">
        <f t="shared" ca="1" si="0"/>
        <v>027da0481d4ef532d8d636ae14a29f09287d4534</v>
      </c>
      <c r="G3" s="30" t="str">
        <f t="shared" ca="1" si="0"/>
        <v>e810c7f2b37792710787ba8c04a28e221201c571</v>
      </c>
      <c r="H3" s="30" t="str">
        <f t="shared" ca="1" si="0"/>
        <v>aef53fc4a18396ad28dc387be221d6fa60572bf8</v>
      </c>
      <c r="I3" s="30" t="str">
        <f t="shared" ca="1" si="0"/>
        <v>e2cff404461b263ee735b6467ee5bca2c0795581</v>
      </c>
      <c r="J3" s="30" t="str">
        <f t="shared" ca="1" si="0"/>
        <v>68158e0498e0c6e3c1aa273bb35c6226b4ce8f4b</v>
      </c>
      <c r="K3" s="30" t="str">
        <f t="shared" ca="1" si="0"/>
        <v>59603a78991d1d5b0872e305431d1563984124ac</v>
      </c>
      <c r="L3" s="30" t="str">
        <f t="shared" ca="1" si="0"/>
        <v>5d4a9dcbc0185c975c365bd8e51627baace2a532</v>
      </c>
      <c r="M3" s="30" t="str">
        <f t="shared" ca="1" si="0"/>
        <v>045aabdf32202ccaf74aeb5ac87e4063d951eef2</v>
      </c>
      <c r="N3" s="30" t="str">
        <f t="shared" ca="1" si="0"/>
        <v>a2744199ced6a6a7e3a042a5111c314c4316b420</v>
      </c>
      <c r="O3" s="30" t="str">
        <f t="shared" ca="1" si="0"/>
        <v>56ce17a3b8bf74a3e6d137baf65fbd88c53f35fe</v>
      </c>
      <c r="P3" s="30" t="str">
        <f t="shared" ca="1" si="0"/>
        <v>7920c4f8a6915ae78868ed3b4acd74174f199a94</v>
      </c>
      <c r="Q3" s="50">
        <v>0</v>
      </c>
    </row>
    <row r="4" spans="1:17" x14ac:dyDescent="0.25">
      <c r="A4" s="40" t="s">
        <v>43</v>
      </c>
      <c r="B4" s="30" t="s">
        <v>0</v>
      </c>
      <c r="C4" s="31" t="s">
        <v>1</v>
      </c>
      <c r="D4" s="31" t="s">
        <v>2</v>
      </c>
      <c r="E4" s="31" t="s">
        <v>3</v>
      </c>
      <c r="F4" s="31" t="s">
        <v>4</v>
      </c>
      <c r="G4" s="31" t="s">
        <v>5</v>
      </c>
      <c r="H4" s="31" t="s">
        <v>6</v>
      </c>
      <c r="I4" s="31" t="s">
        <v>7</v>
      </c>
      <c r="J4" s="31" t="s">
        <v>8</v>
      </c>
      <c r="K4" s="31" t="s">
        <v>9</v>
      </c>
      <c r="L4" s="31" t="s">
        <v>10</v>
      </c>
      <c r="M4" s="31" t="s">
        <v>11</v>
      </c>
      <c r="N4" s="31" t="s">
        <v>12</v>
      </c>
      <c r="O4" s="31" t="s">
        <v>13</v>
      </c>
      <c r="P4" s="32" t="s">
        <v>14</v>
      </c>
      <c r="Q4" s="50">
        <v>0</v>
      </c>
    </row>
    <row r="5" spans="1:17" x14ac:dyDescent="0.25">
      <c r="A5" s="41" t="s">
        <v>57</v>
      </c>
      <c r="B5" s="27" t="str">
        <f ca="1">_xll.QR_Query(B3, "Request")</f>
        <v>672d5bcca3d928cbeb87b1e3adbbd9a55db65a21</v>
      </c>
      <c r="C5" s="27" t="str">
        <f ca="1">_xll.QR_Query(C3, "Request")</f>
        <v>f33748e56162e7f81beb987089da9934d73f38e4</v>
      </c>
      <c r="D5" s="27" t="str">
        <f ca="1">_xll.QR_Query(D3, "Request")</f>
        <v>fae2bfcd1d798bfcd80f0b59b9b91b1f80e69362</v>
      </c>
      <c r="E5" s="27" t="str">
        <f ca="1">_xll.QR_Query(E3, "Request")</f>
        <v>72972c9bdc23989ea77ebb83e3fb3d74091308fd</v>
      </c>
      <c r="F5" s="27" t="str">
        <f ca="1">_xll.QR_Query(F3, "Request")</f>
        <v>14471fa0f7e0d70633cf91c7de80b7938c49b0cc</v>
      </c>
      <c r="G5" s="27" t="str">
        <f ca="1">_xll.QR_Query(G3, "Request")</f>
        <v>4b0358e57b6d565248ebf88a900942d8afe59b64</v>
      </c>
      <c r="H5" s="27" t="str">
        <f ca="1">_xll.QR_Query(H3, "Request")</f>
        <v>c7ea19ff5518cb50ffad30e9be7b963de4941c18</v>
      </c>
      <c r="I5" s="27" t="str">
        <f ca="1">_xll.QR_Query(I3, "Request")</f>
        <v>64a7bc8e03304cafe8684e73ebe3c3acbd85fb89</v>
      </c>
      <c r="J5" s="27" t="str">
        <f ca="1">_xll.QR_Query(J3, "Request")</f>
        <v>a531a01b2a7bbfb56d354ed7aae3539068ba1cd1</v>
      </c>
      <c r="K5" s="27" t="str">
        <f ca="1">_xll.QR_Query(K3, "Request")</f>
        <v>ea63f1faa40550aa071e48fc2da39a91428a6378</v>
      </c>
      <c r="L5" s="27" t="str">
        <f ca="1">_xll.QR_Query(L3, "Request")</f>
        <v>e56320aa6102500b45a7cef97b127b219ee68a88</v>
      </c>
      <c r="M5" s="27" t="str">
        <f ca="1">_xll.QR_Query(M3, "Request")</f>
        <v>38a3eb4c2acb7b95c23cd4f42b07a8db248b02c8</v>
      </c>
      <c r="N5" s="27" t="str">
        <f ca="1">_xll.QR_Query(N3, "Request")</f>
        <v>f94199161f2a313311f2a2413de578aa746fd94a</v>
      </c>
      <c r="O5" s="27" t="str">
        <f ca="1">_xll.QR_Query(O3, "Request")</f>
        <v>4dfb5da82f1b24ff2a148a092e8e3685115bead2</v>
      </c>
      <c r="P5" s="27" t="str">
        <f ca="1">_xll.QR_Query(P3, "Request")</f>
        <v>6374f6dd72377a52e0050cbab42ef6f6a5c098fe</v>
      </c>
      <c r="Q5" s="50">
        <v>0</v>
      </c>
    </row>
    <row r="6" spans="1:17" x14ac:dyDescent="0.25">
      <c r="A6" s="42" t="s">
        <v>58</v>
      </c>
      <c r="B6" s="63">
        <f ca="1">_xll.QR_Query(B$5, $A6)</f>
        <v>1.95E-2</v>
      </c>
      <c r="C6" s="63">
        <f ca="1">_xll.QR_Query(C$5, $A6)</f>
        <v>1.95E-2</v>
      </c>
      <c r="D6" s="63">
        <f ca="1">_xll.QR_Query(D$5, $A6)</f>
        <v>1.95E-2</v>
      </c>
      <c r="E6" s="63">
        <f ca="1">_xll.QR_Query(E$5, $A6)</f>
        <v>0.02</v>
      </c>
      <c r="F6" s="63">
        <f ca="1">_xll.QR_Query(F$5, $A6)</f>
        <v>2.0500000000000001E-2</v>
      </c>
      <c r="G6" s="63">
        <f ca="1">_xll.QR_Query(G$5, $A6)</f>
        <v>2.1000000000000001E-2</v>
      </c>
      <c r="H6" s="63">
        <f ca="1">_xll.QR_Query(H$5, $A6)</f>
        <v>2.1499999999999998E-2</v>
      </c>
      <c r="I6" s="63">
        <f ca="1">_xll.QR_Query(I$5, $A6)</f>
        <v>2.1499999999999998E-2</v>
      </c>
      <c r="J6" s="63">
        <f ca="1">_xll.QR_Query(J$5, $A6)</f>
        <v>2.1499999999999998E-2</v>
      </c>
      <c r="K6" s="63">
        <f ca="1">_xll.QR_Query(K$5, $A6)</f>
        <v>2.1499999999999998E-2</v>
      </c>
      <c r="L6" s="63">
        <f ca="1">_xll.QR_Query(L$5, $A6)</f>
        <v>2.1499999999999998E-2</v>
      </c>
      <c r="M6" s="63">
        <f ca="1">_xll.QR_Query(M$5, $A6)</f>
        <v>2.1499999999999998E-2</v>
      </c>
      <c r="N6" s="63">
        <f ca="1">_xll.QR_Query(N$5, $A6)</f>
        <v>2.1499999999999998E-2</v>
      </c>
      <c r="O6" s="63">
        <f ca="1">_xll.QR_Query(O$5, $A6)</f>
        <v>2.1499999999999998E-2</v>
      </c>
      <c r="P6" s="63">
        <f ca="1">_xll.QR_Query(P$5, $A6)</f>
        <v>2.1499999999999998E-2</v>
      </c>
      <c r="Q6" s="50">
        <v>0</v>
      </c>
    </row>
    <row r="7" spans="1:17" x14ac:dyDescent="0.25">
      <c r="A7" s="42" t="s">
        <v>41</v>
      </c>
      <c r="B7" s="47">
        <f ca="1">_xll.QR_Query(B$5, $A7)</f>
        <v>2.4</v>
      </c>
      <c r="C7" s="47">
        <f ca="1">_xll.QR_Query(C$5, $A7)</f>
        <v>1.6970562747999998</v>
      </c>
      <c r="D7" s="47">
        <f ca="1">_xll.QR_Query(D$5, $A7)</f>
        <v>1.3856406459999999</v>
      </c>
      <c r="E7" s="47">
        <f ca="1">_xll.QR_Query(E$5, $A7)</f>
        <v>0.97979589720000004</v>
      </c>
      <c r="F7" s="47">
        <f ca="1">_xll.QR_Query(F$5, $A7)</f>
        <v>0.8</v>
      </c>
      <c r="G7" s="47">
        <f ca="1">_xll.QR_Query(G$5, $A7)</f>
        <v>0.69282032319999998</v>
      </c>
      <c r="H7" s="47">
        <f ca="1">_xll.QR_Query(H$5, $A7)</f>
        <v>0.48989794840000001</v>
      </c>
      <c r="I7" s="47">
        <f ca="1">_xll.QR_Query(I$5, $A7)</f>
        <v>0.4</v>
      </c>
      <c r="J7" s="47">
        <f ca="1">_xll.QR_Query(J$5, $A7)</f>
        <v>0.34641016159999999</v>
      </c>
      <c r="K7" s="47">
        <f ca="1">_xll.QR_Query(K$5, $A7)</f>
        <v>0.30983866760000001</v>
      </c>
      <c r="L7" s="47">
        <f ca="1">_xll.QR_Query(L$5, $A7)</f>
        <v>0.28284271240000003</v>
      </c>
      <c r="M7" s="47">
        <f ca="1">_xll.QR_Query(M$5, $A7)</f>
        <v>0.26186146840000002</v>
      </c>
      <c r="N7" s="47">
        <f ca="1">_xll.QR_Query(N$5, $A7)</f>
        <v>0.24494897440000002</v>
      </c>
      <c r="O7" s="47">
        <f ca="1">_xll.QR_Query(O$5, $A7)</f>
        <v>0.2309401076</v>
      </c>
      <c r="P7" s="47">
        <f ca="1">_xll.QR_Query(P$5, $A7)</f>
        <v>0.21908902320000004</v>
      </c>
      <c r="Q7" s="50">
        <v>0</v>
      </c>
    </row>
    <row r="8" spans="1:17" x14ac:dyDescent="0.25">
      <c r="A8" s="42" t="s">
        <v>42</v>
      </c>
      <c r="B8" s="47">
        <f ca="1">_xll.QR_Query(B$5, $A8)</f>
        <v>14</v>
      </c>
      <c r="C8" s="47">
        <f ca="1">_xll.QR_Query(C$5, $A8)</f>
        <v>14</v>
      </c>
      <c r="D8" s="47">
        <f ca="1">_xll.QR_Query(D$5, $A8)</f>
        <v>14</v>
      </c>
      <c r="E8" s="47">
        <f ca="1">_xll.QR_Query(E$5, $A8)</f>
        <v>14</v>
      </c>
      <c r="F8" s="47">
        <f ca="1">_xll.QR_Query(F$5, $A8)</f>
        <v>14</v>
      </c>
      <c r="G8" s="47">
        <f ca="1">_xll.QR_Query(G$5, $A8)</f>
        <v>14</v>
      </c>
      <c r="H8" s="47">
        <f ca="1">_xll.QR_Query(H$5, $A8)</f>
        <v>14</v>
      </c>
      <c r="I8" s="47">
        <f ca="1">_xll.QR_Query(I$5, $A8)</f>
        <v>14</v>
      </c>
      <c r="J8" s="47">
        <f ca="1">_xll.QR_Query(J$5, $A8)</f>
        <v>14</v>
      </c>
      <c r="K8" s="47">
        <f ca="1">_xll.QR_Query(K$5, $A8)</f>
        <v>14</v>
      </c>
      <c r="L8" s="47">
        <f ca="1">_xll.QR_Query(L$5, $A8)</f>
        <v>14</v>
      </c>
      <c r="M8" s="47">
        <f ca="1">_xll.QR_Query(M$5, $A8)</f>
        <v>14</v>
      </c>
      <c r="N8" s="47">
        <f ca="1">_xll.QR_Query(N$5, $A8)</f>
        <v>14</v>
      </c>
      <c r="O8" s="47">
        <f ca="1">_xll.QR_Query(O$5, $A8)</f>
        <v>14</v>
      </c>
      <c r="P8" s="47">
        <f ca="1">_xll.QR_Query(P$5, $A8)</f>
        <v>14</v>
      </c>
      <c r="Q8" s="50">
        <v>0</v>
      </c>
    </row>
    <row r="9" spans="1:17" x14ac:dyDescent="0.25">
      <c r="A9" s="42" t="s">
        <v>59</v>
      </c>
      <c r="B9" s="47">
        <f ca="1">_xll.QR_Query(B$5, $A9)</f>
        <v>0.25</v>
      </c>
      <c r="C9" s="47">
        <f ca="1">_xll.QR_Query(C$5, $A9)</f>
        <v>0.25</v>
      </c>
      <c r="D9" s="47">
        <f ca="1">_xll.QR_Query(D$5, $A9)</f>
        <v>0.25</v>
      </c>
      <c r="E9" s="47">
        <f ca="1">_xll.QR_Query(E$5, $A9)</f>
        <v>0.25</v>
      </c>
      <c r="F9" s="47">
        <f ca="1">_xll.QR_Query(F$5, $A9)</f>
        <v>0.25</v>
      </c>
      <c r="G9" s="47">
        <f ca="1">_xll.QR_Query(G$5, $A9)</f>
        <v>0.25</v>
      </c>
      <c r="H9" s="47">
        <f ca="1">_xll.QR_Query(H$5, $A9)</f>
        <v>0.25</v>
      </c>
      <c r="I9" s="47">
        <f ca="1">_xll.QR_Query(I$5, $A9)</f>
        <v>0.25</v>
      </c>
      <c r="J9" s="47">
        <f ca="1">_xll.QR_Query(J$5, $A9)</f>
        <v>0.25</v>
      </c>
      <c r="K9" s="47">
        <f ca="1">_xll.QR_Query(K$5, $A9)</f>
        <v>0.25</v>
      </c>
      <c r="L9" s="47">
        <f ca="1">_xll.QR_Query(L$5, $A9)</f>
        <v>0.25</v>
      </c>
      <c r="M9" s="47">
        <f ca="1">_xll.QR_Query(M$5, $A9)</f>
        <v>0.25</v>
      </c>
      <c r="N9" s="47">
        <f ca="1">_xll.QR_Query(N$5, $A9)</f>
        <v>0.25</v>
      </c>
      <c r="O9" s="47">
        <f ca="1">_xll.QR_Query(O$5, $A9)</f>
        <v>0.25</v>
      </c>
      <c r="P9" s="47">
        <f ca="1">_xll.QR_Query(P$5, $A9)</f>
        <v>0.25</v>
      </c>
      <c r="Q9" s="50">
        <v>0</v>
      </c>
    </row>
    <row r="10" spans="1:17" ht="15.75" thickBot="1" x14ac:dyDescent="0.3">
      <c r="A10" s="59" t="s">
        <v>60</v>
      </c>
      <c r="B10" s="60">
        <f ca="1">_xll.QR_Query(B$5, $A10)</f>
        <v>0.24</v>
      </c>
      <c r="C10" s="60">
        <f ca="1">_xll.QR_Query(C$5, $A10)</f>
        <v>0.24</v>
      </c>
      <c r="D10" s="60">
        <f ca="1">_xll.QR_Query(D$5, $A10)</f>
        <v>0.24</v>
      </c>
      <c r="E10" s="60">
        <f ca="1">_xll.QR_Query(E$5, $A10)</f>
        <v>0.24</v>
      </c>
      <c r="F10" s="60">
        <f ca="1">_xll.QR_Query(F$5, $A10)</f>
        <v>0.24</v>
      </c>
      <c r="G10" s="60">
        <f ca="1">_xll.QR_Query(G$5, $A10)</f>
        <v>0.24</v>
      </c>
      <c r="H10" s="60">
        <f ca="1">_xll.QR_Query(H$5, $A10)</f>
        <v>0.24</v>
      </c>
      <c r="I10" s="60">
        <f ca="1">_xll.QR_Query(I$5, $A10)</f>
        <v>0.24</v>
      </c>
      <c r="J10" s="60">
        <f ca="1">_xll.QR_Query(J$5, $A10)</f>
        <v>0.24</v>
      </c>
      <c r="K10" s="60">
        <f ca="1">_xll.QR_Query(K$5, $A10)</f>
        <v>0.24</v>
      </c>
      <c r="L10" s="60">
        <f ca="1">_xll.QR_Query(L$5, $A10)</f>
        <v>0.24</v>
      </c>
      <c r="M10" s="60">
        <f ca="1">_xll.QR_Query(M$5, $A10)</f>
        <v>0.24</v>
      </c>
      <c r="N10" s="60">
        <f ca="1">_xll.QR_Query(N$5, $A10)</f>
        <v>0.24</v>
      </c>
      <c r="O10" s="60">
        <f ca="1">_xll.QR_Query(O$5, $A10)</f>
        <v>0.24</v>
      </c>
      <c r="P10" s="60">
        <f ca="1">_xll.QR_Query(P$5, $A10)</f>
        <v>0.24</v>
      </c>
      <c r="Q10" s="50">
        <v>0</v>
      </c>
    </row>
    <row r="11" spans="1:17" ht="15.75" thickBot="1" x14ac:dyDescent="0.3">
      <c r="A11" s="48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>
        <v>0</v>
      </c>
    </row>
    <row r="12" spans="1:17" x14ac:dyDescent="0.25">
      <c r="A12" s="51" t="s">
        <v>136</v>
      </c>
      <c r="B12" s="52" t="s">
        <v>121</v>
      </c>
      <c r="C12" s="52" t="s">
        <v>122</v>
      </c>
      <c r="D12" s="52" t="s">
        <v>123</v>
      </c>
      <c r="E12" s="52" t="s">
        <v>124</v>
      </c>
      <c r="F12" s="52" t="s">
        <v>125</v>
      </c>
      <c r="G12" s="52" t="s">
        <v>126</v>
      </c>
      <c r="H12" s="52" t="s">
        <v>127</v>
      </c>
      <c r="I12" s="52" t="s">
        <v>128</v>
      </c>
      <c r="J12" s="52" t="s">
        <v>129</v>
      </c>
      <c r="K12" s="52" t="s">
        <v>130</v>
      </c>
      <c r="L12" s="52" t="s">
        <v>131</v>
      </c>
      <c r="M12" s="52" t="s">
        <v>132</v>
      </c>
      <c r="N12" s="52" t="s">
        <v>133</v>
      </c>
      <c r="O12" s="52" t="s">
        <v>134</v>
      </c>
      <c r="P12" s="53" t="s">
        <v>135</v>
      </c>
      <c r="Q12" s="50">
        <v>0</v>
      </c>
    </row>
    <row r="13" spans="1:17" x14ac:dyDescent="0.25">
      <c r="A13" s="54" t="s">
        <v>137</v>
      </c>
      <c r="B13" s="49" t="s">
        <v>61</v>
      </c>
      <c r="C13" s="49" t="s">
        <v>62</v>
      </c>
      <c r="D13" s="49" t="s">
        <v>63</v>
      </c>
      <c r="E13" s="49" t="s">
        <v>64</v>
      </c>
      <c r="F13" s="49" t="s">
        <v>65</v>
      </c>
      <c r="G13" s="49" t="s">
        <v>66</v>
      </c>
      <c r="H13" s="49" t="s">
        <v>67</v>
      </c>
      <c r="I13" s="49" t="s">
        <v>68</v>
      </c>
      <c r="J13" s="49" t="s">
        <v>69</v>
      </c>
      <c r="K13" s="49" t="s">
        <v>70</v>
      </c>
      <c r="L13" s="49" t="s">
        <v>71</v>
      </c>
      <c r="M13" s="49" t="s">
        <v>72</v>
      </c>
      <c r="N13" s="49" t="s">
        <v>73</v>
      </c>
      <c r="O13" s="49" t="s">
        <v>74</v>
      </c>
      <c r="P13" s="55" t="s">
        <v>75</v>
      </c>
      <c r="Q13" s="50">
        <v>0</v>
      </c>
    </row>
    <row r="14" spans="1:17" x14ac:dyDescent="0.25">
      <c r="A14" s="54" t="s">
        <v>138</v>
      </c>
      <c r="B14" s="49" t="s">
        <v>76</v>
      </c>
      <c r="C14" s="49" t="s">
        <v>77</v>
      </c>
      <c r="D14" s="49" t="s">
        <v>78</v>
      </c>
      <c r="E14" s="49" t="s">
        <v>79</v>
      </c>
      <c r="F14" s="49" t="s">
        <v>80</v>
      </c>
      <c r="G14" s="49" t="s">
        <v>81</v>
      </c>
      <c r="H14" s="49" t="s">
        <v>82</v>
      </c>
      <c r="I14" s="49" t="s">
        <v>83</v>
      </c>
      <c r="J14" s="49" t="s">
        <v>84</v>
      </c>
      <c r="K14" s="49" t="s">
        <v>85</v>
      </c>
      <c r="L14" s="49" t="s">
        <v>86</v>
      </c>
      <c r="M14" s="49" t="s">
        <v>87</v>
      </c>
      <c r="N14" s="49" t="s">
        <v>88</v>
      </c>
      <c r="O14" s="49" t="s">
        <v>89</v>
      </c>
      <c r="P14" s="55" t="s">
        <v>90</v>
      </c>
      <c r="Q14" s="50">
        <v>0</v>
      </c>
    </row>
    <row r="15" spans="1:17" x14ac:dyDescent="0.25">
      <c r="A15" s="54" t="s">
        <v>139</v>
      </c>
      <c r="B15" s="49" t="s">
        <v>91</v>
      </c>
      <c r="C15" s="49" t="s">
        <v>92</v>
      </c>
      <c r="D15" s="49" t="s">
        <v>93</v>
      </c>
      <c r="E15" s="49" t="s">
        <v>94</v>
      </c>
      <c r="F15" s="49" t="s">
        <v>95</v>
      </c>
      <c r="G15" s="49" t="s">
        <v>96</v>
      </c>
      <c r="H15" s="49" t="s">
        <v>97</v>
      </c>
      <c r="I15" s="49" t="s">
        <v>98</v>
      </c>
      <c r="J15" s="49" t="s">
        <v>99</v>
      </c>
      <c r="K15" s="49" t="s">
        <v>100</v>
      </c>
      <c r="L15" s="49" t="s">
        <v>101</v>
      </c>
      <c r="M15" s="49" t="s">
        <v>102</v>
      </c>
      <c r="N15" s="49" t="s">
        <v>103</v>
      </c>
      <c r="O15" s="49" t="s">
        <v>104</v>
      </c>
      <c r="P15" s="55" t="s">
        <v>105</v>
      </c>
      <c r="Q15" s="50">
        <v>0</v>
      </c>
    </row>
    <row r="16" spans="1:17" ht="15.75" thickBot="1" x14ac:dyDescent="0.3">
      <c r="A16" s="56" t="s">
        <v>140</v>
      </c>
      <c r="B16" s="57" t="s">
        <v>106</v>
      </c>
      <c r="C16" s="57" t="s">
        <v>107</v>
      </c>
      <c r="D16" s="57" t="s">
        <v>108</v>
      </c>
      <c r="E16" s="57" t="s">
        <v>109</v>
      </c>
      <c r="F16" s="57" t="s">
        <v>110</v>
      </c>
      <c r="G16" s="57" t="s">
        <v>111</v>
      </c>
      <c r="H16" s="57" t="s">
        <v>112</v>
      </c>
      <c r="I16" s="57" t="s">
        <v>113</v>
      </c>
      <c r="J16" s="57" t="s">
        <v>114</v>
      </c>
      <c r="K16" s="57" t="s">
        <v>115</v>
      </c>
      <c r="L16" s="57" t="s">
        <v>116</v>
      </c>
      <c r="M16" s="57" t="s">
        <v>117</v>
      </c>
      <c r="N16" s="57" t="s">
        <v>118</v>
      </c>
      <c r="O16" s="57" t="s">
        <v>119</v>
      </c>
      <c r="P16" s="58" t="s">
        <v>120</v>
      </c>
      <c r="Q16" s="50">
        <v>0</v>
      </c>
    </row>
    <row r="17" spans="1:17" x14ac:dyDescent="0.25"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50">
        <v>0</v>
      </c>
    </row>
    <row r="18" spans="1:17" x14ac:dyDescent="0.25">
      <c r="A18" s="40" t="s">
        <v>15</v>
      </c>
      <c r="B18" s="30" t="str">
        <f t="shared" ref="B18:P18" ca="1" si="1">INDEX( INDIRECT(Scenario_path&amp;"$E:$K" ), MATCH( ($A$18&amp;"_"&amp;B$19&amp;"_"&amp;Scenario), INDIRECT(Scenario_path&amp;"$A:$A" ), 0), MATCH( $A$19, INDIRECT(Scenario_path&amp;"$E1:$K1" ), 0))</f>
        <v>686c1f8688b5a5bcc56f3ad56cb99da1649a358a</v>
      </c>
      <c r="C18" s="30" t="str">
        <f t="shared" ca="1" si="1"/>
        <v>dba051d6806f974243739aba9d79a635bb8dd3b0</v>
      </c>
      <c r="D18" s="30" t="str">
        <f t="shared" ca="1" si="1"/>
        <v>0ea43a6089f65af701d136758a68125f425eaf6a</v>
      </c>
      <c r="E18" s="30" t="str">
        <f t="shared" ca="1" si="1"/>
        <v>34f1f0b57dbc0fe1e2849a340d932e9bd8a68687</v>
      </c>
      <c r="F18" s="30" t="str">
        <f t="shared" ca="1" si="1"/>
        <v>f6f1a69c4fde136f997bac1c916d2d1764e0e527</v>
      </c>
      <c r="G18" s="30" t="str">
        <f t="shared" ca="1" si="1"/>
        <v>714c9fc042277eb2c7bb374cf56e81a9064557fa</v>
      </c>
      <c r="H18" s="30" t="str">
        <f t="shared" ca="1" si="1"/>
        <v>a439cf113c3e10d94241e90e955918647b69b40f</v>
      </c>
      <c r="I18" s="30" t="str">
        <f t="shared" ca="1" si="1"/>
        <v>38c57dbd1711204ae5f4e3c55e8e3a92eb42c08e</v>
      </c>
      <c r="J18" s="30" t="str">
        <f t="shared" ca="1" si="1"/>
        <v>4c4070629757fe8f4915d24f9bc0c0e3844e0670</v>
      </c>
      <c r="K18" s="30" t="str">
        <f t="shared" ca="1" si="1"/>
        <v>e272ecaa733cd9056eeb15cb2da9ff41a39f28ce</v>
      </c>
      <c r="L18" s="30" t="str">
        <f t="shared" ca="1" si="1"/>
        <v>d76a6e4878fac28082f840b2daec6940ecb3cf07</v>
      </c>
      <c r="M18" s="30" t="str">
        <f t="shared" ca="1" si="1"/>
        <v>9e9adbc4c8485a213a1ec462c88ba8be4476ccea</v>
      </c>
      <c r="N18" s="30" t="str">
        <f t="shared" ca="1" si="1"/>
        <v>2448f29a54b271baab02284a52fac1bb4c6bb8f1</v>
      </c>
      <c r="O18" s="30" t="str">
        <f t="shared" ca="1" si="1"/>
        <v>cf9aaf174fc44b12d29786406407a2f7fa20331c</v>
      </c>
      <c r="P18" s="30" t="str">
        <f t="shared" ca="1" si="1"/>
        <v>0c4e60d40b451f6d80b9e746f453368c69a8f51e</v>
      </c>
      <c r="Q18" s="50">
        <v>0</v>
      </c>
    </row>
    <row r="19" spans="1:17" x14ac:dyDescent="0.25">
      <c r="A19" s="40" t="s">
        <v>43</v>
      </c>
      <c r="B19" s="30" t="s">
        <v>0</v>
      </c>
      <c r="C19" s="31" t="s">
        <v>1</v>
      </c>
      <c r="D19" s="31" t="s">
        <v>2</v>
      </c>
      <c r="E19" s="31" t="s">
        <v>3</v>
      </c>
      <c r="F19" s="31" t="s">
        <v>4</v>
      </c>
      <c r="G19" s="31" t="s">
        <v>5</v>
      </c>
      <c r="H19" s="31" t="s">
        <v>6</v>
      </c>
      <c r="I19" s="31" t="s">
        <v>7</v>
      </c>
      <c r="J19" s="31" t="s">
        <v>8</v>
      </c>
      <c r="K19" s="31" t="s">
        <v>9</v>
      </c>
      <c r="L19" s="31" t="s">
        <v>10</v>
      </c>
      <c r="M19" s="31" t="s">
        <v>11</v>
      </c>
      <c r="N19" s="31" t="s">
        <v>12</v>
      </c>
      <c r="O19" s="31" t="s">
        <v>13</v>
      </c>
      <c r="P19" s="32" t="s">
        <v>14</v>
      </c>
      <c r="Q19" s="50">
        <v>0</v>
      </c>
    </row>
    <row r="20" spans="1:17" x14ac:dyDescent="0.25">
      <c r="A20" s="41" t="s">
        <v>57</v>
      </c>
      <c r="B20" s="27" t="str">
        <f ca="1">_xll.QR_Query(B18, "Request")</f>
        <v>52f3e7900f94e8e4b2ad37c81be914eeee892124</v>
      </c>
      <c r="C20" s="27" t="str">
        <f ca="1">_xll.QR_Query(C18, "Request")</f>
        <v>0cd5d9029446c460b48792f617f635bc9b687261</v>
      </c>
      <c r="D20" s="27" t="str">
        <f ca="1">_xll.QR_Query(D18, "Request")</f>
        <v>80d4f490f9f61c47e4e6ce3c9c20efa2e5b63c11</v>
      </c>
      <c r="E20" s="27" t="str">
        <f ca="1">_xll.QR_Query(E18, "Request")</f>
        <v>0c844475b24ca11a12d26dd71b75e7d4f66d9580</v>
      </c>
      <c r="F20" s="27" t="str">
        <f ca="1">_xll.QR_Query(F18, "Request")</f>
        <v>609daa198d4740950ec0e94b269c5f17d4c42daa</v>
      </c>
      <c r="G20" s="27" t="str">
        <f ca="1">_xll.QR_Query(G18, "Request")</f>
        <v>b9b2ca087286f85dab0001a8c142e9d54cebbb19</v>
      </c>
      <c r="H20" s="27" t="str">
        <f ca="1">_xll.QR_Query(H18, "Request")</f>
        <v>59750131e2cf18659ed27d8ae1a130c98754997c</v>
      </c>
      <c r="I20" s="27" t="str">
        <f ca="1">_xll.QR_Query(I18, "Request")</f>
        <v>3226b9319e0725b70d3939d8dce67d4ab0227f11</v>
      </c>
      <c r="J20" s="27" t="str">
        <f ca="1">_xll.QR_Query(J18, "Request")</f>
        <v>6b96a24724357ea7618e11360c27bdb360366ae6</v>
      </c>
      <c r="K20" s="27" t="str">
        <f ca="1">_xll.QR_Query(K18, "Request")</f>
        <v>2309fee7736afcc77e4ef516134151f47f29d3c8</v>
      </c>
      <c r="L20" s="27" t="str">
        <f ca="1">_xll.QR_Query(L18, "Request")</f>
        <v>819e95ecf8ee6632ea4eb83e3a1b13c83d3ef2f9</v>
      </c>
      <c r="M20" s="27" t="str">
        <f ca="1">_xll.QR_Query(M18, "Request")</f>
        <v>e60f92a6343bfe3c72042fc1c1d97bc1005d04c8</v>
      </c>
      <c r="N20" s="27" t="str">
        <f ca="1">_xll.QR_Query(N18, "Request")</f>
        <v>ea4441597f85d5485745666fe57c9b2cf7d7f00f</v>
      </c>
      <c r="O20" s="27" t="str">
        <f ca="1">_xll.QR_Query(O18, "Request")</f>
        <v>622447e664e9a89d4b24e2798d12062b3c7fb140</v>
      </c>
      <c r="P20" s="27" t="str">
        <f ca="1">_xll.QR_Query(P18, "Request")</f>
        <v>5b40792fadaf22051b77aa59a3a900951a04f626</v>
      </c>
      <c r="Q20" s="50">
        <v>0</v>
      </c>
    </row>
    <row r="21" spans="1:17" x14ac:dyDescent="0.25">
      <c r="A21" s="42" t="s">
        <v>58</v>
      </c>
      <c r="B21" s="47">
        <f ca="1">_xll.QR_Query(B$5, $A21)</f>
        <v>1.95E-2</v>
      </c>
      <c r="C21" s="47">
        <f ca="1">_xll.QR_Query(C$5, $A21)</f>
        <v>1.95E-2</v>
      </c>
      <c r="D21" s="47">
        <f ca="1">_xll.QR_Query(D$5, $A21)</f>
        <v>1.95E-2</v>
      </c>
      <c r="E21" s="47">
        <f ca="1">_xll.QR_Query(E$5, $A21)</f>
        <v>0.02</v>
      </c>
      <c r="F21" s="47">
        <f ca="1">_xll.QR_Query(F$5, $A21)</f>
        <v>2.0500000000000001E-2</v>
      </c>
      <c r="G21" s="47">
        <f ca="1">_xll.QR_Query(G$5, $A21)</f>
        <v>2.1000000000000001E-2</v>
      </c>
      <c r="H21" s="47">
        <f ca="1">_xll.QR_Query(H$5, $A21)</f>
        <v>2.1499999999999998E-2</v>
      </c>
      <c r="I21" s="47">
        <f ca="1">_xll.QR_Query(I$5, $A21)</f>
        <v>2.1499999999999998E-2</v>
      </c>
      <c r="J21" s="47">
        <f ca="1">_xll.QR_Query(J$5, $A21)</f>
        <v>2.1499999999999998E-2</v>
      </c>
      <c r="K21" s="47">
        <f ca="1">_xll.QR_Query(K$5, $A21)</f>
        <v>2.1499999999999998E-2</v>
      </c>
      <c r="L21" s="47">
        <f ca="1">_xll.QR_Query(L$5, $A21)</f>
        <v>2.1499999999999998E-2</v>
      </c>
      <c r="M21" s="47">
        <f ca="1">_xll.QR_Query(M$5, $A21)</f>
        <v>2.1499999999999998E-2</v>
      </c>
      <c r="N21" s="47">
        <f ca="1">_xll.QR_Query(N$5, $A21)</f>
        <v>2.1499999999999998E-2</v>
      </c>
      <c r="O21" s="47">
        <f ca="1">_xll.QR_Query(O$5, $A21)</f>
        <v>2.1499999999999998E-2</v>
      </c>
      <c r="P21" s="47">
        <f ca="1">_xll.QR_Query(P$5, $A21)</f>
        <v>2.1499999999999998E-2</v>
      </c>
      <c r="Q21" s="50">
        <v>0</v>
      </c>
    </row>
    <row r="22" spans="1:17" x14ac:dyDescent="0.25">
      <c r="A22" s="42" t="s">
        <v>41</v>
      </c>
      <c r="B22" s="47">
        <f ca="1">_xll.QR_Query(B$5, $A22)</f>
        <v>2.4</v>
      </c>
      <c r="C22" s="47">
        <f ca="1">_xll.QR_Query(C$5, $A22)</f>
        <v>1.6970562747999998</v>
      </c>
      <c r="D22" s="47">
        <f ca="1">_xll.QR_Query(D$5, $A22)</f>
        <v>1.3856406459999999</v>
      </c>
      <c r="E22" s="47">
        <f ca="1">_xll.QR_Query(E$5, $A22)</f>
        <v>0.97979589720000004</v>
      </c>
      <c r="F22" s="47">
        <f ca="1">_xll.QR_Query(F$5, $A22)</f>
        <v>0.8</v>
      </c>
      <c r="G22" s="47">
        <f ca="1">_xll.QR_Query(G$5, $A22)</f>
        <v>0.69282032319999998</v>
      </c>
      <c r="H22" s="47">
        <f ca="1">_xll.QR_Query(H$5, $A22)</f>
        <v>0.48989794840000001</v>
      </c>
      <c r="I22" s="47">
        <f ca="1">_xll.QR_Query(I$5, $A22)</f>
        <v>0.4</v>
      </c>
      <c r="J22" s="47">
        <f ca="1">_xll.QR_Query(J$5, $A22)</f>
        <v>0.34641016159999999</v>
      </c>
      <c r="K22" s="47">
        <f ca="1">_xll.QR_Query(K$5, $A22)</f>
        <v>0.30983866760000001</v>
      </c>
      <c r="L22" s="47">
        <f ca="1">_xll.QR_Query(L$5, $A22)</f>
        <v>0.28284271240000003</v>
      </c>
      <c r="M22" s="47">
        <f ca="1">_xll.QR_Query(M$5, $A22)</f>
        <v>0.26186146840000002</v>
      </c>
      <c r="N22" s="47">
        <f ca="1">_xll.QR_Query(N$5, $A22)</f>
        <v>0.24494897440000002</v>
      </c>
      <c r="O22" s="47">
        <f ca="1">_xll.QR_Query(O$5, $A22)</f>
        <v>0.2309401076</v>
      </c>
      <c r="P22" s="47">
        <f ca="1">_xll.QR_Query(P$5, $A22)</f>
        <v>0.21908902320000004</v>
      </c>
      <c r="Q22" s="50">
        <v>0</v>
      </c>
    </row>
    <row r="23" spans="1:17" x14ac:dyDescent="0.25">
      <c r="A23" s="42" t="s">
        <v>42</v>
      </c>
      <c r="B23" s="47">
        <f ca="1">_xll.QR_Query(B$5, $A23)</f>
        <v>14</v>
      </c>
      <c r="C23" s="47">
        <f ca="1">_xll.QR_Query(C$5, $A23)</f>
        <v>14</v>
      </c>
      <c r="D23" s="47">
        <f ca="1">_xll.QR_Query(D$5, $A23)</f>
        <v>14</v>
      </c>
      <c r="E23" s="47">
        <f ca="1">_xll.QR_Query(E$5, $A23)</f>
        <v>14</v>
      </c>
      <c r="F23" s="47">
        <f ca="1">_xll.QR_Query(F$5, $A23)</f>
        <v>14</v>
      </c>
      <c r="G23" s="47">
        <f ca="1">_xll.QR_Query(G$5, $A23)</f>
        <v>14</v>
      </c>
      <c r="H23" s="47">
        <f ca="1">_xll.QR_Query(H$5, $A23)</f>
        <v>14</v>
      </c>
      <c r="I23" s="47">
        <f ca="1">_xll.QR_Query(I$5, $A23)</f>
        <v>14</v>
      </c>
      <c r="J23" s="47">
        <f ca="1">_xll.QR_Query(J$5, $A23)</f>
        <v>14</v>
      </c>
      <c r="K23" s="47">
        <f ca="1">_xll.QR_Query(K$5, $A23)</f>
        <v>14</v>
      </c>
      <c r="L23" s="47">
        <f ca="1">_xll.QR_Query(L$5, $A23)</f>
        <v>14</v>
      </c>
      <c r="M23" s="47">
        <f ca="1">_xll.QR_Query(M$5, $A23)</f>
        <v>14</v>
      </c>
      <c r="N23" s="47">
        <f ca="1">_xll.QR_Query(N$5, $A23)</f>
        <v>14</v>
      </c>
      <c r="O23" s="47">
        <f ca="1">_xll.QR_Query(O$5, $A23)</f>
        <v>14</v>
      </c>
      <c r="P23" s="47">
        <f ca="1">_xll.QR_Query(P$5, $A23)</f>
        <v>14</v>
      </c>
      <c r="Q23" s="50">
        <v>0</v>
      </c>
    </row>
    <row r="24" spans="1:17" x14ac:dyDescent="0.25">
      <c r="A24" s="42" t="s">
        <v>59</v>
      </c>
      <c r="B24" s="47">
        <f ca="1">_xll.QR_Query(B$5, $A24)</f>
        <v>0.25</v>
      </c>
      <c r="C24" s="47">
        <f ca="1">_xll.QR_Query(C$5, $A24)</f>
        <v>0.25</v>
      </c>
      <c r="D24" s="47">
        <f ca="1">_xll.QR_Query(D$5, $A24)</f>
        <v>0.25</v>
      </c>
      <c r="E24" s="47">
        <f ca="1">_xll.QR_Query(E$5, $A24)</f>
        <v>0.25</v>
      </c>
      <c r="F24" s="47">
        <f ca="1">_xll.QR_Query(F$5, $A24)</f>
        <v>0.25</v>
      </c>
      <c r="G24" s="47">
        <f ca="1">_xll.QR_Query(G$5, $A24)</f>
        <v>0.25</v>
      </c>
      <c r="H24" s="47">
        <f ca="1">_xll.QR_Query(H$5, $A24)</f>
        <v>0.25</v>
      </c>
      <c r="I24" s="47">
        <f ca="1">_xll.QR_Query(I$5, $A24)</f>
        <v>0.25</v>
      </c>
      <c r="J24" s="47">
        <f ca="1">_xll.QR_Query(J$5, $A24)</f>
        <v>0.25</v>
      </c>
      <c r="K24" s="47">
        <f ca="1">_xll.QR_Query(K$5, $A24)</f>
        <v>0.25</v>
      </c>
      <c r="L24" s="47">
        <f ca="1">_xll.QR_Query(L$5, $A24)</f>
        <v>0.25</v>
      </c>
      <c r="M24" s="47">
        <f ca="1">_xll.QR_Query(M$5, $A24)</f>
        <v>0.25</v>
      </c>
      <c r="N24" s="47">
        <f ca="1">_xll.QR_Query(N$5, $A24)</f>
        <v>0.25</v>
      </c>
      <c r="O24" s="47">
        <f ca="1">_xll.QR_Query(O$5, $A24)</f>
        <v>0.25</v>
      </c>
      <c r="P24" s="47">
        <f ca="1">_xll.QR_Query(P$5, $A24)</f>
        <v>0.25</v>
      </c>
      <c r="Q24" s="50">
        <v>0</v>
      </c>
    </row>
    <row r="25" spans="1:17" ht="15.75" thickBot="1" x14ac:dyDescent="0.3">
      <c r="A25" s="59" t="s">
        <v>60</v>
      </c>
      <c r="B25" s="60">
        <f ca="1">_xll.QR_Query(B$5, $A25)</f>
        <v>0.24</v>
      </c>
      <c r="C25" s="60">
        <f ca="1">_xll.QR_Query(C$5, $A25)</f>
        <v>0.24</v>
      </c>
      <c r="D25" s="60">
        <f ca="1">_xll.QR_Query(D$5, $A25)</f>
        <v>0.24</v>
      </c>
      <c r="E25" s="60">
        <f ca="1">_xll.QR_Query(E$5, $A25)</f>
        <v>0.24</v>
      </c>
      <c r="F25" s="60">
        <f ca="1">_xll.QR_Query(F$5, $A25)</f>
        <v>0.24</v>
      </c>
      <c r="G25" s="60">
        <f ca="1">_xll.QR_Query(G$5, $A25)</f>
        <v>0.24</v>
      </c>
      <c r="H25" s="60">
        <f ca="1">_xll.QR_Query(H$5, $A25)</f>
        <v>0.24</v>
      </c>
      <c r="I25" s="60">
        <f ca="1">_xll.QR_Query(I$5, $A25)</f>
        <v>0.24</v>
      </c>
      <c r="J25" s="60">
        <f ca="1">_xll.QR_Query(J$5, $A25)</f>
        <v>0.24</v>
      </c>
      <c r="K25" s="60">
        <f ca="1">_xll.QR_Query(K$5, $A25)</f>
        <v>0.24</v>
      </c>
      <c r="L25" s="60">
        <f ca="1">_xll.QR_Query(L$5, $A25)</f>
        <v>0.24</v>
      </c>
      <c r="M25" s="60">
        <f ca="1">_xll.QR_Query(M$5, $A25)</f>
        <v>0.24</v>
      </c>
      <c r="N25" s="60">
        <f ca="1">_xll.QR_Query(N$5, $A25)</f>
        <v>0.24</v>
      </c>
      <c r="O25" s="60">
        <f ca="1">_xll.QR_Query(O$5, $A25)</f>
        <v>0.24</v>
      </c>
      <c r="P25" s="60">
        <f ca="1">_xll.QR_Query(P$5, $A25)</f>
        <v>0.24</v>
      </c>
      <c r="Q25" s="50">
        <v>0</v>
      </c>
    </row>
    <row r="26" spans="1:17" ht="15.75" thickBot="1" x14ac:dyDescent="0.3">
      <c r="A26" s="48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>
        <v>0</v>
      </c>
    </row>
    <row r="27" spans="1:17" x14ac:dyDescent="0.25">
      <c r="A27" s="51" t="s">
        <v>136</v>
      </c>
      <c r="B27" s="52" t="s">
        <v>141</v>
      </c>
      <c r="C27" s="52" t="s">
        <v>142</v>
      </c>
      <c r="D27" s="52" t="s">
        <v>143</v>
      </c>
      <c r="E27" s="52" t="s">
        <v>144</v>
      </c>
      <c r="F27" s="52" t="s">
        <v>145</v>
      </c>
      <c r="G27" s="52" t="s">
        <v>146</v>
      </c>
      <c r="H27" s="52" t="s">
        <v>147</v>
      </c>
      <c r="I27" s="52" t="s">
        <v>148</v>
      </c>
      <c r="J27" s="52" t="s">
        <v>149</v>
      </c>
      <c r="K27" s="52" t="s">
        <v>150</v>
      </c>
      <c r="L27" s="52" t="s">
        <v>151</v>
      </c>
      <c r="M27" s="52" t="s">
        <v>152</v>
      </c>
      <c r="N27" s="52" t="s">
        <v>153</v>
      </c>
      <c r="O27" s="52" t="s">
        <v>154</v>
      </c>
      <c r="P27" s="53" t="s">
        <v>155</v>
      </c>
      <c r="Q27" s="50">
        <v>0</v>
      </c>
    </row>
    <row r="28" spans="1:17" x14ac:dyDescent="0.25">
      <c r="A28" s="54" t="s">
        <v>137</v>
      </c>
      <c r="B28" s="49" t="s">
        <v>156</v>
      </c>
      <c r="C28" s="49" t="s">
        <v>157</v>
      </c>
      <c r="D28" s="49" t="s">
        <v>158</v>
      </c>
      <c r="E28" s="49" t="s">
        <v>159</v>
      </c>
      <c r="F28" s="49" t="s">
        <v>160</v>
      </c>
      <c r="G28" s="49" t="s">
        <v>161</v>
      </c>
      <c r="H28" s="49" t="s">
        <v>162</v>
      </c>
      <c r="I28" s="49" t="s">
        <v>163</v>
      </c>
      <c r="J28" s="49" t="s">
        <v>164</v>
      </c>
      <c r="K28" s="49" t="s">
        <v>165</v>
      </c>
      <c r="L28" s="49" t="s">
        <v>166</v>
      </c>
      <c r="M28" s="49" t="s">
        <v>167</v>
      </c>
      <c r="N28" s="49" t="s">
        <v>168</v>
      </c>
      <c r="O28" s="49" t="s">
        <v>169</v>
      </c>
      <c r="P28" s="55" t="s">
        <v>170</v>
      </c>
      <c r="Q28" s="50">
        <v>0</v>
      </c>
    </row>
    <row r="29" spans="1:17" x14ac:dyDescent="0.25">
      <c r="A29" s="54" t="s">
        <v>138</v>
      </c>
      <c r="B29" s="49" t="s">
        <v>171</v>
      </c>
      <c r="C29" s="49" t="s">
        <v>172</v>
      </c>
      <c r="D29" s="49" t="s">
        <v>173</v>
      </c>
      <c r="E29" s="49" t="s">
        <v>174</v>
      </c>
      <c r="F29" s="49" t="s">
        <v>175</v>
      </c>
      <c r="G29" s="49" t="s">
        <v>176</v>
      </c>
      <c r="H29" s="49" t="s">
        <v>177</v>
      </c>
      <c r="I29" s="49" t="s">
        <v>178</v>
      </c>
      <c r="J29" s="49" t="s">
        <v>179</v>
      </c>
      <c r="K29" s="49" t="s">
        <v>180</v>
      </c>
      <c r="L29" s="49" t="s">
        <v>181</v>
      </c>
      <c r="M29" s="49" t="s">
        <v>182</v>
      </c>
      <c r="N29" s="49" t="s">
        <v>183</v>
      </c>
      <c r="O29" s="49" t="s">
        <v>184</v>
      </c>
      <c r="P29" s="55" t="s">
        <v>185</v>
      </c>
      <c r="Q29" s="50">
        <v>0</v>
      </c>
    </row>
    <row r="30" spans="1:17" x14ac:dyDescent="0.25">
      <c r="A30" s="54" t="s">
        <v>139</v>
      </c>
      <c r="B30" s="49" t="s">
        <v>186</v>
      </c>
      <c r="C30" s="49" t="s">
        <v>187</v>
      </c>
      <c r="D30" s="49" t="s">
        <v>188</v>
      </c>
      <c r="E30" s="49" t="s">
        <v>189</v>
      </c>
      <c r="F30" s="49" t="s">
        <v>190</v>
      </c>
      <c r="G30" s="49" t="s">
        <v>191</v>
      </c>
      <c r="H30" s="49" t="s">
        <v>192</v>
      </c>
      <c r="I30" s="49" t="s">
        <v>193</v>
      </c>
      <c r="J30" s="49" t="s">
        <v>194</v>
      </c>
      <c r="K30" s="49" t="s">
        <v>195</v>
      </c>
      <c r="L30" s="49" t="s">
        <v>196</v>
      </c>
      <c r="M30" s="49" t="s">
        <v>197</v>
      </c>
      <c r="N30" s="49" t="s">
        <v>198</v>
      </c>
      <c r="O30" s="49" t="s">
        <v>199</v>
      </c>
      <c r="P30" s="55" t="s">
        <v>200</v>
      </c>
      <c r="Q30" s="50">
        <v>0</v>
      </c>
    </row>
    <row r="31" spans="1:17" ht="15.75" thickBot="1" x14ac:dyDescent="0.3">
      <c r="A31" s="56" t="s">
        <v>140</v>
      </c>
      <c r="B31" s="57" t="s">
        <v>201</v>
      </c>
      <c r="C31" s="57" t="s">
        <v>202</v>
      </c>
      <c r="D31" s="57" t="s">
        <v>203</v>
      </c>
      <c r="E31" s="57" t="s">
        <v>204</v>
      </c>
      <c r="F31" s="57" t="s">
        <v>205</v>
      </c>
      <c r="G31" s="57" t="s">
        <v>206</v>
      </c>
      <c r="H31" s="57" t="s">
        <v>207</v>
      </c>
      <c r="I31" s="57" t="s">
        <v>208</v>
      </c>
      <c r="J31" s="57" t="s">
        <v>209</v>
      </c>
      <c r="K31" s="57" t="s">
        <v>210</v>
      </c>
      <c r="L31" s="57" t="s">
        <v>211</v>
      </c>
      <c r="M31" s="57" t="s">
        <v>212</v>
      </c>
      <c r="N31" s="57" t="s">
        <v>213</v>
      </c>
      <c r="O31" s="57" t="s">
        <v>214</v>
      </c>
      <c r="P31" s="58" t="s">
        <v>215</v>
      </c>
      <c r="Q31" s="50">
        <v>0</v>
      </c>
    </row>
    <row r="32" spans="1:17" x14ac:dyDescent="0.25">
      <c r="Q32" s="50">
        <v>0</v>
      </c>
    </row>
    <row r="33" spans="1:17" x14ac:dyDescent="0.25">
      <c r="A33" s="40" t="s">
        <v>16</v>
      </c>
      <c r="B33" s="30" t="str">
        <f t="shared" ref="B33:P33" ca="1" si="2">INDEX( INDIRECT(Scenario_path&amp;"$E:$K" ), MATCH( ($A$33&amp;"_"&amp;B$34&amp;"_"&amp;Scenario), INDIRECT(Scenario_path&amp;"$A:$A" ), 0), MATCH( $A$34, INDIRECT(Scenario_path&amp;"$E1:$K1" ), 0))</f>
        <v>a81ddb4c9daf1d6d59ddcbb240e46058997ab547</v>
      </c>
      <c r="C33" s="30" t="str">
        <f t="shared" ca="1" si="2"/>
        <v>a8db7a6701e954c28d62e8bf114b1f81426e8f8f</v>
      </c>
      <c r="D33" s="30" t="str">
        <f t="shared" ca="1" si="2"/>
        <v>65a63465015a1d9c7933ea3b39d46f9f4190a783</v>
      </c>
      <c r="E33" s="30" t="str">
        <f t="shared" ca="1" si="2"/>
        <v>c76c38a49bb80502674733de2459986395a0765f</v>
      </c>
      <c r="F33" s="30" t="str">
        <f t="shared" ca="1" si="2"/>
        <v>4075e675a20542f94ea1cd3b789146c0df46c585</v>
      </c>
      <c r="G33" s="30" t="str">
        <f t="shared" ca="1" si="2"/>
        <v>dccb58faa7cb8e082cab68d854581559ec9d7c0f</v>
      </c>
      <c r="H33" s="30" t="str">
        <f t="shared" ca="1" si="2"/>
        <v>03f054b60f01b73323d989dd7cd2dcea6daacd69</v>
      </c>
      <c r="I33" s="30" t="str">
        <f t="shared" ca="1" si="2"/>
        <v>39951aae3772880e41d29ae47fc82e68a7e49af7</v>
      </c>
      <c r="J33" s="30" t="str">
        <f t="shared" ca="1" si="2"/>
        <v>b81f434aa98d3608ce86664a23338bec553095c7</v>
      </c>
      <c r="K33" s="30" t="str">
        <f t="shared" ca="1" si="2"/>
        <v>9b1693d1a7102085ae60b85a799b61d1e604daa7</v>
      </c>
      <c r="L33" s="30" t="str">
        <f t="shared" ca="1" si="2"/>
        <v>4d4c3b4c296907b2d98227c69b5cc3259e7b77f5</v>
      </c>
      <c r="M33" s="30" t="str">
        <f t="shared" ca="1" si="2"/>
        <v>2c2b51673d7d9341a11254d7890c9f59c39fa80a</v>
      </c>
      <c r="N33" s="30" t="str">
        <f t="shared" ca="1" si="2"/>
        <v>086301196b5de9a8d8dbe7c5af94716981a9d2e8</v>
      </c>
      <c r="O33" s="30" t="str">
        <f t="shared" ca="1" si="2"/>
        <v>7cdddded9ec9ec2390225f6d519fb75fa6e82fbf</v>
      </c>
      <c r="P33" s="30" t="str">
        <f t="shared" ca="1" si="2"/>
        <v>646ce668c7405a99a6174a385c19ec2ac1a0fceb</v>
      </c>
      <c r="Q33" s="50">
        <v>0</v>
      </c>
    </row>
    <row r="34" spans="1:17" x14ac:dyDescent="0.25">
      <c r="A34" s="40" t="s">
        <v>43</v>
      </c>
      <c r="B34" s="30" t="s">
        <v>0</v>
      </c>
      <c r="C34" s="31" t="s">
        <v>1</v>
      </c>
      <c r="D34" s="31" t="s">
        <v>2</v>
      </c>
      <c r="E34" s="31" t="s">
        <v>3</v>
      </c>
      <c r="F34" s="31" t="s">
        <v>4</v>
      </c>
      <c r="G34" s="31" t="s">
        <v>5</v>
      </c>
      <c r="H34" s="31" t="s">
        <v>6</v>
      </c>
      <c r="I34" s="31" t="s">
        <v>7</v>
      </c>
      <c r="J34" s="31" t="s">
        <v>8</v>
      </c>
      <c r="K34" s="31" t="s">
        <v>9</v>
      </c>
      <c r="L34" s="31" t="s">
        <v>10</v>
      </c>
      <c r="M34" s="31" t="s">
        <v>11</v>
      </c>
      <c r="N34" s="31" t="s">
        <v>12</v>
      </c>
      <c r="O34" s="31" t="s">
        <v>13</v>
      </c>
      <c r="P34" s="32" t="s">
        <v>14</v>
      </c>
      <c r="Q34" s="50">
        <v>0</v>
      </c>
    </row>
    <row r="35" spans="1:17" x14ac:dyDescent="0.25">
      <c r="A35" s="41" t="s">
        <v>57</v>
      </c>
      <c r="B35" s="27" t="str">
        <f ca="1">_xll.QR_Query(B33, "Request")</f>
        <v>15d1f662c8fc6116e714e6c3793cae69cdb89ca9</v>
      </c>
      <c r="C35" s="27" t="str">
        <f ca="1">_xll.QR_Query(C33, "Request")</f>
        <v>068978d4cfea23d0634818e638a4f460269c0469</v>
      </c>
      <c r="D35" s="27" t="str">
        <f ca="1">_xll.QR_Query(D33, "Request")</f>
        <v>d6f94d7ae7cc409a58b7e8ccf0e5435674db1f55</v>
      </c>
      <c r="E35" s="27" t="str">
        <f ca="1">_xll.QR_Query(E33, "Request")</f>
        <v>8e37d8fb232b61bd5604873cb0c0f5e55d6e2e56</v>
      </c>
      <c r="F35" s="27" t="str">
        <f ca="1">_xll.QR_Query(F33, "Request")</f>
        <v>e7205f67a425caad0df1fb827066ad33435ad715</v>
      </c>
      <c r="G35" s="27" t="str">
        <f ca="1">_xll.QR_Query(G33, "Request")</f>
        <v>d2760b35128072a68c39c5451cf8f47fc273b1ec</v>
      </c>
      <c r="H35" s="27" t="str">
        <f ca="1">_xll.QR_Query(H33, "Request")</f>
        <v>e869d6a30bd488d4fb9a53f8bb1b6e97d93bc4f8</v>
      </c>
      <c r="I35" s="27" t="str">
        <f ca="1">_xll.QR_Query(I33, "Request")</f>
        <v>a57013d5b4453797be8fd0f4ac2245a4d91e1485</v>
      </c>
      <c r="J35" s="27" t="str">
        <f ca="1">_xll.QR_Query(J33, "Request")</f>
        <v>8b749c4e234cfa437794d3bbb8b57ee1e5dd42a9</v>
      </c>
      <c r="K35" s="27" t="str">
        <f ca="1">_xll.QR_Query(K33, "Request")</f>
        <v>56ea951350696cedc676ea454ff4cf67ed9c387b</v>
      </c>
      <c r="L35" s="27" t="str">
        <f ca="1">_xll.QR_Query(L33, "Request")</f>
        <v>62dcdf618eb931d48d3d96be8fd1ee610ab50f30</v>
      </c>
      <c r="M35" s="27" t="str">
        <f ca="1">_xll.QR_Query(M33, "Request")</f>
        <v>076941ba19e2e6b73d3cc97f0c823e60cee41762</v>
      </c>
      <c r="N35" s="27" t="str">
        <f ca="1">_xll.QR_Query(N33, "Request")</f>
        <v>9ac73113626f3615d29d2c3a24e0b0eacd8e5947</v>
      </c>
      <c r="O35" s="27" t="str">
        <f ca="1">_xll.QR_Query(O33, "Request")</f>
        <v>a0ef591b9396892ee514429b0be59550d33a806d</v>
      </c>
      <c r="P35" s="27" t="str">
        <f ca="1">_xll.QR_Query(P33, "Request")</f>
        <v>7c029645fba77386b5915bffcc1b36af553f16af</v>
      </c>
      <c r="Q35" s="50">
        <v>0</v>
      </c>
    </row>
    <row r="36" spans="1:17" x14ac:dyDescent="0.25">
      <c r="A36" s="42" t="s">
        <v>58</v>
      </c>
      <c r="B36" s="47">
        <f ca="1">_xll.QR_Query(B$5, $A36)</f>
        <v>1.95E-2</v>
      </c>
      <c r="C36" s="47">
        <f ca="1">_xll.QR_Query(C$5, $A36)</f>
        <v>1.95E-2</v>
      </c>
      <c r="D36" s="47">
        <f ca="1">_xll.QR_Query(D$5, $A36)</f>
        <v>1.95E-2</v>
      </c>
      <c r="E36" s="47">
        <f ca="1">_xll.QR_Query(E$5, $A36)</f>
        <v>0.02</v>
      </c>
      <c r="F36" s="47">
        <f ca="1">_xll.QR_Query(F$5, $A36)</f>
        <v>2.0500000000000001E-2</v>
      </c>
      <c r="G36" s="47">
        <f ca="1">_xll.QR_Query(G$5, $A36)</f>
        <v>2.1000000000000001E-2</v>
      </c>
      <c r="H36" s="47">
        <f ca="1">_xll.QR_Query(H$5, $A36)</f>
        <v>2.1499999999999998E-2</v>
      </c>
      <c r="I36" s="47">
        <f ca="1">_xll.QR_Query(I$5, $A36)</f>
        <v>2.1499999999999998E-2</v>
      </c>
      <c r="J36" s="47">
        <f ca="1">_xll.QR_Query(J$5, $A36)</f>
        <v>2.1499999999999998E-2</v>
      </c>
      <c r="K36" s="47">
        <f ca="1">_xll.QR_Query(K$5, $A36)</f>
        <v>2.1499999999999998E-2</v>
      </c>
      <c r="L36" s="47">
        <f ca="1">_xll.QR_Query(L$5, $A36)</f>
        <v>2.1499999999999998E-2</v>
      </c>
      <c r="M36" s="47">
        <f ca="1">_xll.QR_Query(M$5, $A36)</f>
        <v>2.1499999999999998E-2</v>
      </c>
      <c r="N36" s="47">
        <f ca="1">_xll.QR_Query(N$5, $A36)</f>
        <v>2.1499999999999998E-2</v>
      </c>
      <c r="O36" s="47">
        <f ca="1">_xll.QR_Query(O$5, $A36)</f>
        <v>2.1499999999999998E-2</v>
      </c>
      <c r="P36" s="47">
        <f ca="1">_xll.QR_Query(P$5, $A36)</f>
        <v>2.1499999999999998E-2</v>
      </c>
      <c r="Q36" s="50">
        <v>0</v>
      </c>
    </row>
    <row r="37" spans="1:17" x14ac:dyDescent="0.25">
      <c r="A37" s="42" t="s">
        <v>41</v>
      </c>
      <c r="B37" s="47">
        <f ca="1">_xll.QR_Query(B$5, $A37)</f>
        <v>2.4</v>
      </c>
      <c r="C37" s="47">
        <f ca="1">_xll.QR_Query(C$5, $A37)</f>
        <v>1.6970562747999998</v>
      </c>
      <c r="D37" s="47">
        <f ca="1">_xll.QR_Query(D$5, $A37)</f>
        <v>1.3856406459999999</v>
      </c>
      <c r="E37" s="47">
        <f ca="1">_xll.QR_Query(E$5, $A37)</f>
        <v>0.97979589720000004</v>
      </c>
      <c r="F37" s="47">
        <f ca="1">_xll.QR_Query(F$5, $A37)</f>
        <v>0.8</v>
      </c>
      <c r="G37" s="47">
        <f ca="1">_xll.QR_Query(G$5, $A37)</f>
        <v>0.69282032319999998</v>
      </c>
      <c r="H37" s="47">
        <f ca="1">_xll.QR_Query(H$5, $A37)</f>
        <v>0.48989794840000001</v>
      </c>
      <c r="I37" s="47">
        <f ca="1">_xll.QR_Query(I$5, $A37)</f>
        <v>0.4</v>
      </c>
      <c r="J37" s="47">
        <f ca="1">_xll.QR_Query(J$5, $A37)</f>
        <v>0.34641016159999999</v>
      </c>
      <c r="K37" s="47">
        <f ca="1">_xll.QR_Query(K$5, $A37)</f>
        <v>0.30983866760000001</v>
      </c>
      <c r="L37" s="47">
        <f ca="1">_xll.QR_Query(L$5, $A37)</f>
        <v>0.28284271240000003</v>
      </c>
      <c r="M37" s="47">
        <f ca="1">_xll.QR_Query(M$5, $A37)</f>
        <v>0.26186146840000002</v>
      </c>
      <c r="N37" s="47">
        <f ca="1">_xll.QR_Query(N$5, $A37)</f>
        <v>0.24494897440000002</v>
      </c>
      <c r="O37" s="47">
        <f ca="1">_xll.QR_Query(O$5, $A37)</f>
        <v>0.2309401076</v>
      </c>
      <c r="P37" s="47">
        <f ca="1">_xll.QR_Query(P$5, $A37)</f>
        <v>0.21908902320000004</v>
      </c>
      <c r="Q37" s="50">
        <v>0</v>
      </c>
    </row>
    <row r="38" spans="1:17" x14ac:dyDescent="0.25">
      <c r="A38" s="42" t="s">
        <v>42</v>
      </c>
      <c r="B38" s="47">
        <f ca="1">_xll.QR_Query(B$5, $A38)</f>
        <v>14</v>
      </c>
      <c r="C38" s="47">
        <f ca="1">_xll.QR_Query(C$5, $A38)</f>
        <v>14</v>
      </c>
      <c r="D38" s="47">
        <f ca="1">_xll.QR_Query(D$5, $A38)</f>
        <v>14</v>
      </c>
      <c r="E38" s="47">
        <f ca="1">_xll.QR_Query(E$5, $A38)</f>
        <v>14</v>
      </c>
      <c r="F38" s="47">
        <f ca="1">_xll.QR_Query(F$5, $A38)</f>
        <v>14</v>
      </c>
      <c r="G38" s="47">
        <f ca="1">_xll.QR_Query(G$5, $A38)</f>
        <v>14</v>
      </c>
      <c r="H38" s="47">
        <f ca="1">_xll.QR_Query(H$5, $A38)</f>
        <v>14</v>
      </c>
      <c r="I38" s="47">
        <f ca="1">_xll.QR_Query(I$5, $A38)</f>
        <v>14</v>
      </c>
      <c r="J38" s="47">
        <f ca="1">_xll.QR_Query(J$5, $A38)</f>
        <v>14</v>
      </c>
      <c r="K38" s="47">
        <f ca="1">_xll.QR_Query(K$5, $A38)</f>
        <v>14</v>
      </c>
      <c r="L38" s="47">
        <f ca="1">_xll.QR_Query(L$5, $A38)</f>
        <v>14</v>
      </c>
      <c r="M38" s="47">
        <f ca="1">_xll.QR_Query(M$5, $A38)</f>
        <v>14</v>
      </c>
      <c r="N38" s="47">
        <f ca="1">_xll.QR_Query(N$5, $A38)</f>
        <v>14</v>
      </c>
      <c r="O38" s="47">
        <f ca="1">_xll.QR_Query(O$5, $A38)</f>
        <v>14</v>
      </c>
      <c r="P38" s="47">
        <f ca="1">_xll.QR_Query(P$5, $A38)</f>
        <v>14</v>
      </c>
      <c r="Q38" s="50">
        <v>0</v>
      </c>
    </row>
    <row r="39" spans="1:17" x14ac:dyDescent="0.25">
      <c r="A39" s="42" t="s">
        <v>59</v>
      </c>
      <c r="B39" s="47">
        <f ca="1">_xll.QR_Query(B$5, $A39)</f>
        <v>0.25</v>
      </c>
      <c r="C39" s="47">
        <f ca="1">_xll.QR_Query(C$5, $A39)</f>
        <v>0.25</v>
      </c>
      <c r="D39" s="47">
        <f ca="1">_xll.QR_Query(D$5, $A39)</f>
        <v>0.25</v>
      </c>
      <c r="E39" s="47">
        <f ca="1">_xll.QR_Query(E$5, $A39)</f>
        <v>0.25</v>
      </c>
      <c r="F39" s="47">
        <f ca="1">_xll.QR_Query(F$5, $A39)</f>
        <v>0.25</v>
      </c>
      <c r="G39" s="47">
        <f ca="1">_xll.QR_Query(G$5, $A39)</f>
        <v>0.25</v>
      </c>
      <c r="H39" s="47">
        <f ca="1">_xll.QR_Query(H$5, $A39)</f>
        <v>0.25</v>
      </c>
      <c r="I39" s="47">
        <f ca="1">_xll.QR_Query(I$5, $A39)</f>
        <v>0.25</v>
      </c>
      <c r="J39" s="47">
        <f ca="1">_xll.QR_Query(J$5, $A39)</f>
        <v>0.25</v>
      </c>
      <c r="K39" s="47">
        <f ca="1">_xll.QR_Query(K$5, $A39)</f>
        <v>0.25</v>
      </c>
      <c r="L39" s="47">
        <f ca="1">_xll.QR_Query(L$5, $A39)</f>
        <v>0.25</v>
      </c>
      <c r="M39" s="47">
        <f ca="1">_xll.QR_Query(M$5, $A39)</f>
        <v>0.25</v>
      </c>
      <c r="N39" s="47">
        <f ca="1">_xll.QR_Query(N$5, $A39)</f>
        <v>0.25</v>
      </c>
      <c r="O39" s="47">
        <f ca="1">_xll.QR_Query(O$5, $A39)</f>
        <v>0.25</v>
      </c>
      <c r="P39" s="47">
        <f ca="1">_xll.QR_Query(P$5, $A39)</f>
        <v>0.25</v>
      </c>
      <c r="Q39" s="50">
        <v>0</v>
      </c>
    </row>
    <row r="40" spans="1:17" ht="15.75" thickBot="1" x14ac:dyDescent="0.3">
      <c r="A40" s="59" t="s">
        <v>60</v>
      </c>
      <c r="B40" s="60">
        <f ca="1">_xll.QR_Query(B$5, $A40)</f>
        <v>0.24</v>
      </c>
      <c r="C40" s="60">
        <f ca="1">_xll.QR_Query(C$5, $A40)</f>
        <v>0.24</v>
      </c>
      <c r="D40" s="60">
        <f ca="1">_xll.QR_Query(D$5, $A40)</f>
        <v>0.24</v>
      </c>
      <c r="E40" s="60">
        <f ca="1">_xll.QR_Query(E$5, $A40)</f>
        <v>0.24</v>
      </c>
      <c r="F40" s="60">
        <f ca="1">_xll.QR_Query(F$5, $A40)</f>
        <v>0.24</v>
      </c>
      <c r="G40" s="60">
        <f ca="1">_xll.QR_Query(G$5, $A40)</f>
        <v>0.24</v>
      </c>
      <c r="H40" s="60">
        <f ca="1">_xll.QR_Query(H$5, $A40)</f>
        <v>0.24</v>
      </c>
      <c r="I40" s="60">
        <f ca="1">_xll.QR_Query(I$5, $A40)</f>
        <v>0.24</v>
      </c>
      <c r="J40" s="60">
        <f ca="1">_xll.QR_Query(J$5, $A40)</f>
        <v>0.24</v>
      </c>
      <c r="K40" s="60">
        <f ca="1">_xll.QR_Query(K$5, $A40)</f>
        <v>0.24</v>
      </c>
      <c r="L40" s="60">
        <f ca="1">_xll.QR_Query(L$5, $A40)</f>
        <v>0.24</v>
      </c>
      <c r="M40" s="60">
        <f ca="1">_xll.QR_Query(M$5, $A40)</f>
        <v>0.24</v>
      </c>
      <c r="N40" s="60">
        <f ca="1">_xll.QR_Query(N$5, $A40)</f>
        <v>0.24</v>
      </c>
      <c r="O40" s="60">
        <f ca="1">_xll.QR_Query(O$5, $A40)</f>
        <v>0.24</v>
      </c>
      <c r="P40" s="60">
        <f ca="1">_xll.QR_Query(P$5, $A40)</f>
        <v>0.24</v>
      </c>
      <c r="Q40" s="50">
        <v>0</v>
      </c>
    </row>
    <row r="41" spans="1:17" ht="15.75" thickBot="1" x14ac:dyDescent="0.3">
      <c r="A41" s="48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50">
        <v>0</v>
      </c>
    </row>
    <row r="42" spans="1:17" x14ac:dyDescent="0.25">
      <c r="A42" s="51" t="s">
        <v>136</v>
      </c>
      <c r="B42" s="52" t="s">
        <v>216</v>
      </c>
      <c r="C42" s="52" t="s">
        <v>217</v>
      </c>
      <c r="D42" s="52" t="s">
        <v>218</v>
      </c>
      <c r="E42" s="52" t="s">
        <v>219</v>
      </c>
      <c r="F42" s="52" t="s">
        <v>220</v>
      </c>
      <c r="G42" s="52" t="s">
        <v>221</v>
      </c>
      <c r="H42" s="52" t="s">
        <v>222</v>
      </c>
      <c r="I42" s="52" t="s">
        <v>223</v>
      </c>
      <c r="J42" s="52" t="s">
        <v>224</v>
      </c>
      <c r="K42" s="52" t="s">
        <v>225</v>
      </c>
      <c r="L42" s="52" t="s">
        <v>226</v>
      </c>
      <c r="M42" s="52" t="s">
        <v>227</v>
      </c>
      <c r="N42" s="52" t="s">
        <v>228</v>
      </c>
      <c r="O42" s="52" t="s">
        <v>229</v>
      </c>
      <c r="P42" s="53" t="s">
        <v>230</v>
      </c>
      <c r="Q42" s="50">
        <v>0</v>
      </c>
    </row>
    <row r="43" spans="1:17" x14ac:dyDescent="0.25">
      <c r="A43" s="54" t="s">
        <v>137</v>
      </c>
      <c r="B43" s="49" t="s">
        <v>231</v>
      </c>
      <c r="C43" s="49" t="s">
        <v>232</v>
      </c>
      <c r="D43" s="49" t="s">
        <v>233</v>
      </c>
      <c r="E43" s="49" t="s">
        <v>234</v>
      </c>
      <c r="F43" s="49" t="s">
        <v>235</v>
      </c>
      <c r="G43" s="49" t="s">
        <v>236</v>
      </c>
      <c r="H43" s="49" t="s">
        <v>237</v>
      </c>
      <c r="I43" s="49" t="s">
        <v>238</v>
      </c>
      <c r="J43" s="49" t="s">
        <v>239</v>
      </c>
      <c r="K43" s="49" t="s">
        <v>240</v>
      </c>
      <c r="L43" s="49" t="s">
        <v>241</v>
      </c>
      <c r="M43" s="49" t="s">
        <v>242</v>
      </c>
      <c r="N43" s="49" t="s">
        <v>243</v>
      </c>
      <c r="O43" s="49" t="s">
        <v>244</v>
      </c>
      <c r="P43" s="55" t="s">
        <v>245</v>
      </c>
      <c r="Q43" s="50">
        <v>0</v>
      </c>
    </row>
    <row r="44" spans="1:17" x14ac:dyDescent="0.25">
      <c r="A44" s="54" t="s">
        <v>138</v>
      </c>
      <c r="B44" s="49" t="s">
        <v>246</v>
      </c>
      <c r="C44" s="49" t="s">
        <v>247</v>
      </c>
      <c r="D44" s="49" t="s">
        <v>248</v>
      </c>
      <c r="E44" s="49" t="s">
        <v>249</v>
      </c>
      <c r="F44" s="49" t="s">
        <v>250</v>
      </c>
      <c r="G44" s="49" t="s">
        <v>251</v>
      </c>
      <c r="H44" s="49" t="s">
        <v>252</v>
      </c>
      <c r="I44" s="49" t="s">
        <v>253</v>
      </c>
      <c r="J44" s="49" t="s">
        <v>254</v>
      </c>
      <c r="K44" s="49" t="s">
        <v>255</v>
      </c>
      <c r="L44" s="49" t="s">
        <v>256</v>
      </c>
      <c r="M44" s="49" t="s">
        <v>257</v>
      </c>
      <c r="N44" s="49" t="s">
        <v>258</v>
      </c>
      <c r="O44" s="49" t="s">
        <v>259</v>
      </c>
      <c r="P44" s="55" t="s">
        <v>260</v>
      </c>
      <c r="Q44" s="50">
        <v>0</v>
      </c>
    </row>
    <row r="45" spans="1:17" x14ac:dyDescent="0.25">
      <c r="A45" s="54" t="s">
        <v>139</v>
      </c>
      <c r="B45" s="49" t="s">
        <v>261</v>
      </c>
      <c r="C45" s="49" t="s">
        <v>262</v>
      </c>
      <c r="D45" s="49" t="s">
        <v>263</v>
      </c>
      <c r="E45" s="49" t="s">
        <v>264</v>
      </c>
      <c r="F45" s="49" t="s">
        <v>265</v>
      </c>
      <c r="G45" s="49" t="s">
        <v>266</v>
      </c>
      <c r="H45" s="49" t="s">
        <v>267</v>
      </c>
      <c r="I45" s="49" t="s">
        <v>268</v>
      </c>
      <c r="J45" s="49" t="s">
        <v>269</v>
      </c>
      <c r="K45" s="49" t="s">
        <v>270</v>
      </c>
      <c r="L45" s="49" t="s">
        <v>271</v>
      </c>
      <c r="M45" s="49" t="s">
        <v>272</v>
      </c>
      <c r="N45" s="49" t="s">
        <v>273</v>
      </c>
      <c r="O45" s="49" t="s">
        <v>274</v>
      </c>
      <c r="P45" s="55" t="s">
        <v>275</v>
      </c>
      <c r="Q45" s="50">
        <v>0</v>
      </c>
    </row>
    <row r="46" spans="1:17" ht="15.75" thickBot="1" x14ac:dyDescent="0.3">
      <c r="A46" s="56" t="s">
        <v>140</v>
      </c>
      <c r="B46" s="57" t="s">
        <v>276</v>
      </c>
      <c r="C46" s="57" t="s">
        <v>277</v>
      </c>
      <c r="D46" s="57" t="s">
        <v>278</v>
      </c>
      <c r="E46" s="57" t="s">
        <v>279</v>
      </c>
      <c r="F46" s="57" t="s">
        <v>280</v>
      </c>
      <c r="G46" s="57" t="s">
        <v>281</v>
      </c>
      <c r="H46" s="57" t="s">
        <v>282</v>
      </c>
      <c r="I46" s="57" t="s">
        <v>283</v>
      </c>
      <c r="J46" s="57" t="s">
        <v>284</v>
      </c>
      <c r="K46" s="57" t="s">
        <v>285</v>
      </c>
      <c r="L46" s="57" t="s">
        <v>286</v>
      </c>
      <c r="M46" s="57" t="s">
        <v>287</v>
      </c>
      <c r="N46" s="57" t="s">
        <v>288</v>
      </c>
      <c r="O46" s="57" t="s">
        <v>289</v>
      </c>
      <c r="P46" s="58" t="s">
        <v>290</v>
      </c>
      <c r="Q46" s="50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102"/>
  <sheetViews>
    <sheetView zoomScale="85" zoomScaleNormal="85" workbookViewId="0">
      <selection activeCell="R10" sqref="R10"/>
    </sheetView>
  </sheetViews>
  <sheetFormatPr defaultRowHeight="15" x14ac:dyDescent="0.25"/>
  <cols>
    <col min="1" max="1" width="33" style="39" customWidth="1"/>
    <col min="2" max="16384" width="9.140625" style="29"/>
  </cols>
  <sheetData>
    <row r="1" spans="1:16" x14ac:dyDescent="0.25">
      <c r="A1" s="38" t="s">
        <v>46</v>
      </c>
      <c r="B1" s="35" t="str">
        <f>IF(OR(PUBLISH_ALL="YES", PUBLISH_VOLS="YES"), "YES", C1)</f>
        <v>NO</v>
      </c>
      <c r="C1" s="29" t="s">
        <v>47</v>
      </c>
    </row>
    <row r="2" spans="1:16" x14ac:dyDescent="0.25">
      <c r="B2" s="26"/>
    </row>
    <row r="3" spans="1:16" x14ac:dyDescent="0.25">
      <c r="A3" s="40" t="s">
        <v>40</v>
      </c>
      <c r="B3" s="30" t="str">
        <f t="shared" ref="B3:P3" ca="1" si="0">INDEX( INDIRECT(Scenario_path&amp;"$E:$K" ), MATCH( ($A$3&amp;"_"&amp;B$4&amp;"_"&amp;Scenario), INDIRECT(Scenario_path&amp;"$A:$A" ), 0), MATCH( $A$4, INDIRECT(Scenario_path&amp;"$E$1:$K$1" ), 0))</f>
        <v>053d78b16407e77efe4ec2507787e847c9a48ca3</v>
      </c>
      <c r="C3" s="30" t="str">
        <f t="shared" ca="1" si="0"/>
        <v>e4a7e27ff9caf06dcbce1d309f5d8577e4abeadc</v>
      </c>
      <c r="D3" s="30" t="str">
        <f t="shared" ca="1" si="0"/>
        <v>27c7c2add98ca221c1da2361d5e939dc812706b6</v>
      </c>
      <c r="E3" s="30" t="str">
        <f t="shared" ca="1" si="0"/>
        <v>6e7596e1496c45edd5be564cba064ad24cfa0195</v>
      </c>
      <c r="F3" s="30" t="str">
        <f t="shared" ca="1" si="0"/>
        <v>027da0481d4ef532d8d636ae14a29f09287d4534</v>
      </c>
      <c r="G3" s="30" t="str">
        <f t="shared" ca="1" si="0"/>
        <v>e810c7f2b37792710787ba8c04a28e221201c571</v>
      </c>
      <c r="H3" s="30" t="str">
        <f t="shared" ca="1" si="0"/>
        <v>aef53fc4a18396ad28dc387be221d6fa60572bf8</v>
      </c>
      <c r="I3" s="30" t="str">
        <f t="shared" ca="1" si="0"/>
        <v>e2cff404461b263ee735b6467ee5bca2c0795581</v>
      </c>
      <c r="J3" s="30" t="str">
        <f t="shared" ca="1" si="0"/>
        <v>68158e0498e0c6e3c1aa273bb35c6226b4ce8f4b</v>
      </c>
      <c r="K3" s="30" t="str">
        <f t="shared" ca="1" si="0"/>
        <v>59603a78991d1d5b0872e305431d1563984124ac</v>
      </c>
      <c r="L3" s="30" t="str">
        <f t="shared" ca="1" si="0"/>
        <v>5d4a9dcbc0185c975c365bd8e51627baace2a532</v>
      </c>
      <c r="M3" s="30" t="str">
        <f t="shared" ca="1" si="0"/>
        <v>045aabdf32202ccaf74aeb5ac87e4063d951eef2</v>
      </c>
      <c r="N3" s="30" t="str">
        <f t="shared" ca="1" si="0"/>
        <v>a2744199ced6a6a7e3a042a5111c314c4316b420</v>
      </c>
      <c r="O3" s="30" t="str">
        <f t="shared" ca="1" si="0"/>
        <v>56ce17a3b8bf74a3e6d137baf65fbd88c53f35fe</v>
      </c>
      <c r="P3" s="30" t="str">
        <f t="shared" ca="1" si="0"/>
        <v>7920c4f8a6915ae78868ed3b4acd74174f199a94</v>
      </c>
    </row>
    <row r="4" spans="1:16" x14ac:dyDescent="0.25">
      <c r="A4" s="40" t="s">
        <v>43</v>
      </c>
      <c r="B4" s="30" t="s">
        <v>0</v>
      </c>
      <c r="C4" s="31" t="s">
        <v>1</v>
      </c>
      <c r="D4" s="31" t="s">
        <v>2</v>
      </c>
      <c r="E4" s="31" t="s">
        <v>3</v>
      </c>
      <c r="F4" s="31" t="s">
        <v>4</v>
      </c>
      <c r="G4" s="31" t="s">
        <v>5</v>
      </c>
      <c r="H4" s="31" t="s">
        <v>6</v>
      </c>
      <c r="I4" s="31" t="s">
        <v>7</v>
      </c>
      <c r="J4" s="31" t="s">
        <v>8</v>
      </c>
      <c r="K4" s="31" t="s">
        <v>9</v>
      </c>
      <c r="L4" s="31" t="s">
        <v>10</v>
      </c>
      <c r="M4" s="31" t="s">
        <v>11</v>
      </c>
      <c r="N4" s="31" t="s">
        <v>12</v>
      </c>
      <c r="O4" s="31" t="s">
        <v>13</v>
      </c>
      <c r="P4" s="32" t="s">
        <v>14</v>
      </c>
    </row>
    <row r="5" spans="1:16" x14ac:dyDescent="0.25">
      <c r="A5" s="41">
        <v>0.05</v>
      </c>
      <c r="B5" s="27">
        <f t="array" aca="1" ref="B5:B27" ca="1">_xll.QR_Query(B$3, "Result.ImpliedVolatilities")*100</f>
        <v>3.2422969375225765</v>
      </c>
      <c r="C5" s="27">
        <f t="array" aca="1" ref="C5:C27" ca="1">_xll.QR_Query(C$3, "Result.ImpliedVolatilities")*100</f>
        <v>2.5060658816386838</v>
      </c>
      <c r="D5" s="27">
        <f t="array" aca="1" ref="D5:D27" ca="1">_xll.QR_Query(D$3, "Result.ImpliedVolatilities")*100</f>
        <v>2.2323391816019917</v>
      </c>
      <c r="E5" s="27">
        <f t="array" aca="1" ref="E5:E27" ca="1">_xll.QR_Query(E$3, "Result.ImpliedVolatilities")*100</f>
        <v>1.9639738855925892</v>
      </c>
      <c r="F5" s="27">
        <f t="array" aca="1" ref="F5:F27" ca="1">_xll.QR_Query(F$3, "Result.ImpliedVolatilities")*100</f>
        <v>1.8796672201743647</v>
      </c>
      <c r="G5" s="27">
        <f t="array" aca="1" ref="G5:G27" ca="1">_xll.QR_Query(G$3, "Result.ImpliedVolatilities")*100</f>
        <v>1.8508395165237046</v>
      </c>
      <c r="H5" s="27">
        <f t="array" aca="1" ref="H5:H27" ca="1">_xll.QR_Query(H$3, "Result.ImpliedVolatilities")*100</f>
        <v>1.7618102698591476</v>
      </c>
      <c r="I5" s="27">
        <f t="array" aca="1" ref="I5:I27" ca="1">_xll.QR_Query(I$3, "Result.ImpliedVolatilities")*100</f>
        <v>1.7045227495103379</v>
      </c>
      <c r="J5" s="27">
        <f t="array" aca="1" ref="J5:J27" ca="1">_xll.QR_Query(J$3, "Result.ImpliedVolatilities")*100</f>
        <v>1.6820193217173249</v>
      </c>
      <c r="K5" s="27">
        <f t="array" aca="1" ref="K5:K27" ca="1">_xll.QR_Query(K$3, "Result.ImpliedVolatilities")*100</f>
        <v>1.6708758608549326</v>
      </c>
      <c r="L5" s="27">
        <f t="array" aca="1" ref="L5:L27" ca="1">_xll.QR_Query(L$3, "Result.ImpliedVolatilities")*100</f>
        <v>1.6597251407694795</v>
      </c>
      <c r="M5" s="27">
        <f t="array" aca="1" ref="M5:M27" ca="1">_xll.QR_Query(M$3, "Result.ImpliedVolatilities")*100</f>
        <v>1.6303974497478908</v>
      </c>
      <c r="N5" s="27">
        <f t="array" aca="1" ref="N5:N27" ca="1">_xll.QR_Query(N$3, "Result.ImpliedVolatilities")*100</f>
        <v>1.5896315842891064</v>
      </c>
      <c r="O5" s="27">
        <f t="array" aca="1" ref="O5:O27" ca="1">_xll.QR_Query(O$3, "Result.ImpliedVolatilities")*100</f>
        <v>1.5367011109806858</v>
      </c>
      <c r="P5" s="27">
        <f t="array" aca="1" ref="P5:P27" ca="1">_xll.QR_Query(P$3, "Result.ImpliedVolatilities")*100</f>
        <v>1.5088495861652114</v>
      </c>
    </row>
    <row r="6" spans="1:16" x14ac:dyDescent="0.25">
      <c r="A6" s="42">
        <v>6.5000000000000002E-2</v>
      </c>
      <c r="B6" s="27">
        <f ca="1"/>
        <v>2.2311476836635946</v>
      </c>
      <c r="C6" s="27">
        <f ca="1"/>
        <v>1.9729932362139355</v>
      </c>
      <c r="D6" s="27">
        <f ca="1"/>
        <v>1.8909619005240372</v>
      </c>
      <c r="E6" s="27">
        <f ca="1"/>
        <v>1.844184598884212</v>
      </c>
      <c r="F6" s="27">
        <f ca="1"/>
        <v>1.8473796311854969</v>
      </c>
      <c r="G6" s="27">
        <f ca="1"/>
        <v>1.8649126068682349</v>
      </c>
      <c r="H6" s="27">
        <f ca="1"/>
        <v>1.832721454084969</v>
      </c>
      <c r="I6" s="27">
        <f ca="1"/>
        <v>1.7967378317899387</v>
      </c>
      <c r="J6" s="27">
        <f ca="1"/>
        <v>1.7857205145794253</v>
      </c>
      <c r="K6" s="27">
        <f ca="1"/>
        <v>1.7799422811149657</v>
      </c>
      <c r="L6" s="27">
        <f ca="1"/>
        <v>1.7708348805181535</v>
      </c>
      <c r="M6" s="27">
        <f ca="1"/>
        <v>1.7407756613060381</v>
      </c>
      <c r="N6" s="27">
        <f ca="1"/>
        <v>1.6981312241184943</v>
      </c>
      <c r="O6" s="27">
        <f ca="1"/>
        <v>1.6424153148992953</v>
      </c>
      <c r="P6" s="27">
        <f ca="1"/>
        <v>1.6132246469958755</v>
      </c>
    </row>
    <row r="7" spans="1:16" x14ac:dyDescent="0.25">
      <c r="A7" s="42">
        <v>0.08</v>
      </c>
      <c r="B7" s="27">
        <f ca="1"/>
        <v>1.8824009267598782</v>
      </c>
      <c r="C7" s="27">
        <f ca="1"/>
        <v>1.8811737663837709</v>
      </c>
      <c r="D7" s="27">
        <f ca="1"/>
        <v>1.8744513993513618</v>
      </c>
      <c r="E7" s="27">
        <f ca="1"/>
        <v>1.898565133352758</v>
      </c>
      <c r="F7" s="27">
        <f ca="1"/>
        <v>1.9302152608230552</v>
      </c>
      <c r="G7" s="27">
        <f ca="1"/>
        <v>1.962594663694391</v>
      </c>
      <c r="H7" s="27">
        <f ca="1"/>
        <v>1.9416589088365326</v>
      </c>
      <c r="I7" s="27">
        <f ca="1"/>
        <v>1.9117198573758887</v>
      </c>
      <c r="J7" s="27">
        <f ca="1"/>
        <v>1.9045688701115135</v>
      </c>
      <c r="K7" s="27">
        <f ca="1"/>
        <v>1.899970850232563</v>
      </c>
      <c r="L7" s="27">
        <f ca="1"/>
        <v>1.890478732727833</v>
      </c>
      <c r="M7" s="27">
        <f ca="1"/>
        <v>1.8583637485238076</v>
      </c>
      <c r="N7" s="27">
        <f ca="1"/>
        <v>1.813089087736786</v>
      </c>
      <c r="O7" s="27">
        <f ca="1"/>
        <v>1.7542176283388986</v>
      </c>
      <c r="P7" s="27">
        <f ca="1"/>
        <v>1.723298645871878</v>
      </c>
    </row>
    <row r="8" spans="1:16" x14ac:dyDescent="0.25">
      <c r="A8" s="42">
        <v>0.09</v>
      </c>
      <c r="B8" s="27">
        <f ca="1"/>
        <v>2.2054800662476679</v>
      </c>
      <c r="C8" s="27">
        <f ca="1"/>
        <v>2.1055229612872184</v>
      </c>
      <c r="D8" s="27">
        <f ca="1"/>
        <v>2.0542750056595502</v>
      </c>
      <c r="E8" s="27">
        <f ca="1"/>
        <v>2.0266295264359533</v>
      </c>
      <c r="F8" s="27">
        <f ca="1"/>
        <v>2.0434162110561807</v>
      </c>
      <c r="G8" s="27">
        <f ca="1"/>
        <v>2.0688696207419803</v>
      </c>
      <c r="H8" s="27">
        <f ca="1"/>
        <v>2.0326162742098477</v>
      </c>
      <c r="I8" s="27">
        <f ca="1"/>
        <v>1.9992538124095298</v>
      </c>
      <c r="J8" s="27">
        <f ca="1"/>
        <v>1.991029679710643</v>
      </c>
      <c r="K8" s="27">
        <f ca="1"/>
        <v>1.9852444115182584</v>
      </c>
      <c r="L8" s="27">
        <f ca="1"/>
        <v>1.9743602095852903</v>
      </c>
      <c r="M8" s="27">
        <f ca="1"/>
        <v>1.9402584918348991</v>
      </c>
      <c r="N8" s="27">
        <f ca="1"/>
        <v>1.892881194684114</v>
      </c>
      <c r="O8" s="27">
        <f ca="1"/>
        <v>1.8317344808789708</v>
      </c>
      <c r="P8" s="27">
        <f ca="1"/>
        <v>1.7994828917769015</v>
      </c>
    </row>
    <row r="9" spans="1:16" x14ac:dyDescent="0.25">
      <c r="A9" s="42">
        <v>0.1</v>
      </c>
      <c r="B9" s="27">
        <f ca="1"/>
        <v>2.7244613768910719</v>
      </c>
      <c r="C9" s="27">
        <f ca="1"/>
        <v>2.4764551798336036</v>
      </c>
      <c r="D9" s="27">
        <f ca="1"/>
        <v>2.3469980889071049</v>
      </c>
      <c r="E9" s="27">
        <f ca="1"/>
        <v>2.2144611444352464</v>
      </c>
      <c r="F9" s="27">
        <f ca="1"/>
        <v>2.1951519389839524</v>
      </c>
      <c r="G9" s="27">
        <f ca="1"/>
        <v>2.2028150075587538</v>
      </c>
      <c r="H9" s="27">
        <f ca="1"/>
        <v>2.1361905791074594</v>
      </c>
      <c r="I9" s="27">
        <f ca="1"/>
        <v>2.0943272900302268</v>
      </c>
      <c r="J9" s="27">
        <f ca="1"/>
        <v>2.0825337529956025</v>
      </c>
      <c r="K9" s="27">
        <f ca="1"/>
        <v>2.0742143647987192</v>
      </c>
      <c r="L9" s="27">
        <f ca="1"/>
        <v>2.0611641200152988</v>
      </c>
      <c r="M9" s="27">
        <f ca="1"/>
        <v>2.0246560772999045</v>
      </c>
      <c r="N9" s="27">
        <f ca="1"/>
        <v>1.9749383985085771</v>
      </c>
      <c r="O9" s="27">
        <f ca="1"/>
        <v>1.9113997708730228</v>
      </c>
      <c r="P9" s="27">
        <f ca="1"/>
        <v>1.8776928608686219</v>
      </c>
    </row>
    <row r="10" spans="1:16" x14ac:dyDescent="0.25">
      <c r="A10" s="42">
        <v>0.105</v>
      </c>
      <c r="B10" s="27">
        <f ca="1"/>
        <v>2.9635166477046364</v>
      </c>
      <c r="C10" s="27">
        <f ca="1"/>
        <v>2.6656328081687541</v>
      </c>
      <c r="D10" s="27">
        <f ca="1"/>
        <v>2.50868501002553</v>
      </c>
      <c r="E10" s="27">
        <f ca="1"/>
        <v>2.3262486712377011</v>
      </c>
      <c r="F10" s="27">
        <f ca="1"/>
        <v>2.283168006559511</v>
      </c>
      <c r="G10" s="27">
        <f ca="1"/>
        <v>2.27870134976768</v>
      </c>
      <c r="H10" s="27">
        <f ca="1"/>
        <v>2.192182888555529</v>
      </c>
      <c r="I10" s="27">
        <f ca="1"/>
        <v>2.1444056470624551</v>
      </c>
      <c r="J10" s="27">
        <f ca="1"/>
        <v>2.1299999918418324</v>
      </c>
      <c r="K10" s="27">
        <f ca="1"/>
        <v>2.1199655968029347</v>
      </c>
      <c r="L10" s="27">
        <f ca="1"/>
        <v>2.105574436275909</v>
      </c>
      <c r="M10" s="27">
        <f ca="1"/>
        <v>2.067723311031219</v>
      </c>
      <c r="N10" s="27">
        <f ca="1"/>
        <v>2.0167561161757104</v>
      </c>
      <c r="O10" s="27">
        <f ca="1"/>
        <v>1.951982645653402</v>
      </c>
      <c r="P10" s="27">
        <f ca="1"/>
        <v>1.9175071487708579</v>
      </c>
    </row>
    <row r="11" spans="1:16" x14ac:dyDescent="0.25">
      <c r="A11" s="42">
        <v>0.11</v>
      </c>
      <c r="B11" s="27">
        <f ca="1"/>
        <v>3.1867017436790683</v>
      </c>
      <c r="C11" s="27">
        <f ca="1"/>
        <v>2.846080909486369</v>
      </c>
      <c r="D11" s="27">
        <f ca="1"/>
        <v>2.6667690800192827</v>
      </c>
      <c r="E11" s="27">
        <f ca="1"/>
        <v>2.4451637985205013</v>
      </c>
      <c r="F11" s="27">
        <f ca="1"/>
        <v>2.3780735025307682</v>
      </c>
      <c r="G11" s="27">
        <f ca="1"/>
        <v>2.3597923291050242</v>
      </c>
      <c r="H11" s="27">
        <f ca="1"/>
        <v>2.2507157516706724</v>
      </c>
      <c r="I11" s="27">
        <f ca="1"/>
        <v>2.1960380248424856</v>
      </c>
      <c r="J11" s="27">
        <f ca="1"/>
        <v>2.1785229781488669</v>
      </c>
      <c r="K11" s="27">
        <f ca="1"/>
        <v>2.1665030260353308</v>
      </c>
      <c r="L11" s="27">
        <f ca="1"/>
        <v>2.1506148212638196</v>
      </c>
      <c r="M11" s="27">
        <f ca="1"/>
        <v>2.1113357106765211</v>
      </c>
      <c r="N11" s="27">
        <f ca="1"/>
        <v>2.0590708685992958</v>
      </c>
      <c r="O11" s="27">
        <f ca="1"/>
        <v>1.9930389834480926</v>
      </c>
      <c r="P11" s="27">
        <f ca="1"/>
        <v>1.9577700743597592</v>
      </c>
    </row>
    <row r="12" spans="1:16" x14ac:dyDescent="0.25">
      <c r="A12" s="42">
        <v>0.115</v>
      </c>
      <c r="B12" s="27">
        <f ca="1"/>
        <v>3.3964270557278806</v>
      </c>
      <c r="C12" s="27">
        <f ca="1"/>
        <v>3.0177111210204579</v>
      </c>
      <c r="D12" s="27">
        <f ca="1"/>
        <v>2.8189706048893597</v>
      </c>
      <c r="E12" s="27">
        <f ca="1"/>
        <v>2.5659710295215166</v>
      </c>
      <c r="F12" s="27">
        <f ca="1"/>
        <v>2.4781645564069827</v>
      </c>
      <c r="G12" s="27">
        <f ca="1"/>
        <v>2.4455599679353677</v>
      </c>
      <c r="H12" s="27">
        <f ca="1"/>
        <v>2.3116054100960253</v>
      </c>
      <c r="I12" s="27">
        <f ca="1"/>
        <v>2.2491268540564109</v>
      </c>
      <c r="J12" s="27">
        <f ca="1"/>
        <v>2.2280432034911626</v>
      </c>
      <c r="K12" s="27">
        <f ca="1"/>
        <v>2.2137866583981132</v>
      </c>
      <c r="L12" s="27">
        <f ca="1"/>
        <v>2.1962559869902019</v>
      </c>
      <c r="M12" s="27">
        <f ca="1"/>
        <v>2.1554699886742337</v>
      </c>
      <c r="N12" s="27">
        <f ca="1"/>
        <v>2.101862646172366</v>
      </c>
      <c r="O12" s="27">
        <f ca="1"/>
        <v>2.0345503993327414</v>
      </c>
      <c r="P12" s="27">
        <f ca="1"/>
        <v>1.9984649481987133</v>
      </c>
    </row>
    <row r="13" spans="1:16" x14ac:dyDescent="0.25">
      <c r="A13" s="42">
        <v>0.12</v>
      </c>
      <c r="B13" s="27">
        <f ca="1"/>
        <v>3.5947815794990996</v>
      </c>
      <c r="C13" s="27">
        <f ca="1"/>
        <v>3.181347729987869</v>
      </c>
      <c r="D13" s="27">
        <f ca="1"/>
        <v>2.9651163483723435</v>
      </c>
      <c r="E13" s="27">
        <f ca="1"/>
        <v>2.6855414073741142</v>
      </c>
      <c r="F13" s="27">
        <f ca="1"/>
        <v>2.5807487774324582</v>
      </c>
      <c r="G13" s="27">
        <f ca="1"/>
        <v>2.535109959171296</v>
      </c>
      <c r="H13" s="27">
        <f ca="1"/>
        <v>2.3746795858715442</v>
      </c>
      <c r="I13" s="27">
        <f ca="1"/>
        <v>2.3035807005610014</v>
      </c>
      <c r="J13" s="27">
        <f ca="1"/>
        <v>2.2785050012736887</v>
      </c>
      <c r="K13" s="27">
        <f ca="1"/>
        <v>2.2617791104296239</v>
      </c>
      <c r="L13" s="27">
        <f ca="1"/>
        <v>2.2424709089063444</v>
      </c>
      <c r="M13" s="27">
        <f ca="1"/>
        <v>2.2001043777266038</v>
      </c>
      <c r="N13" s="27">
        <f ca="1"/>
        <v>2.1451127438359086</v>
      </c>
      <c r="O13" s="27">
        <f ca="1"/>
        <v>2.0764997092715549</v>
      </c>
      <c r="P13" s="27">
        <f ca="1"/>
        <v>2.039576170811038</v>
      </c>
    </row>
    <row r="14" spans="1:16" x14ac:dyDescent="0.25">
      <c r="A14" s="42">
        <v>0.125</v>
      </c>
      <c r="B14" s="27">
        <f ca="1"/>
        <v>3.7834365510326289</v>
      </c>
      <c r="C14" s="27">
        <f ca="1"/>
        <v>3.3379076886526202</v>
      </c>
      <c r="D14" s="27">
        <f ca="1"/>
        <v>3.1056046259994727</v>
      </c>
      <c r="E14" s="27">
        <f ca="1"/>
        <v>2.8025667513108452</v>
      </c>
      <c r="F14" s="27">
        <f ca="1"/>
        <v>2.6836168268821248</v>
      </c>
      <c r="G14" s="27">
        <f ca="1"/>
        <v>2.6269214865989885</v>
      </c>
      <c r="H14" s="27">
        <f ca="1"/>
        <v>2.4397776555354</v>
      </c>
      <c r="I14" s="27">
        <f ca="1"/>
        <v>2.3593141224104377</v>
      </c>
      <c r="J14" s="27">
        <f ca="1"/>
        <v>2.3298563697137178</v>
      </c>
      <c r="K14" s="27">
        <f ca="1"/>
        <v>2.3104454593356367</v>
      </c>
      <c r="L14" s="27">
        <f ca="1"/>
        <v>2.2892341048401788</v>
      </c>
      <c r="M14" s="27">
        <f ca="1"/>
        <v>2.2452185288845903</v>
      </c>
      <c r="N14" s="27">
        <f ca="1"/>
        <v>2.1888036748950626</v>
      </c>
      <c r="O14" s="27">
        <f ca="1"/>
        <v>2.1188708479306295</v>
      </c>
      <c r="P14" s="27">
        <f ca="1"/>
        <v>2.0810891571389964</v>
      </c>
    </row>
    <row r="15" spans="1:16" x14ac:dyDescent="0.25">
      <c r="A15" s="42">
        <v>0.13</v>
      </c>
      <c r="B15" s="27">
        <f ca="1"/>
        <v>3.9637196069820768</v>
      </c>
      <c r="C15" s="27">
        <f ca="1"/>
        <v>3.4882189426466508</v>
      </c>
      <c r="D15" s="27">
        <f ca="1"/>
        <v>3.2409545081332709</v>
      </c>
      <c r="E15" s="27">
        <f ca="1"/>
        <v>2.9166319322510699</v>
      </c>
      <c r="F15" s="27">
        <f ca="1"/>
        <v>2.7854881935739542</v>
      </c>
      <c r="G15" s="27">
        <f ca="1"/>
        <v>2.7195200801454549</v>
      </c>
      <c r="H15" s="27">
        <f ca="1"/>
        <v>2.5067505351868489</v>
      </c>
      <c r="I15" s="27">
        <f ca="1"/>
        <v>2.416247462499423</v>
      </c>
      <c r="J15" s="27">
        <f ca="1"/>
        <v>2.3820487831939472</v>
      </c>
      <c r="K15" s="27">
        <f ca="1"/>
        <v>2.3597530944901801</v>
      </c>
      <c r="L15" s="27">
        <f ca="1"/>
        <v>2.3365218193108421</v>
      </c>
      <c r="M15" s="27">
        <f ca="1"/>
        <v>2.2907934174727758</v>
      </c>
      <c r="N15" s="27">
        <f ca="1"/>
        <v>2.2329190833719821</v>
      </c>
      <c r="O15" s="27">
        <f ca="1"/>
        <v>2.1616487913050775</v>
      </c>
      <c r="P15" s="27">
        <f ca="1"/>
        <v>2.1229902656561861</v>
      </c>
    </row>
    <row r="16" spans="1:16" x14ac:dyDescent="0.25">
      <c r="A16" s="42">
        <v>0.13500000000000001</v>
      </c>
      <c r="B16" s="27">
        <f ca="1"/>
        <v>4.1366953271813269</v>
      </c>
      <c r="C16" s="27">
        <f ca="1"/>
        <v>3.6329916003275091</v>
      </c>
      <c r="D16" s="27">
        <f ca="1"/>
        <v>3.3716725667190186</v>
      </c>
      <c r="E16" s="27">
        <f ca="1"/>
        <v>3.0277015354699754</v>
      </c>
      <c r="F16" s="27">
        <f ca="1"/>
        <v>2.8857459898855162</v>
      </c>
      <c r="G16" s="27">
        <f ca="1"/>
        <v>2.8118724226417906</v>
      </c>
      <c r="H16" s="27">
        <f ca="1"/>
        <v>2.5754552601148948</v>
      </c>
      <c r="I16" s="27">
        <f ca="1"/>
        <v>2.4743065963680406</v>
      </c>
      <c r="J16" s="27">
        <f ca="1"/>
        <v>2.4350369977632282</v>
      </c>
      <c r="K16" s="27">
        <f ca="1"/>
        <v>2.4096715723423352</v>
      </c>
      <c r="L16" s="27">
        <f ca="1"/>
        <v>2.384311852805248</v>
      </c>
      <c r="M16" s="27">
        <f ca="1"/>
        <v>2.3368112521932018</v>
      </c>
      <c r="N16" s="27">
        <f ca="1"/>
        <v>2.2774436699179477</v>
      </c>
      <c r="O16" s="27">
        <f ca="1"/>
        <v>2.2048194842440894</v>
      </c>
      <c r="P16" s="27">
        <f ca="1"/>
        <v>2.1652667320356302</v>
      </c>
    </row>
    <row r="17" spans="1:16" x14ac:dyDescent="0.25">
      <c r="A17" s="42">
        <v>0.14000000000000001</v>
      </c>
      <c r="B17" s="27">
        <f ca="1"/>
        <v>4.3032286588456454</v>
      </c>
      <c r="C17" s="27">
        <f ca="1"/>
        <v>3.7728269779344181</v>
      </c>
      <c r="D17" s="27">
        <f ca="1"/>
        <v>3.4982160463155729</v>
      </c>
      <c r="E17" s="27">
        <f ca="1"/>
        <v>3.1358931588964989</v>
      </c>
      <c r="F17" s="27">
        <f ca="1"/>
        <v>2.9841418354962701</v>
      </c>
      <c r="G17" s="27">
        <f ca="1"/>
        <v>2.9033709176530551</v>
      </c>
      <c r="H17" s="27">
        <f ca="1"/>
        <v>2.64567586098861</v>
      </c>
      <c r="I17" s="27">
        <f ca="1"/>
        <v>2.5334226508393471</v>
      </c>
      <c r="J17" s="27">
        <f ca="1"/>
        <v>2.4887788553700529</v>
      </c>
      <c r="K17" s="27">
        <f ca="1"/>
        <v>2.4601724761140207</v>
      </c>
      <c r="L17" s="27">
        <f ca="1"/>
        <v>2.4325834567139712</v>
      </c>
      <c r="M17" s="27">
        <f ca="1"/>
        <v>2.3832553903324829</v>
      </c>
      <c r="N17" s="27">
        <f ca="1"/>
        <v>2.3223631161928959</v>
      </c>
      <c r="O17" s="27">
        <f ca="1"/>
        <v>2.2483697722971745</v>
      </c>
      <c r="P17" s="27">
        <f ca="1"/>
        <v>2.2079066072073359</v>
      </c>
    </row>
    <row r="18" spans="1:16" x14ac:dyDescent="0.25">
      <c r="A18" s="42">
        <v>0.14499999999999999</v>
      </c>
      <c r="B18" s="27">
        <f ca="1"/>
        <v>4.4640318235208198</v>
      </c>
      <c r="C18" s="27">
        <f ca="1"/>
        <v>3.9082343170158267</v>
      </c>
      <c r="D18" s="27">
        <f ca="1"/>
        <v>3.6209868679327579</v>
      </c>
      <c r="E18" s="27">
        <f ca="1"/>
        <v>3.2413803671729537</v>
      </c>
      <c r="F18" s="27">
        <f ca="1"/>
        <v>3.080615417994307</v>
      </c>
      <c r="G18" s="27">
        <f ca="1"/>
        <v>2.9936983318581425</v>
      </c>
      <c r="H18" s="27">
        <f ca="1"/>
        <v>2.7170596638291276</v>
      </c>
      <c r="I18" s="27">
        <f ca="1"/>
        <v>2.593531705977369</v>
      </c>
      <c r="J18" s="27">
        <f ca="1"/>
        <v>2.5432350903397603</v>
      </c>
      <c r="K18" s="27">
        <f ca="1"/>
        <v>2.5112292812436348</v>
      </c>
      <c r="L18" s="27">
        <f ca="1"/>
        <v>2.4813172340617902</v>
      </c>
      <c r="M18" s="27">
        <f ca="1"/>
        <v>2.430110258061382</v>
      </c>
      <c r="N18" s="27">
        <f ca="1"/>
        <v>2.3676640165931038</v>
      </c>
      <c r="O18" s="27">
        <f ca="1"/>
        <v>2.292287338533368</v>
      </c>
      <c r="P18" s="27">
        <f ca="1"/>
        <v>2.2508986996672551</v>
      </c>
    </row>
    <row r="19" spans="1:16" x14ac:dyDescent="0.25">
      <c r="A19" s="42">
        <v>0.15</v>
      </c>
      <c r="B19" s="27">
        <f ca="1"/>
        <v>4.6196986832432625</v>
      </c>
      <c r="C19" s="27">
        <f ca="1"/>
        <v>4.0396469829963078</v>
      </c>
      <c r="D19" s="27">
        <f ca="1"/>
        <v>3.7403354030170046</v>
      </c>
      <c r="E19" s="27">
        <f ca="1"/>
        <v>3.3443508373839399</v>
      </c>
      <c r="F19" s="27">
        <f ca="1"/>
        <v>3.1751989466429924</v>
      </c>
      <c r="G19" s="27">
        <f ca="1"/>
        <v>3.0827114257249222</v>
      </c>
      <c r="H19" s="27">
        <f ca="1"/>
        <v>2.7891986478731012</v>
      </c>
      <c r="I19" s="27">
        <f ca="1"/>
        <v>2.6545707668202612</v>
      </c>
      <c r="J19" s="27">
        <f ca="1"/>
        <v>2.5983691406780967</v>
      </c>
      <c r="K19" s="27">
        <f ca="1"/>
        <v>2.5628172272319878</v>
      </c>
      <c r="L19" s="27">
        <f ca="1"/>
        <v>2.5304950460732889</v>
      </c>
      <c r="M19" s="27">
        <f ca="1"/>
        <v>2.4773612758363259</v>
      </c>
      <c r="N19" s="27">
        <f ca="1"/>
        <v>2.4133338141328822</v>
      </c>
      <c r="O19" s="27">
        <f ca="1"/>
        <v>2.3365606443096714</v>
      </c>
      <c r="P19" s="27">
        <f ca="1"/>
        <v>2.2942325217451409</v>
      </c>
    </row>
    <row r="20" spans="1:16" x14ac:dyDescent="0.25">
      <c r="A20" s="42">
        <v>0.155</v>
      </c>
      <c r="B20" s="27">
        <f ca="1"/>
        <v>4.77073009083598</v>
      </c>
      <c r="C20" s="27">
        <f ca="1"/>
        <v>4.1674362026468872</v>
      </c>
      <c r="D20" s="27">
        <f ca="1"/>
        <v>3.8565668496236305</v>
      </c>
      <c r="E20" s="27">
        <f ca="1"/>
        <v>3.4449883816039195</v>
      </c>
      <c r="F20" s="27">
        <f ca="1"/>
        <v>3.2679682462314696</v>
      </c>
      <c r="G20" s="27">
        <f ca="1"/>
        <v>3.1703658196619076</v>
      </c>
      <c r="H20" s="27">
        <f ca="1"/>
        <v>2.8617139533115599</v>
      </c>
      <c r="I20" s="27">
        <f ca="1"/>
        <v>2.7164461089043819</v>
      </c>
      <c r="J20" s="27">
        <f ca="1"/>
        <v>2.6541469660740149</v>
      </c>
      <c r="K20" s="27">
        <f ca="1"/>
        <v>2.6149131962485428</v>
      </c>
      <c r="L20" s="27">
        <f ca="1"/>
        <v>2.5800999245157161</v>
      </c>
      <c r="M20" s="27">
        <f ca="1"/>
        <v>2.5249947887317954</v>
      </c>
      <c r="N20" s="27">
        <f ca="1"/>
        <v>2.4593607407138629</v>
      </c>
      <c r="O20" s="27">
        <f ca="1"/>
        <v>2.3811788742958675</v>
      </c>
      <c r="P20" s="27">
        <f ca="1"/>
        <v>2.3378982397130033</v>
      </c>
    </row>
    <row r="21" spans="1:16" x14ac:dyDescent="0.25">
      <c r="A21" s="42">
        <v>0.16</v>
      </c>
      <c r="B21" s="27">
        <f ca="1"/>
        <v>4.917552819023804</v>
      </c>
      <c r="C21" s="27">
        <f ca="1"/>
        <v>4.2919222170746334</v>
      </c>
      <c r="D21" s="27">
        <f ca="1"/>
        <v>3.9699477386634694</v>
      </c>
      <c r="E21" s="27">
        <f ca="1"/>
        <v>3.5434656062257535</v>
      </c>
      <c r="F21" s="27">
        <f ca="1"/>
        <v>3.3590177525914018</v>
      </c>
      <c r="G21" s="27">
        <f ca="1"/>
        <v>3.2566717568640269</v>
      </c>
      <c r="H21" s="27">
        <f ca="1"/>
        <v>2.9342992652866053</v>
      </c>
      <c r="I21" s="27">
        <f ca="1"/>
        <v>2.7790178737421289</v>
      </c>
      <c r="J21" s="27">
        <f ca="1"/>
        <v>2.7105364014354354</v>
      </c>
      <c r="K21" s="27">
        <f ca="1"/>
        <v>2.667495598680548</v>
      </c>
      <c r="L21" s="27">
        <f ca="1"/>
        <v>2.6301159896838144</v>
      </c>
      <c r="M21" s="27">
        <f ca="1"/>
        <v>2.5729980014938958</v>
      </c>
      <c r="N21" s="27">
        <f ca="1"/>
        <v>2.5057337615570736</v>
      </c>
      <c r="O21" s="27">
        <f ca="1"/>
        <v>2.4261318853533855</v>
      </c>
      <c r="P21" s="27">
        <f ca="1"/>
        <v>2.3818866274527171</v>
      </c>
    </row>
    <row r="22" spans="1:16" x14ac:dyDescent="0.25">
      <c r="A22" s="42">
        <v>0.18</v>
      </c>
      <c r="B22" s="27">
        <f ca="1"/>
        <v>5.4694155465955605</v>
      </c>
      <c r="C22" s="27">
        <f ca="1"/>
        <v>4.7619070808886388</v>
      </c>
      <c r="D22" s="27">
        <f ca="1"/>
        <v>4.3992468124588804</v>
      </c>
      <c r="E22" s="27">
        <f ca="1"/>
        <v>3.9187439324272155</v>
      </c>
      <c r="F22" s="27">
        <f ca="1"/>
        <v>3.7079931765026344</v>
      </c>
      <c r="G22" s="27">
        <f ca="1"/>
        <v>3.5893798680404481</v>
      </c>
      <c r="H22" s="27">
        <f ca="1"/>
        <v>3.2217848619408582</v>
      </c>
      <c r="I22" s="27">
        <f ca="1"/>
        <v>3.0330444862020904</v>
      </c>
      <c r="J22" s="27">
        <f ca="1"/>
        <v>2.9411492572045566</v>
      </c>
      <c r="K22" s="27">
        <f ca="1"/>
        <v>2.88228525912151</v>
      </c>
      <c r="L22" s="27">
        <f ca="1"/>
        <v>2.8340084780020409</v>
      </c>
      <c r="M22" s="27">
        <f ca="1"/>
        <v>2.7684787664641863</v>
      </c>
      <c r="N22" s="27">
        <f ca="1"/>
        <v>2.6944889681004689</v>
      </c>
      <c r="O22" s="27">
        <f ca="1"/>
        <v>2.609109840356501</v>
      </c>
      <c r="P22" s="27">
        <f ca="1"/>
        <v>2.5609012993144575</v>
      </c>
    </row>
    <row r="23" spans="1:16" x14ac:dyDescent="0.25">
      <c r="A23" s="42">
        <v>0.2</v>
      </c>
      <c r="B23" s="27">
        <f ca="1"/>
        <v>5.9762473351030332</v>
      </c>
      <c r="C23" s="27">
        <f ca="1"/>
        <v>5.1961742855114883</v>
      </c>
      <c r="D23" s="27">
        <f ca="1"/>
        <v>4.7974956327997402</v>
      </c>
      <c r="E23" s="27">
        <f ca="1"/>
        <v>4.2698680073405679</v>
      </c>
      <c r="F23" s="27">
        <f ca="1"/>
        <v>4.0368394505352523</v>
      </c>
      <c r="G23" s="27">
        <f ca="1"/>
        <v>3.9049712478383722</v>
      </c>
      <c r="H23" s="27">
        <f ca="1"/>
        <v>3.5015565818882601</v>
      </c>
      <c r="I23" s="27">
        <f ca="1"/>
        <v>3.2873141016894363</v>
      </c>
      <c r="J23" s="27">
        <f ca="1"/>
        <v>3.1762292224840531</v>
      </c>
      <c r="K23" s="27">
        <f ca="1"/>
        <v>3.1027522873086442</v>
      </c>
      <c r="L23" s="27">
        <f ca="1"/>
        <v>3.0433826617690887</v>
      </c>
      <c r="M23" s="27">
        <f ca="1"/>
        <v>2.9690369532957495</v>
      </c>
      <c r="N23" s="27">
        <f ca="1"/>
        <v>2.8880574810973147</v>
      </c>
      <c r="O23" s="27">
        <f ca="1"/>
        <v>2.7967781407819423</v>
      </c>
      <c r="P23" s="27">
        <f ca="1"/>
        <v>2.7444719123116417</v>
      </c>
    </row>
    <row r="24" spans="1:16" x14ac:dyDescent="0.25">
      <c r="A24" s="42">
        <v>0.22500000000000001</v>
      </c>
      <c r="B24" s="27">
        <f ca="1"/>
        <v>6.5625119419921027</v>
      </c>
      <c r="C24" s="27">
        <f ca="1"/>
        <v>5.7013886541020877</v>
      </c>
      <c r="D24" s="27">
        <f ca="1"/>
        <v>5.2625481429291519</v>
      </c>
      <c r="E24" s="27">
        <f ca="1"/>
        <v>4.6831477451105847</v>
      </c>
      <c r="F24" s="27">
        <f ca="1"/>
        <v>4.4262981136803052</v>
      </c>
      <c r="G24" s="27">
        <f ca="1"/>
        <v>4.2807322435032882</v>
      </c>
      <c r="H24" s="27">
        <f ca="1"/>
        <v>3.840194397089896</v>
      </c>
      <c r="I24" s="27">
        <f ca="1"/>
        <v>3.6005397978792084</v>
      </c>
      <c r="J24" s="27">
        <f ca="1"/>
        <v>3.4706620764961782</v>
      </c>
      <c r="K24" s="27">
        <f ca="1"/>
        <v>3.3823568214372943</v>
      </c>
      <c r="L24" s="27">
        <f ca="1"/>
        <v>3.3108212873338343</v>
      </c>
      <c r="M24" s="27">
        <f ca="1"/>
        <v>3.2259595464586144</v>
      </c>
      <c r="N24" s="27">
        <f ca="1"/>
        <v>3.136111738531651</v>
      </c>
      <c r="O24" s="27">
        <f ca="1"/>
        <v>3.0373389391718906</v>
      </c>
      <c r="P24" s="27">
        <f ca="1"/>
        <v>2.9797755412629483</v>
      </c>
    </row>
    <row r="25" spans="1:16" x14ac:dyDescent="0.25">
      <c r="A25" s="42">
        <v>0.25</v>
      </c>
      <c r="B25" s="27">
        <f ca="1"/>
        <v>7.1086140565274309</v>
      </c>
      <c r="C25" s="27">
        <f ca="1"/>
        <v>6.1746538096905024</v>
      </c>
      <c r="D25" s="27">
        <f ca="1"/>
        <v>5.6998071254940719</v>
      </c>
      <c r="E25" s="27">
        <f ca="1"/>
        <v>5.0747375654441935</v>
      </c>
      <c r="F25" s="27">
        <f ca="1"/>
        <v>4.7974575903145587</v>
      </c>
      <c r="G25" s="27">
        <f ca="1"/>
        <v>4.6405587469740839</v>
      </c>
      <c r="H25" s="27">
        <f ca="1"/>
        <v>4.1686526771497672</v>
      </c>
      <c r="I25" s="27">
        <f ca="1"/>
        <v>3.9079615180336487</v>
      </c>
      <c r="J25" s="27">
        <f ca="1"/>
        <v>3.7630780229819423</v>
      </c>
      <c r="K25" s="27">
        <f ca="1"/>
        <v>3.6631171564845175</v>
      </c>
      <c r="L25" s="27">
        <f ca="1"/>
        <v>3.581854657339016</v>
      </c>
      <c r="M25" s="27">
        <f ca="1"/>
        <v>3.4881632460186012</v>
      </c>
      <c r="N25" s="27">
        <f ca="1"/>
        <v>3.3901471531792216</v>
      </c>
      <c r="O25" s="27">
        <f ca="1"/>
        <v>3.2839610856720638</v>
      </c>
      <c r="P25" s="27">
        <f ca="1"/>
        <v>3.2210419805796113</v>
      </c>
    </row>
    <row r="26" spans="1:16" x14ac:dyDescent="0.25">
      <c r="A26" s="42">
        <v>0.27500000000000002</v>
      </c>
      <c r="B26" s="27">
        <f ca="1"/>
        <v>7.6234822911754625</v>
      </c>
      <c r="C26" s="27">
        <f ca="1"/>
        <v>6.623151781443239</v>
      </c>
      <c r="D26" s="27">
        <f ca="1"/>
        <v>6.1155867027111812</v>
      </c>
      <c r="E26" s="27">
        <f ca="1"/>
        <v>5.449699196860454</v>
      </c>
      <c r="F26" s="27">
        <f ca="1"/>
        <v>5.1546635257051765</v>
      </c>
      <c r="G26" s="27">
        <f ca="1"/>
        <v>4.9882786534362777</v>
      </c>
      <c r="H26" s="27">
        <f ca="1"/>
        <v>4.4892819589652024</v>
      </c>
      <c r="I26" s="27">
        <f ca="1"/>
        <v>4.2105106319299281</v>
      </c>
      <c r="J26" s="27">
        <f ca="1"/>
        <v>4.0531082758374133</v>
      </c>
      <c r="K26" s="27">
        <f ca="1"/>
        <v>3.94366353749639</v>
      </c>
      <c r="L26" s="27">
        <f ca="1"/>
        <v>3.8546113036721437</v>
      </c>
      <c r="M26" s="27">
        <f ca="1"/>
        <v>3.7538429224668524</v>
      </c>
      <c r="N26" s="27">
        <f ca="1"/>
        <v>3.6489641305243321</v>
      </c>
      <c r="O26" s="27">
        <f ca="1"/>
        <v>3.5360268207244929</v>
      </c>
      <c r="P26" s="27">
        <f ca="1"/>
        <v>3.4678241546061828</v>
      </c>
    </row>
    <row r="27" spans="1:16" x14ac:dyDescent="0.25">
      <c r="A27" s="43">
        <v>0.3</v>
      </c>
      <c r="B27" s="28">
        <f ca="1"/>
        <v>8.1133458094044464</v>
      </c>
      <c r="C27" s="28">
        <f ca="1"/>
        <v>7.0519291462571365</v>
      </c>
      <c r="D27" s="28">
        <f ca="1"/>
        <v>6.5143433362524412</v>
      </c>
      <c r="E27" s="28">
        <f ca="1"/>
        <v>5.8116428327040666</v>
      </c>
      <c r="F27" s="28">
        <f ca="1"/>
        <v>5.501053072892395</v>
      </c>
      <c r="G27" s="28">
        <f ca="1"/>
        <v>5.3266973074769419</v>
      </c>
      <c r="H27" s="28">
        <f ca="1"/>
        <v>4.8040263284085638</v>
      </c>
      <c r="I27" s="28">
        <f ca="1"/>
        <v>4.5093861331393912</v>
      </c>
      <c r="J27" s="28">
        <f ca="1"/>
        <v>4.3412458852195197</v>
      </c>
      <c r="K27" s="28">
        <f ca="1"/>
        <v>4.2238335671452774</v>
      </c>
      <c r="L27" s="28">
        <f ca="1"/>
        <v>4.1283683564032252</v>
      </c>
      <c r="M27" s="28">
        <f ca="1"/>
        <v>4.0218669333857644</v>
      </c>
      <c r="N27" s="28">
        <f ca="1"/>
        <v>3.9113920940060249</v>
      </c>
      <c r="O27" s="28">
        <f ca="1"/>
        <v>3.7927012460326197</v>
      </c>
      <c r="P27" s="28">
        <f ca="1"/>
        <v>3.719640602489644</v>
      </c>
    </row>
    <row r="28" spans="1:16" x14ac:dyDescent="0.25">
      <c r="A28" s="44" t="s">
        <v>55</v>
      </c>
      <c r="B28" s="37">
        <f t="shared" ref="B28:P28" ca="1" si="1">INDEX( INDIRECT(Scenario_path&amp;"$E:$K" ), MATCH( ($A$3&amp;"_"&amp;B$4&amp;"_"&amp;Scenario), INDIRECT(Scenario_path&amp;"$A:$A" ), 0), MATCH( $A$28, INDIRECT(Scenario_path&amp;"$E$1:$K$1" ), 0))</f>
        <v>8.3535906544290661</v>
      </c>
      <c r="C28" s="37">
        <f t="shared" ca="1" si="1"/>
        <v>8.4178003643730968</v>
      </c>
      <c r="D28" s="37">
        <f t="shared" ca="1" si="1"/>
        <v>8.5147826089883782</v>
      </c>
      <c r="E28" s="37">
        <f t="shared" ca="1" si="1"/>
        <v>8.8282608694287532</v>
      </c>
      <c r="F28" s="37">
        <f t="shared" ca="1" si="1"/>
        <v>9.0489010982098872</v>
      </c>
      <c r="G28" s="37">
        <f t="shared" ca="1" si="1"/>
        <v>9.2504225789594763</v>
      </c>
      <c r="H28" s="37">
        <f t="shared" ca="1" si="1"/>
        <v>10.125580770682861</v>
      </c>
      <c r="I28" s="37">
        <f t="shared" ca="1" si="1"/>
        <v>10.55498714844073</v>
      </c>
      <c r="J28" s="37">
        <f t="shared" ca="1" si="1"/>
        <v>10.707550574337089</v>
      </c>
      <c r="K28" s="37">
        <f t="shared" ca="1" si="1"/>
        <v>10.82391478483814</v>
      </c>
      <c r="L28" s="37">
        <f t="shared" ca="1" si="1"/>
        <v>10.99364632854817</v>
      </c>
      <c r="M28" s="37">
        <f t="shared" ca="1" si="1"/>
        <v>11.438933725965351</v>
      </c>
      <c r="N28" s="37">
        <f t="shared" ca="1" si="1"/>
        <v>12.05696598380483</v>
      </c>
      <c r="O28" s="37">
        <f t="shared" ca="1" si="1"/>
        <v>12.86531902757873</v>
      </c>
      <c r="P28" s="37">
        <f t="shared" ca="1" si="1"/>
        <v>13.32121026747823</v>
      </c>
    </row>
    <row r="29" spans="1:16" x14ac:dyDescent="0.25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 spans="1:16" x14ac:dyDescent="0.25">
      <c r="A30" s="40" t="s">
        <v>15</v>
      </c>
      <c r="B30" s="30" t="str">
        <f t="shared" ref="B30:P30" ca="1" si="2">INDEX( INDIRECT(Scenario_path&amp;"$E:$K" ), MATCH( ($A$30&amp;"_"&amp;B$31&amp;"_"&amp;Scenario), INDIRECT(Scenario_path&amp;"$A:$A" ), 0), MATCH( $A$31, INDIRECT(Scenario_path&amp;"$E$1:$K$1" ), 0))</f>
        <v>686c1f8688b5a5bcc56f3ad56cb99da1649a358a</v>
      </c>
      <c r="C30" s="30" t="str">
        <f t="shared" ca="1" si="2"/>
        <v>dba051d6806f974243739aba9d79a635bb8dd3b0</v>
      </c>
      <c r="D30" s="30" t="str">
        <f t="shared" ca="1" si="2"/>
        <v>0ea43a6089f65af701d136758a68125f425eaf6a</v>
      </c>
      <c r="E30" s="30" t="str">
        <f t="shared" ca="1" si="2"/>
        <v>34f1f0b57dbc0fe1e2849a340d932e9bd8a68687</v>
      </c>
      <c r="F30" s="30" t="str">
        <f t="shared" ca="1" si="2"/>
        <v>f6f1a69c4fde136f997bac1c916d2d1764e0e527</v>
      </c>
      <c r="G30" s="30" t="str">
        <f t="shared" ca="1" si="2"/>
        <v>714c9fc042277eb2c7bb374cf56e81a9064557fa</v>
      </c>
      <c r="H30" s="30" t="str">
        <f t="shared" ca="1" si="2"/>
        <v>a439cf113c3e10d94241e90e955918647b69b40f</v>
      </c>
      <c r="I30" s="30" t="str">
        <f t="shared" ca="1" si="2"/>
        <v>38c57dbd1711204ae5f4e3c55e8e3a92eb42c08e</v>
      </c>
      <c r="J30" s="30" t="str">
        <f t="shared" ca="1" si="2"/>
        <v>4c4070629757fe8f4915d24f9bc0c0e3844e0670</v>
      </c>
      <c r="K30" s="30" t="str">
        <f t="shared" ca="1" si="2"/>
        <v>e272ecaa733cd9056eeb15cb2da9ff41a39f28ce</v>
      </c>
      <c r="L30" s="30" t="str">
        <f t="shared" ca="1" si="2"/>
        <v>d76a6e4878fac28082f840b2daec6940ecb3cf07</v>
      </c>
      <c r="M30" s="30" t="str">
        <f t="shared" ca="1" si="2"/>
        <v>9e9adbc4c8485a213a1ec462c88ba8be4476ccea</v>
      </c>
      <c r="N30" s="30" t="str">
        <f t="shared" ca="1" si="2"/>
        <v>2448f29a54b271baab02284a52fac1bb4c6bb8f1</v>
      </c>
      <c r="O30" s="30" t="str">
        <f t="shared" ca="1" si="2"/>
        <v>cf9aaf174fc44b12d29786406407a2f7fa20331c</v>
      </c>
      <c r="P30" s="30" t="str">
        <f t="shared" ca="1" si="2"/>
        <v>0c4e60d40b451f6d80b9e746f453368c69a8f51e</v>
      </c>
    </row>
    <row r="31" spans="1:16" x14ac:dyDescent="0.25">
      <c r="A31" s="40" t="s">
        <v>43</v>
      </c>
      <c r="B31" s="30" t="s">
        <v>0</v>
      </c>
      <c r="C31" s="31" t="s">
        <v>1</v>
      </c>
      <c r="D31" s="31" t="s">
        <v>2</v>
      </c>
      <c r="E31" s="31" t="s">
        <v>3</v>
      </c>
      <c r="F31" s="31" t="s">
        <v>4</v>
      </c>
      <c r="G31" s="31" t="s">
        <v>5</v>
      </c>
      <c r="H31" s="31" t="s">
        <v>6</v>
      </c>
      <c r="I31" s="31" t="s">
        <v>7</v>
      </c>
      <c r="J31" s="31" t="s">
        <v>8</v>
      </c>
      <c r="K31" s="31" t="s">
        <v>9</v>
      </c>
      <c r="L31" s="31" t="s">
        <v>10</v>
      </c>
      <c r="M31" s="31" t="s">
        <v>11</v>
      </c>
      <c r="N31" s="31" t="s">
        <v>12</v>
      </c>
      <c r="O31" s="31" t="s">
        <v>13</v>
      </c>
      <c r="P31" s="32" t="s">
        <v>14</v>
      </c>
    </row>
    <row r="32" spans="1:16" x14ac:dyDescent="0.25">
      <c r="A32" s="45">
        <v>0.03</v>
      </c>
      <c r="B32" s="27">
        <f t="array" aca="1" ref="B32:B64" ca="1">_xll.QR_Query(B$30, "Result.ImpliedVolatilities")*100</f>
        <v>4.1875873683650653</v>
      </c>
      <c r="C32" s="27">
        <f t="array" aca="1" ref="C32:C64" ca="1">_xll.QR_Query(C$30, "Result.ImpliedVolatilities")*100</f>
        <v>3.0288200603086772</v>
      </c>
      <c r="D32" s="27">
        <f t="array" aca="1" ref="D32:D64" ca="1">_xll.QR_Query(D$30, "Result.ImpliedVolatilities")*100</f>
        <v>2.5812244135727429</v>
      </c>
      <c r="E32" s="27">
        <f t="array" aca="1" ref="E32:E64" ca="1">_xll.QR_Query(E$30, "Result.ImpliedVolatilities")*100</f>
        <v>2.1535399250620255</v>
      </c>
      <c r="F32" s="27">
        <f t="array" aca="1" ref="F32:F64" ca="1">_xll.QR_Query(F$30, "Result.ImpliedVolatilities")*100</f>
        <v>1.997406525405341</v>
      </c>
      <c r="G32" s="27">
        <f t="array" aca="1" ref="G32:G64" ca="1">_xll.QR_Query(G$30, "Result.ImpliedVolatilities")*100</f>
        <v>1.9041441850859031</v>
      </c>
      <c r="H32" s="27">
        <f t="array" aca="1" ref="H32:H64" ca="1">_xll.QR_Query(H$30, "Result.ImpliedVolatilities")*100</f>
        <v>1.7333629845428171</v>
      </c>
      <c r="I32" s="27">
        <f t="array" aca="1" ref="I32:I64" ca="1">_xll.QR_Query(I$30, "Result.ImpliedVolatilities")*100</f>
        <v>1.6441201882923524</v>
      </c>
      <c r="J32" s="27">
        <f t="array" aca="1" ref="J32:J64" ca="1">_xll.QR_Query(J$30, "Result.ImpliedVolatilities")*100</f>
        <v>1.6017313571304443</v>
      </c>
      <c r="K32" s="27">
        <f t="array" aca="1" ref="K32:K64" ca="1">_xll.QR_Query(K$30, "Result.ImpliedVolatilities")*100</f>
        <v>1.5793134093695718</v>
      </c>
      <c r="L32" s="27">
        <f t="array" aca="1" ref="L32:L64" ca="1">_xll.QR_Query(L$30, "Result.ImpliedVolatilities")*100</f>
        <v>1.5685580594689144</v>
      </c>
      <c r="M32" s="27">
        <f t="array" aca="1" ref="M32:M64" ca="1">_xll.QR_Query(M$30, "Result.ImpliedVolatilities")*100</f>
        <v>1.5352518453103414</v>
      </c>
      <c r="N32" s="27">
        <f t="array" aca="1" ref="N32:N64" ca="1">_xll.QR_Query(N$30, "Result.ImpliedVolatilities")*100</f>
        <v>1.5092527946528422</v>
      </c>
      <c r="O32" s="27">
        <f t="array" aca="1" ref="O32:O64" ca="1">_xll.QR_Query(O$30, "Result.ImpliedVolatilities")*100</f>
        <v>1.4129003150292423</v>
      </c>
      <c r="P32" s="27">
        <f t="array" aca="1" ref="P32:P64" ca="1">_xll.QR_Query(P$30, "Result.ImpliedVolatilities")*100</f>
        <v>1.5777417895235926</v>
      </c>
    </row>
    <row r="33" spans="1:16" x14ac:dyDescent="0.25">
      <c r="A33" s="45">
        <v>0.04</v>
      </c>
      <c r="B33" s="27">
        <f ca="1"/>
        <v>3.3607495623821064</v>
      </c>
      <c r="C33" s="27">
        <f ca="1"/>
        <v>2.5305937808805803</v>
      </c>
      <c r="D33" s="27">
        <f ca="1"/>
        <v>2.2313959794786364</v>
      </c>
      <c r="E33" s="27">
        <f ca="1"/>
        <v>1.9821550477212981</v>
      </c>
      <c r="F33" s="27">
        <f ca="1"/>
        <v>1.9001629077368969</v>
      </c>
      <c r="G33" s="27">
        <f ca="1"/>
        <v>1.8567676580819366</v>
      </c>
      <c r="H33" s="27">
        <f ca="1"/>
        <v>1.7478936062851775</v>
      </c>
      <c r="I33" s="27">
        <f ca="1"/>
        <v>1.6869532799263838</v>
      </c>
      <c r="J33" s="27">
        <f ca="1"/>
        <v>1.6578760016962193</v>
      </c>
      <c r="K33" s="27">
        <f ca="1"/>
        <v>1.6423853095804415</v>
      </c>
      <c r="L33" s="27">
        <f ca="1"/>
        <v>1.6355272539823082</v>
      </c>
      <c r="M33" s="27">
        <f ca="1"/>
        <v>1.6026592279825551</v>
      </c>
      <c r="N33" s="27">
        <f ca="1"/>
        <v>1.5768396423463098</v>
      </c>
      <c r="O33" s="27">
        <f ca="1"/>
        <v>1.4764128548246307</v>
      </c>
      <c r="P33" s="27">
        <f ca="1"/>
        <v>1.6493032146711009</v>
      </c>
    </row>
    <row r="34" spans="1:16" x14ac:dyDescent="0.25">
      <c r="A34" s="45">
        <v>0.05</v>
      </c>
      <c r="B34" s="27">
        <f ca="1"/>
        <v>2.6220421190548659</v>
      </c>
      <c r="C34" s="27">
        <f ca="1"/>
        <v>2.1301486957937468</v>
      </c>
      <c r="D34" s="27">
        <f ca="1"/>
        <v>1.9730931088364674</v>
      </c>
      <c r="E34" s="27">
        <f ca="1"/>
        <v>1.8742673973580628</v>
      </c>
      <c r="F34" s="27">
        <f ca="1"/>
        <v>1.8503027694866416</v>
      </c>
      <c r="G34" s="27">
        <f ca="1"/>
        <v>1.8471014848999627</v>
      </c>
      <c r="H34" s="27">
        <f ca="1"/>
        <v>1.781719511879247</v>
      </c>
      <c r="I34" s="27">
        <f ca="1"/>
        <v>1.7418108493879647</v>
      </c>
      <c r="J34" s="27">
        <f ca="1"/>
        <v>1.7222212226270757</v>
      </c>
      <c r="K34" s="27">
        <f ca="1"/>
        <v>1.7114424356804732</v>
      </c>
      <c r="L34" s="27">
        <f ca="1"/>
        <v>1.7071044969324374</v>
      </c>
      <c r="M34" s="27">
        <f ca="1"/>
        <v>1.6739583975216183</v>
      </c>
      <c r="N34" s="27">
        <f ca="1"/>
        <v>1.6478206608427235</v>
      </c>
      <c r="O34" s="27">
        <f ca="1"/>
        <v>1.5433554808986576</v>
      </c>
      <c r="P34" s="27">
        <f ca="1"/>
        <v>1.7232796367001271</v>
      </c>
    </row>
    <row r="35" spans="1:16" x14ac:dyDescent="0.25">
      <c r="A35" s="45">
        <v>0.06</v>
      </c>
      <c r="B35" s="27">
        <f ca="1"/>
        <v>2.0682270261558275</v>
      </c>
      <c r="C35" s="27">
        <f ca="1"/>
        <v>1.8907432614704338</v>
      </c>
      <c r="D35" s="27">
        <f ca="1"/>
        <v>1.8452365589076938</v>
      </c>
      <c r="E35" s="27">
        <f ca="1"/>
        <v>1.841151699729821</v>
      </c>
      <c r="F35" s="27">
        <f ca="1"/>
        <v>1.851738799948649</v>
      </c>
      <c r="G35" s="27">
        <f ca="1"/>
        <v>1.8758125604591951</v>
      </c>
      <c r="H35" s="27">
        <f ca="1"/>
        <v>1.8338622478170636</v>
      </c>
      <c r="I35" s="27">
        <f ca="1"/>
        <v>1.8076885175638935</v>
      </c>
      <c r="J35" s="27">
        <f ca="1"/>
        <v>1.793975377666845</v>
      </c>
      <c r="K35" s="27">
        <f ca="1"/>
        <v>1.7858814439502948</v>
      </c>
      <c r="L35" s="27">
        <f ca="1"/>
        <v>1.7828257851610436</v>
      </c>
      <c r="M35" s="27">
        <f ca="1"/>
        <v>1.7487656803909106</v>
      </c>
      <c r="N35" s="27">
        <f ca="1"/>
        <v>1.7218695138374398</v>
      </c>
      <c r="O35" s="27">
        <f ca="1"/>
        <v>1.6133994681963124</v>
      </c>
      <c r="P35" s="27">
        <f ca="1"/>
        <v>1.7994633480064026</v>
      </c>
    </row>
    <row r="36" spans="1:16" x14ac:dyDescent="0.25">
      <c r="A36" s="45">
        <v>6.5000000000000002E-2</v>
      </c>
      <c r="B36" s="27">
        <f ca="1"/>
        <v>1.9136678645440954</v>
      </c>
      <c r="C36" s="27">
        <f ca="1"/>
        <v>1.852724997852367</v>
      </c>
      <c r="D36" s="27">
        <f ca="1"/>
        <v>1.8398565566988028</v>
      </c>
      <c r="E36" s="27">
        <f ca="1"/>
        <v>1.854263600428097</v>
      </c>
      <c r="F36" s="27">
        <f ca="1"/>
        <v>1.8718459433341692</v>
      </c>
      <c r="G36" s="27">
        <f ca="1"/>
        <v>1.9041337457170429</v>
      </c>
      <c r="H36" s="27">
        <f ca="1"/>
        <v>1.8663713258983656</v>
      </c>
      <c r="I36" s="27">
        <f ca="1"/>
        <v>1.8444264223885496</v>
      </c>
      <c r="J36" s="27">
        <f ca="1"/>
        <v>1.8323902684770597</v>
      </c>
      <c r="K36" s="27">
        <f ca="1"/>
        <v>1.8249432232485145</v>
      </c>
      <c r="L36" s="27">
        <f ca="1"/>
        <v>1.8221081322694552</v>
      </c>
      <c r="M36" s="27">
        <f ca="1"/>
        <v>1.7873764726878967</v>
      </c>
      <c r="N36" s="27">
        <f ca="1"/>
        <v>1.7599527823105063</v>
      </c>
      <c r="O36" s="27">
        <f ca="1"/>
        <v>1.6494919689832264</v>
      </c>
      <c r="P36" s="27">
        <f ca="1"/>
        <v>1.8383252756653214</v>
      </c>
    </row>
    <row r="37" spans="1:16" x14ac:dyDescent="0.25">
      <c r="A37" s="45">
        <v>7.0000000000000007E-2</v>
      </c>
      <c r="B37" s="27">
        <f ca="1"/>
        <v>1.8714399646677113</v>
      </c>
      <c r="C37" s="27">
        <f ca="1"/>
        <v>1.8751827226458824</v>
      </c>
      <c r="D37" s="27">
        <f ca="1"/>
        <v>1.8747821407871841</v>
      </c>
      <c r="E37" s="27">
        <f ca="1"/>
        <v>1.8868257164974898</v>
      </c>
      <c r="F37" s="27">
        <f ca="1"/>
        <v>1.9044343584216754</v>
      </c>
      <c r="G37" s="27">
        <f ca="1"/>
        <v>1.9412804345930457</v>
      </c>
      <c r="H37" s="27">
        <f ca="1"/>
        <v>1.9029031196714878</v>
      </c>
      <c r="I37" s="27">
        <f ca="1"/>
        <v>1.883517461471192</v>
      </c>
      <c r="J37" s="27">
        <f ca="1"/>
        <v>1.8723743916705129</v>
      </c>
      <c r="K37" s="27">
        <f ca="1"/>
        <v>1.8651458184089489</v>
      </c>
      <c r="L37" s="27">
        <f ca="1"/>
        <v>1.8622735143769387</v>
      </c>
      <c r="M37" s="27">
        <f ca="1"/>
        <v>1.8267392910145372</v>
      </c>
      <c r="N37" s="27">
        <f ca="1"/>
        <v>1.7986975626873791</v>
      </c>
      <c r="O37" s="27">
        <f ca="1"/>
        <v>1.6862532507029566</v>
      </c>
      <c r="P37" s="27">
        <f ca="1"/>
        <v>1.8776728253938748</v>
      </c>
    </row>
    <row r="38" spans="1:16" x14ac:dyDescent="0.25">
      <c r="A38" s="45">
        <v>7.4999999999999997E-2</v>
      </c>
      <c r="B38" s="27">
        <f ca="1"/>
        <v>1.9488679583423447</v>
      </c>
      <c r="C38" s="27">
        <f ca="1"/>
        <v>1.9560434087338974</v>
      </c>
      <c r="D38" s="27">
        <f ca="1"/>
        <v>1.9478553554903399</v>
      </c>
      <c r="E38" s="27">
        <f ca="1"/>
        <v>1.9378672221870306</v>
      </c>
      <c r="F38" s="27">
        <f ca="1"/>
        <v>1.9488878167120762</v>
      </c>
      <c r="G38" s="27">
        <f ca="1"/>
        <v>1.9867677231033121</v>
      </c>
      <c r="H38" s="27">
        <f ca="1"/>
        <v>1.9432414658216899</v>
      </c>
      <c r="I38" s="27">
        <f ca="1"/>
        <v>1.9248290469426086</v>
      </c>
      <c r="J38" s="27">
        <f ca="1"/>
        <v>1.9138402159451569</v>
      </c>
      <c r="K38" s="27">
        <f ca="1"/>
        <v>1.9064279073012083</v>
      </c>
      <c r="L38" s="27">
        <f ca="1"/>
        <v>1.9032768861436029</v>
      </c>
      <c r="M38" s="27">
        <f ca="1"/>
        <v>1.8668175906219493</v>
      </c>
      <c r="N38" s="27">
        <f ca="1"/>
        <v>1.8380731824860612</v>
      </c>
      <c r="O38" s="27">
        <f ca="1"/>
        <v>1.7236522635386127</v>
      </c>
      <c r="P38" s="27">
        <f ca="1"/>
        <v>1.9174868817972333</v>
      </c>
    </row>
    <row r="39" spans="1:16" x14ac:dyDescent="0.25">
      <c r="A39" s="45">
        <v>0.08</v>
      </c>
      <c r="B39" s="27">
        <f ca="1"/>
        <v>2.1329685569980716</v>
      </c>
      <c r="C39" s="27">
        <f ca="1"/>
        <v>2.0885429180002792</v>
      </c>
      <c r="D39" s="27">
        <f ca="1"/>
        <v>2.0550192829907408</v>
      </c>
      <c r="E39" s="27">
        <f ca="1"/>
        <v>2.0059871202784638</v>
      </c>
      <c r="F39" s="27">
        <f ca="1"/>
        <v>2.0044266100966444</v>
      </c>
      <c r="G39" s="27">
        <f ca="1"/>
        <v>2.0400476124449729</v>
      </c>
      <c r="H39" s="27">
        <f ca="1"/>
        <v>1.987165067347952</v>
      </c>
      <c r="I39" s="27">
        <f ca="1"/>
        <v>1.9682319408873814</v>
      </c>
      <c r="J39" s="27">
        <f ca="1"/>
        <v>1.9567041698384764</v>
      </c>
      <c r="K39" s="27">
        <f ca="1"/>
        <v>1.948731543222098</v>
      </c>
      <c r="L39" s="27">
        <f ca="1"/>
        <v>1.9450759208829029</v>
      </c>
      <c r="M39" s="27">
        <f ca="1"/>
        <v>1.9075771097557197</v>
      </c>
      <c r="N39" s="27">
        <f ca="1"/>
        <v>1.8780509311104401</v>
      </c>
      <c r="O39" s="27">
        <f ca="1"/>
        <v>1.7616599308187968</v>
      </c>
      <c r="P39" s="27">
        <f ca="1"/>
        <v>1.9577495846251229</v>
      </c>
    </row>
    <row r="40" spans="1:16" x14ac:dyDescent="0.25">
      <c r="A40" s="45">
        <v>8.5000000000000006E-2</v>
      </c>
      <c r="B40" s="27">
        <f ca="1"/>
        <v>2.3883024981758623</v>
      </c>
      <c r="C40" s="27">
        <f ca="1"/>
        <v>2.2627499105704936</v>
      </c>
      <c r="D40" s="27">
        <f ca="1"/>
        <v>2.1912642019824662</v>
      </c>
      <c r="E40" s="27">
        <f ca="1"/>
        <v>2.0895245507201987</v>
      </c>
      <c r="F40" s="27">
        <f ca="1"/>
        <v>2.0701680155916669</v>
      </c>
      <c r="G40" s="27">
        <f ca="1"/>
        <v>2.1005367977666785</v>
      </c>
      <c r="H40" s="27">
        <f ca="1"/>
        <v>2.0344520191087772</v>
      </c>
      <c r="I40" s="27">
        <f ca="1"/>
        <v>2.0136012956796039</v>
      </c>
      <c r="J40" s="27">
        <f ca="1"/>
        <v>2.0008868328303051</v>
      </c>
      <c r="K40" s="27">
        <f ca="1"/>
        <v>1.9920021103975412</v>
      </c>
      <c r="L40" s="27">
        <f ca="1"/>
        <v>1.9876309035544204</v>
      </c>
      <c r="M40" s="27">
        <f ca="1"/>
        <v>1.94898575705633</v>
      </c>
      <c r="N40" s="27">
        <f ca="1"/>
        <v>1.9186039500933931</v>
      </c>
      <c r="O40" s="27">
        <f ca="1"/>
        <v>1.8002490440348333</v>
      </c>
      <c r="P40" s="27">
        <f ca="1"/>
        <v>1.9984442438670491</v>
      </c>
    </row>
    <row r="41" spans="1:16" x14ac:dyDescent="0.25">
      <c r="A41" s="45">
        <v>0.09</v>
      </c>
      <c r="B41" s="27">
        <f ca="1"/>
        <v>2.6490346440367172</v>
      </c>
      <c r="C41" s="27">
        <f ca="1"/>
        <v>2.4556607340282302</v>
      </c>
      <c r="D41" s="27">
        <f ca="1"/>
        <v>2.3479791843316766</v>
      </c>
      <c r="E41" s="27">
        <f ca="1"/>
        <v>2.1867216917900842</v>
      </c>
      <c r="F41" s="27">
        <f ca="1"/>
        <v>2.145183217576164</v>
      </c>
      <c r="G41" s="27">
        <f ca="1"/>
        <v>2.1676411656885248</v>
      </c>
      <c r="H41" s="27">
        <f ca="1"/>
        <v>2.0848835686331024</v>
      </c>
      <c r="I41" s="27">
        <f ca="1"/>
        <v>2.0608174213083088</v>
      </c>
      <c r="J41" s="27">
        <f ca="1"/>
        <v>2.0463130278040116</v>
      </c>
      <c r="K41" s="27">
        <f ca="1"/>
        <v>2.0361882442738488</v>
      </c>
      <c r="L41" s="27">
        <f ca="1"/>
        <v>2.0309046131557325</v>
      </c>
      <c r="M41" s="27">
        <f ca="1"/>
        <v>1.991013495969201</v>
      </c>
      <c r="N41" s="27">
        <f ca="1"/>
        <v>1.9597071241755053</v>
      </c>
      <c r="O41" s="27">
        <f ca="1"/>
        <v>1.839394157151274</v>
      </c>
      <c r="P41" s="27">
        <f ca="1"/>
        <v>2.0395552595171602</v>
      </c>
    </row>
    <row r="42" spans="1:16" x14ac:dyDescent="0.25">
      <c r="A42" s="45">
        <v>9.5000000000000001E-2</v>
      </c>
      <c r="B42" s="27">
        <f ca="1"/>
        <v>2.8932889103536685</v>
      </c>
      <c r="C42" s="27">
        <f ca="1"/>
        <v>2.6456540656358047</v>
      </c>
      <c r="D42" s="27">
        <f ca="1"/>
        <v>2.5096607586400936</v>
      </c>
      <c r="E42" s="27">
        <f ca="1"/>
        <v>2.2957918614210442</v>
      </c>
      <c r="F42" s="27">
        <f ca="1"/>
        <v>2.2285445972080922</v>
      </c>
      <c r="G42" s="27">
        <f ca="1"/>
        <v>2.2407755229515653</v>
      </c>
      <c r="H42" s="27">
        <f ca="1"/>
        <v>2.138247097298188</v>
      </c>
      <c r="I42" s="27">
        <f ca="1"/>
        <v>2.1097663131350064</v>
      </c>
      <c r="J42" s="27">
        <f ca="1"/>
        <v>2.0929118332784249</v>
      </c>
      <c r="K42" s="27">
        <f ca="1"/>
        <v>2.0812417254366578</v>
      </c>
      <c r="L42" s="27">
        <f ca="1"/>
        <v>2.0748621986432845</v>
      </c>
      <c r="M42" s="27">
        <f ca="1"/>
        <v>2.033632228539711</v>
      </c>
      <c r="N42" s="27">
        <f ca="1"/>
        <v>2.001336974589695</v>
      </c>
      <c r="O42" s="27">
        <f ca="1"/>
        <v>1.8790714819341734</v>
      </c>
      <c r="P42" s="27">
        <f ca="1"/>
        <v>2.0810680460179056</v>
      </c>
    </row>
    <row r="43" spans="1:16" x14ac:dyDescent="0.25">
      <c r="A43" s="45">
        <v>0.1</v>
      </c>
      <c r="B43" s="27">
        <f ca="1"/>
        <v>3.1209978504814329</v>
      </c>
      <c r="C43" s="27">
        <f ca="1"/>
        <v>2.8270791151812977</v>
      </c>
      <c r="D43" s="27">
        <f ca="1"/>
        <v>2.6677124113390063</v>
      </c>
      <c r="E43" s="27">
        <f ca="1"/>
        <v>2.4133783784940204</v>
      </c>
      <c r="F43" s="27">
        <f ca="1"/>
        <v>2.3193606019911592</v>
      </c>
      <c r="G43" s="27">
        <f ca="1"/>
        <v>2.3193783095896445</v>
      </c>
      <c r="H43" s="27">
        <f ca="1"/>
        <v>2.1943383615663081</v>
      </c>
      <c r="I43" s="27">
        <f ca="1"/>
        <v>2.1603399757695581</v>
      </c>
      <c r="J43" s="27">
        <f ca="1"/>
        <v>2.1406165320125461</v>
      </c>
      <c r="K43" s="27">
        <f ca="1"/>
        <v>2.1271173545677513</v>
      </c>
      <c r="L43" s="27">
        <f ca="1"/>
        <v>2.1194710517036177</v>
      </c>
      <c r="M43" s="27">
        <f ca="1"/>
        <v>2.0768156804349158</v>
      </c>
      <c r="N43" s="27">
        <f ca="1"/>
        <v>2.0434715556218772</v>
      </c>
      <c r="O43" s="27">
        <f ca="1"/>
        <v>1.9192587856005219</v>
      </c>
      <c r="P43" s="27">
        <f ca="1"/>
        <v>2.1229689613874037</v>
      </c>
    </row>
    <row r="44" spans="1:16" x14ac:dyDescent="0.25">
      <c r="A44" s="45">
        <v>0.105</v>
      </c>
      <c r="B44" s="27">
        <f ca="1"/>
        <v>3.3345377285188658</v>
      </c>
      <c r="C44" s="27">
        <f ca="1"/>
        <v>2.9996248364690228</v>
      </c>
      <c r="D44" s="27">
        <f ca="1"/>
        <v>2.8198766639512445</v>
      </c>
      <c r="E44" s="27">
        <f ca="1"/>
        <v>2.5340886851104329</v>
      </c>
      <c r="F44" s="27">
        <f ca="1"/>
        <v>2.4165733753149565</v>
      </c>
      <c r="G44" s="27">
        <f ca="1"/>
        <v>2.402921150578321</v>
      </c>
      <c r="H44" s="27">
        <f ca="1"/>
        <v>2.2529630695914489</v>
      </c>
      <c r="I44" s="27">
        <f ca="1"/>
        <v>2.2124365784780347</v>
      </c>
      <c r="J44" s="27">
        <f ca="1"/>
        <v>2.1893645106103312</v>
      </c>
      <c r="K44" s="27">
        <f ca="1"/>
        <v>2.1737728146682378</v>
      </c>
      <c r="L44" s="27">
        <f ca="1"/>
        <v>2.1647006789819625</v>
      </c>
      <c r="M44" s="27">
        <f ca="1"/>
        <v>2.1205392885995633</v>
      </c>
      <c r="N44" s="27">
        <f ca="1"/>
        <v>2.0860903551665677</v>
      </c>
      <c r="O44" s="27">
        <f ca="1"/>
        <v>1.9599352917501085</v>
      </c>
      <c r="P44" s="27">
        <f ca="1"/>
        <v>2.1652452408512288</v>
      </c>
    </row>
    <row r="45" spans="1:16" x14ac:dyDescent="0.25">
      <c r="A45" s="45">
        <v>0.11</v>
      </c>
      <c r="B45" s="27">
        <f ca="1"/>
        <v>3.5361234620828754</v>
      </c>
      <c r="C45" s="27">
        <f ca="1"/>
        <v>3.1640775864739243</v>
      </c>
      <c r="D45" s="27">
        <f ca="1"/>
        <v>2.9659865817641471</v>
      </c>
      <c r="E45" s="27">
        <f ca="1"/>
        <v>2.6541681590715926</v>
      </c>
      <c r="F45" s="27">
        <f ca="1"/>
        <v>2.5179543816265646</v>
      </c>
      <c r="G45" s="27">
        <f ca="1"/>
        <v>2.4907774585619502</v>
      </c>
      <c r="H45" s="27">
        <f ca="1"/>
        <v>2.313937887221349</v>
      </c>
      <c r="I45" s="27">
        <f ca="1"/>
        <v>2.2659604751014752</v>
      </c>
      <c r="J45" s="27">
        <f ca="1"/>
        <v>2.2390971226078</v>
      </c>
      <c r="K45" s="27">
        <f ca="1"/>
        <v>2.2211685254472719</v>
      </c>
      <c r="L45" s="27">
        <f ca="1"/>
        <v>2.21052257574663</v>
      </c>
      <c r="M45" s="27">
        <f ca="1"/>
        <v>2.1647800925520055</v>
      </c>
      <c r="N45" s="27">
        <f ca="1"/>
        <v>2.1291741997867377</v>
      </c>
      <c r="O45" s="27">
        <f ca="1"/>
        <v>2.0010815852509802</v>
      </c>
      <c r="P45" s="27">
        <f ca="1"/>
        <v>2.2078849349925607</v>
      </c>
    </row>
    <row r="46" spans="1:16" x14ac:dyDescent="0.25">
      <c r="A46" s="45">
        <v>0.115</v>
      </c>
      <c r="B46" s="27">
        <f ca="1"/>
        <v>3.7275463830429767</v>
      </c>
      <c r="C46" s="27">
        <f ca="1"/>
        <v>3.3213579558391779</v>
      </c>
      <c r="D46" s="27">
        <f ca="1"/>
        <v>3.1064420454928761</v>
      </c>
      <c r="E46" s="27">
        <f ca="1"/>
        <v>2.771930408815277</v>
      </c>
      <c r="F46" s="27">
        <f ca="1"/>
        <v>2.6208581392350698</v>
      </c>
      <c r="G46" s="27">
        <f ca="1"/>
        <v>2.5816822146019613</v>
      </c>
      <c r="H46" s="27">
        <f ca="1"/>
        <v>2.3770909735072019</v>
      </c>
      <c r="I46" s="27">
        <f ca="1"/>
        <v>2.3208221183700211</v>
      </c>
      <c r="J46" s="27">
        <f ca="1"/>
        <v>2.2897595256776602</v>
      </c>
      <c r="K46" s="27">
        <f ca="1"/>
        <v>2.2692674940707236</v>
      </c>
      <c r="L46" s="27">
        <f ca="1"/>
        <v>2.2569101026078373</v>
      </c>
      <c r="M46" s="27">
        <f ca="1"/>
        <v>2.2095166300661138</v>
      </c>
      <c r="N46" s="27">
        <f ca="1"/>
        <v>2.1727051645537681</v>
      </c>
      <c r="O46" s="27">
        <f ca="1"/>
        <v>2.0426795215276083</v>
      </c>
      <c r="P46" s="27">
        <f ca="1"/>
        <v>2.2508768518875009</v>
      </c>
    </row>
    <row r="47" spans="1:16" x14ac:dyDescent="0.25">
      <c r="A47" s="45">
        <v>0.12</v>
      </c>
      <c r="B47" s="27">
        <f ca="1"/>
        <v>3.9102285501019942</v>
      </c>
      <c r="C47" s="27">
        <f ca="1"/>
        <v>3.4723060888424482</v>
      </c>
      <c r="D47" s="27">
        <f ca="1"/>
        <v>3.2417622944476725</v>
      </c>
      <c r="E47" s="27">
        <f ca="1"/>
        <v>2.8867910341755345</v>
      </c>
      <c r="F47" s="27">
        <f ca="1"/>
        <v>2.7234460581341566</v>
      </c>
      <c r="G47" s="27">
        <f ca="1"/>
        <v>2.6740538867335446</v>
      </c>
      <c r="H47" s="27">
        <f ca="1"/>
        <v>2.4422621423849544</v>
      </c>
      <c r="I47" s="27">
        <f ca="1"/>
        <v>2.3769378944525057</v>
      </c>
      <c r="J47" s="27">
        <f ca="1"/>
        <v>2.3413005014613733</v>
      </c>
      <c r="K47" s="27">
        <f ca="1"/>
        <v>2.3180351652154538</v>
      </c>
      <c r="L47" s="27">
        <f ca="1"/>
        <v>2.3038383662652953</v>
      </c>
      <c r="M47" s="27">
        <f ca="1"/>
        <v>2.2547288376378738</v>
      </c>
      <c r="N47" s="27">
        <f ca="1"/>
        <v>2.2166664878755777</v>
      </c>
      <c r="O47" s="27">
        <f ca="1"/>
        <v>2.0847121405178122</v>
      </c>
      <c r="P47" s="27">
        <f ca="1"/>
        <v>2.2942105035392024</v>
      </c>
    </row>
    <row r="48" spans="1:16" x14ac:dyDescent="0.25">
      <c r="A48" s="45">
        <v>0.125</v>
      </c>
      <c r="B48" s="27">
        <f ca="1"/>
        <v>4.0853062636638056</v>
      </c>
      <c r="C48" s="27">
        <f ca="1"/>
        <v>3.6176446393117083</v>
      </c>
      <c r="D48" s="27">
        <f ca="1"/>
        <v>3.3724536621976351</v>
      </c>
      <c r="E48" s="27">
        <f ca="1"/>
        <v>2.998644478760399</v>
      </c>
      <c r="F48" s="27">
        <f ca="1"/>
        <v>2.8247368874872487</v>
      </c>
      <c r="G48" s="27">
        <f ca="1"/>
        <v>2.7666265440858426</v>
      </c>
      <c r="H48" s="27">
        <f ca="1"/>
        <v>2.5093027384521864</v>
      </c>
      <c r="I48" s="27">
        <f ca="1"/>
        <v>2.4342298997445924</v>
      </c>
      <c r="J48" s="27">
        <f ca="1"/>
        <v>2.3936722651829538</v>
      </c>
      <c r="K48" s="27">
        <f ca="1"/>
        <v>2.3674392730162701</v>
      </c>
      <c r="L48" s="27">
        <f ca="1"/>
        <v>2.3512841051719238</v>
      </c>
      <c r="M48" s="27">
        <f ca="1"/>
        <v>2.3003979561716972</v>
      </c>
      <c r="N48" s="27">
        <f ca="1"/>
        <v>2.2610424912768519</v>
      </c>
      <c r="O48" s="27">
        <f ca="1"/>
        <v>2.1271635854443591</v>
      </c>
      <c r="P48" s="27">
        <f ca="1"/>
        <v>2.3378760559009075</v>
      </c>
    </row>
    <row r="49" spans="1:16" x14ac:dyDescent="0.25">
      <c r="A49" s="45">
        <v>0.13</v>
      </c>
      <c r="B49" s="27">
        <f ca="1"/>
        <v>4.2536989872195274</v>
      </c>
      <c r="C49" s="27">
        <f ca="1"/>
        <v>3.7579858693404384</v>
      </c>
      <c r="D49" s="27">
        <f ca="1"/>
        <v>3.4989730591166133</v>
      </c>
      <c r="E49" s="27">
        <f ca="1"/>
        <v>3.1075808211836873</v>
      </c>
      <c r="F49" s="27">
        <f ca="1"/>
        <v>2.9242859799253313</v>
      </c>
      <c r="G49" s="27">
        <f ca="1"/>
        <v>2.8585985301258581</v>
      </c>
      <c r="H49" s="27">
        <f ca="1"/>
        <v>2.5780692728168195</v>
      </c>
      <c r="I49" s="27">
        <f ca="1"/>
        <v>2.4926256780527631</v>
      </c>
      <c r="J49" s="27">
        <f ca="1"/>
        <v>2.4468302705059157</v>
      </c>
      <c r="K49" s="27">
        <f ca="1"/>
        <v>2.4174496966264258</v>
      </c>
      <c r="L49" s="27">
        <f ca="1"/>
        <v>2.3992255805653615</v>
      </c>
      <c r="M49" s="27">
        <f ca="1"/>
        <v>2.3465064418528758</v>
      </c>
      <c r="N49" s="27">
        <f ca="1"/>
        <v>2.3058185041590455</v>
      </c>
      <c r="O49" s="27">
        <f ca="1"/>
        <v>2.1700190263684767</v>
      </c>
      <c r="P49" s="27">
        <f ca="1"/>
        <v>2.3818642825578196</v>
      </c>
    </row>
    <row r="50" spans="1:16" x14ac:dyDescent="0.25">
      <c r="A50" s="45">
        <v>0.13500000000000001</v>
      </c>
      <c r="B50" s="27">
        <f ca="1"/>
        <v>4.4161608332930253</v>
      </c>
      <c r="C50" s="27">
        <f ca="1"/>
        <v>3.8938481235410825</v>
      </c>
      <c r="D50" s="27">
        <f ca="1"/>
        <v>3.6217220767870795</v>
      </c>
      <c r="E50" s="27">
        <f ca="1"/>
        <v>3.2137643918670951</v>
      </c>
      <c r="F50" s="27">
        <f ca="1"/>
        <v>3.0219339447962694</v>
      </c>
      <c r="G50" s="27">
        <f ca="1"/>
        <v>2.9495271579228084</v>
      </c>
      <c r="H50" s="27">
        <f ca="1"/>
        <v>2.6483406391222415</v>
      </c>
      <c r="I50" s="27">
        <f ca="1"/>
        <v>2.5520579328483213</v>
      </c>
      <c r="J50" s="27">
        <f ca="1"/>
        <v>2.5007330140066899</v>
      </c>
      <c r="K50" s="27">
        <f ca="1"/>
        <v>2.4680383207537777</v>
      </c>
      <c r="L50" s="27">
        <f ca="1"/>
        <v>2.4476424731902542</v>
      </c>
      <c r="M50" s="27">
        <f ca="1"/>
        <v>2.3930378823250136</v>
      </c>
      <c r="N50" s="27">
        <f ca="1"/>
        <v>2.3509807933426834</v>
      </c>
      <c r="O50" s="27">
        <f ca="1"/>
        <v>2.213264588548876</v>
      </c>
      <c r="P50" s="27">
        <f ca="1"/>
        <v>2.4261665217434958</v>
      </c>
    </row>
    <row r="51" spans="1:16" x14ac:dyDescent="0.25">
      <c r="A51" s="45">
        <v>0.14000000000000001</v>
      </c>
      <c r="B51" s="27">
        <f ca="1"/>
        <v>4.573318294665734</v>
      </c>
      <c r="C51" s="27">
        <f ca="1"/>
        <v>4.0256722323618428</v>
      </c>
      <c r="D51" s="27">
        <f ca="1"/>
        <v>3.7410507920454714</v>
      </c>
      <c r="E51" s="27">
        <f ca="1"/>
        <v>3.3173815394010155</v>
      </c>
      <c r="F51" s="27">
        <f ca="1"/>
        <v>3.1176646082458577</v>
      </c>
      <c r="G51" s="27">
        <f ca="1"/>
        <v>3.0391956280959982</v>
      </c>
      <c r="H51" s="27">
        <f ca="1"/>
        <v>2.7197602409699617</v>
      </c>
      <c r="I51" s="27">
        <f ca="1"/>
        <v>2.6124641655445648</v>
      </c>
      <c r="J51" s="27">
        <f ca="1"/>
        <v>2.555341842516889</v>
      </c>
      <c r="K51" s="27">
        <f ca="1"/>
        <v>2.5191789020581163</v>
      </c>
      <c r="L51" s="27">
        <f ca="1"/>
        <v>2.4965157858371603</v>
      </c>
      <c r="M51" s="27">
        <f ca="1"/>
        <v>2.4399769180684152</v>
      </c>
      <c r="N51" s="27">
        <f ca="1"/>
        <v>2.3965164973000217</v>
      </c>
      <c r="O51" s="27">
        <f ca="1"/>
        <v>2.2568872853903637</v>
      </c>
      <c r="P51" s="27">
        <f ca="1"/>
        <v>2.4707746364981658</v>
      </c>
    </row>
    <row r="52" spans="1:16" x14ac:dyDescent="0.25">
      <c r="A52" s="45">
        <v>0.14499999999999999</v>
      </c>
      <c r="B52" s="27">
        <f ca="1"/>
        <v>4.7256979961361623</v>
      </c>
      <c r="C52" s="27">
        <f ca="1"/>
        <v>4.1538355363159658</v>
      </c>
      <c r="D52" s="27">
        <f ca="1"/>
        <v>3.8572641488040986</v>
      </c>
      <c r="E52" s="27">
        <f ca="1"/>
        <v>3.4186181053926887</v>
      </c>
      <c r="F52" s="27">
        <f ca="1"/>
        <v>3.2115313023266321</v>
      </c>
      <c r="G52" s="27">
        <f ca="1"/>
        <v>3.1275181712266127</v>
      </c>
      <c r="H52" s="27">
        <f ca="1"/>
        <v>2.7919198491742789</v>
      </c>
      <c r="I52" s="27">
        <f ca="1"/>
        <v>2.6737764317048023</v>
      </c>
      <c r="J52" s="27">
        <f ca="1"/>
        <v>2.6106207657647964</v>
      </c>
      <c r="K52" s="27">
        <f ca="1"/>
        <v>2.5708469420255611</v>
      </c>
      <c r="L52" s="27">
        <f ca="1"/>
        <v>2.5458277517092522</v>
      </c>
      <c r="M52" s="27">
        <f ca="1"/>
        <v>2.4873091688531672</v>
      </c>
      <c r="N52" s="27">
        <f ca="1"/>
        <v>2.4424135648359062</v>
      </c>
      <c r="O52" s="27">
        <f ca="1"/>
        <v>2.3008749558917501</v>
      </c>
      <c r="P52" s="27">
        <f ca="1"/>
        <v>2.5156809777457112</v>
      </c>
    </row>
    <row r="53" spans="1:16" x14ac:dyDescent="0.25">
      <c r="A53" s="45">
        <v>0.15</v>
      </c>
      <c r="B53" s="27">
        <f ca="1"/>
        <v>4.8737473352995302</v>
      </c>
      <c r="C53" s="27">
        <f ca="1"/>
        <v>4.2786633035623449</v>
      </c>
      <c r="D53" s="27">
        <f ca="1"/>
        <v>3.9706284617078951</v>
      </c>
      <c r="E53" s="27">
        <f ca="1"/>
        <v>3.517650034623748</v>
      </c>
      <c r="F53" s="27">
        <f ca="1"/>
        <v>3.3036192208530908</v>
      </c>
      <c r="G53" s="27">
        <f ca="1"/>
        <v>3.2144823258045983</v>
      </c>
      <c r="H53" s="27">
        <f ca="1"/>
        <v>2.8644428140637128</v>
      </c>
      <c r="I53" s="27">
        <f ca="1"/>
        <v>2.7358855489869498</v>
      </c>
      <c r="J53" s="27">
        <f ca="1"/>
        <v>2.6665362760485829</v>
      </c>
      <c r="K53" s="27">
        <f ca="1"/>
        <v>2.6230195666434808</v>
      </c>
      <c r="L53" s="27">
        <f ca="1"/>
        <v>2.5955617485328619</v>
      </c>
      <c r="M53" s="27">
        <f ca="1"/>
        <v>2.5350211650776076</v>
      </c>
      <c r="N53" s="27">
        <f ca="1"/>
        <v>2.4886606980138275</v>
      </c>
      <c r="O53" s="27">
        <f ca="1"/>
        <v>2.3452162063453752</v>
      </c>
      <c r="P53" s="27">
        <f ca="1"/>
        <v>2.560878350096651</v>
      </c>
    </row>
    <row r="54" spans="1:16" x14ac:dyDescent="0.25">
      <c r="A54" s="45">
        <v>0.155</v>
      </c>
      <c r="B54" s="27">
        <f ca="1"/>
        <v>5.0178500426236017</v>
      </c>
      <c r="C54" s="27">
        <f ca="1"/>
        <v>4.4004378756731759</v>
      </c>
      <c r="D54" s="27">
        <f ca="1"/>
        <v>4.0813772530561803</v>
      </c>
      <c r="E54" s="27">
        <f ca="1"/>
        <v>3.6146399386914467</v>
      </c>
      <c r="F54" s="27">
        <f ca="1"/>
        <v>3.3940261395586639</v>
      </c>
      <c r="G54" s="27">
        <f ca="1"/>
        <v>3.3001155966078715</v>
      </c>
      <c r="H54" s="27">
        <f ca="1"/>
        <v>2.9370258711737542</v>
      </c>
      <c r="I54" s="27">
        <f ca="1"/>
        <v>2.7986412453185276</v>
      </c>
      <c r="J54" s="27">
        <f ca="1"/>
        <v>2.7230559325088395</v>
      </c>
      <c r="K54" s="27">
        <f ca="1"/>
        <v>2.6756754130253002</v>
      </c>
      <c r="L54" s="27">
        <f ca="1"/>
        <v>2.645702218251722</v>
      </c>
      <c r="M54" s="27">
        <f ca="1"/>
        <v>2.5831002837832275</v>
      </c>
      <c r="N54" s="27">
        <f ca="1"/>
        <v>2.5352472991066803</v>
      </c>
      <c r="O54" s="27">
        <f ca="1"/>
        <v>2.3899003561106804</v>
      </c>
      <c r="P54" s="27">
        <f ca="1"/>
        <v>2.606359980173254</v>
      </c>
    </row>
    <row r="55" spans="1:16" x14ac:dyDescent="0.25">
      <c r="A55" s="45">
        <v>0.16</v>
      </c>
      <c r="B55" s="27">
        <f ca="1"/>
        <v>5.1583380741424332</v>
      </c>
      <c r="C55" s="27">
        <f ca="1"/>
        <v>4.5194059708786734</v>
      </c>
      <c r="D55" s="27">
        <f ca="1"/>
        <v>4.1897162438189079</v>
      </c>
      <c r="E55" s="27">
        <f ca="1"/>
        <v>3.709736381225051</v>
      </c>
      <c r="F55" s="27">
        <f ca="1"/>
        <v>3.4828525305893763</v>
      </c>
      <c r="G55" s="27">
        <f ca="1"/>
        <v>3.3844664581626258</v>
      </c>
      <c r="H55" s="27">
        <f ca="1"/>
        <v>3.0094461502714362</v>
      </c>
      <c r="I55" s="27">
        <f ca="1"/>
        <v>2.8618761004729145</v>
      </c>
      <c r="J55" s="27">
        <f ca="1"/>
        <v>2.7801359814597979</v>
      </c>
      <c r="K55" s="27">
        <f ca="1"/>
        <v>2.7287945229761852</v>
      </c>
      <c r="L55" s="27">
        <f ca="1"/>
        <v>2.6962345920984081</v>
      </c>
      <c r="M55" s="27">
        <f ca="1"/>
        <v>2.6315346891159184</v>
      </c>
      <c r="N55" s="27">
        <f ca="1"/>
        <v>2.582163421322063</v>
      </c>
      <c r="O55" s="27">
        <f ca="1"/>
        <v>2.4349173872251684</v>
      </c>
      <c r="P55" s="27">
        <f ca="1"/>
        <v>2.6521194872809692</v>
      </c>
    </row>
    <row r="56" spans="1:16" x14ac:dyDescent="0.25">
      <c r="A56" s="45">
        <v>0.16500000000000001</v>
      </c>
      <c r="B56" s="27">
        <f ca="1"/>
        <v>5.2955008226449056</v>
      </c>
      <c r="C56" s="27">
        <f ca="1"/>
        <v>4.6357845320334423</v>
      </c>
      <c r="D56" s="27">
        <f ca="1"/>
        <v>4.2958275361366631</v>
      </c>
      <c r="E56" s="27">
        <f ca="1"/>
        <v>3.8030743819681834</v>
      </c>
      <c r="F56" s="27">
        <f ca="1"/>
        <v>3.5701965619125788</v>
      </c>
      <c r="G56" s="27">
        <f ca="1"/>
        <v>3.4675935366049342</v>
      </c>
      <c r="H56" s="27">
        <f ca="1"/>
        <v>3.0815504261934916</v>
      </c>
      <c r="I56" s="27">
        <f ca="1"/>
        <v>2.9254271839666104</v>
      </c>
      <c r="J56" s="27">
        <f ca="1"/>
        <v>2.8377129604547577</v>
      </c>
      <c r="K56" s="27">
        <f ca="1"/>
        <v>2.7823581344230894</v>
      </c>
      <c r="L56" s="27">
        <f ca="1"/>
        <v>2.7471452208100251</v>
      </c>
      <c r="M56" s="27">
        <f ca="1"/>
        <v>2.6803132769839269</v>
      </c>
      <c r="N56" s="27">
        <f ca="1"/>
        <v>2.6293997230811565</v>
      </c>
      <c r="O56" s="27">
        <f ca="1"/>
        <v>2.4802578976204366</v>
      </c>
      <c r="P56" s="27">
        <f ca="1"/>
        <v>2.6981508562495833</v>
      </c>
    </row>
    <row r="57" spans="1:16" x14ac:dyDescent="0.25">
      <c r="A57" s="45">
        <v>0.17</v>
      </c>
      <c r="B57" s="27">
        <f ca="1"/>
        <v>5.4295923415322811</v>
      </c>
      <c r="C57" s="27">
        <f ca="1"/>
        <v>4.7497654348985101</v>
      </c>
      <c r="D57" s="27">
        <f ca="1"/>
        <v>4.3998730914456772</v>
      </c>
      <c r="E57" s="27">
        <f ca="1"/>
        <v>3.8947764251872901</v>
      </c>
      <c r="F57" s="27">
        <f ca="1"/>
        <v>3.6561516791970163</v>
      </c>
      <c r="G57" s="27">
        <f ca="1"/>
        <v>3.5495594423389134</v>
      </c>
      <c r="H57" s="27">
        <f ca="1"/>
        <v>3.153239338242237</v>
      </c>
      <c r="I57" s="27">
        <f ca="1"/>
        <v>2.9891502393484504</v>
      </c>
      <c r="J57" s="27">
        <f ca="1"/>
        <v>2.8957098032390909</v>
      </c>
      <c r="K57" s="27">
        <f ca="1"/>
        <v>2.8363450932602436</v>
      </c>
      <c r="L57" s="27">
        <f ca="1"/>
        <v>2.7984213097200805</v>
      </c>
      <c r="M57" s="27">
        <f ca="1"/>
        <v>2.7294256236687739</v>
      </c>
      <c r="N57" s="27">
        <f ca="1"/>
        <v>2.6769474256142045</v>
      </c>
      <c r="O57" s="27">
        <f ca="1"/>
        <v>2.5259130577241873</v>
      </c>
      <c r="P57" s="27">
        <f ca="1"/>
        <v>2.7444484122824209</v>
      </c>
    </row>
    <row r="58" spans="1:16" x14ac:dyDescent="0.25">
      <c r="A58" s="45">
        <v>0.18</v>
      </c>
      <c r="B58" s="27">
        <f ca="1"/>
        <v>5.689434459708675</v>
      </c>
      <c r="C58" s="27">
        <f ca="1"/>
        <v>4.9711986283813019</v>
      </c>
      <c r="D58" s="27">
        <f ca="1"/>
        <v>4.6023309747609273</v>
      </c>
      <c r="E58" s="27">
        <f ca="1"/>
        <v>4.0737069205688199</v>
      </c>
      <c r="F58" s="27">
        <f ca="1"/>
        <v>3.8242398554051231</v>
      </c>
      <c r="G58" s="27">
        <f ca="1"/>
        <v>3.7102586428281756</v>
      </c>
      <c r="H58" s="27">
        <f ca="1"/>
        <v>3.2951578839849636</v>
      </c>
      <c r="I58" s="27">
        <f ca="1"/>
        <v>3.1166612423851499</v>
      </c>
      <c r="J58" s="27">
        <f ca="1"/>
        <v>3.0126336142058396</v>
      </c>
      <c r="K58" s="27">
        <f ca="1"/>
        <v>2.9454611337638634</v>
      </c>
      <c r="L58" s="27">
        <f ca="1"/>
        <v>2.9020218066422472</v>
      </c>
      <c r="M58" s="27">
        <f ca="1"/>
        <v>2.8286130178438396</v>
      </c>
      <c r="N58" s="27">
        <f ca="1"/>
        <v>2.7729444990071341</v>
      </c>
      <c r="O58" s="27">
        <f ca="1"/>
        <v>2.6181346328053681</v>
      </c>
      <c r="P58" s="27">
        <f ca="1"/>
        <v>2.8378209501822864</v>
      </c>
    </row>
    <row r="59" spans="1:16" x14ac:dyDescent="0.25">
      <c r="A59" s="45">
        <v>0.19</v>
      </c>
      <c r="B59" s="27">
        <f ca="1"/>
        <v>5.9393815000134165</v>
      </c>
      <c r="C59" s="27">
        <f ca="1"/>
        <v>5.1848678393498426</v>
      </c>
      <c r="D59" s="27">
        <f ca="1"/>
        <v>4.7980810537701615</v>
      </c>
      <c r="E59" s="27">
        <f ca="1"/>
        <v>4.2473009671606166</v>
      </c>
      <c r="F59" s="27">
        <f ca="1"/>
        <v>3.9877465793685043</v>
      </c>
      <c r="G59" s="27">
        <f ca="1"/>
        <v>3.8670454221130059</v>
      </c>
      <c r="H59" s="27">
        <f ca="1"/>
        <v>3.4350014917374474</v>
      </c>
      <c r="I59" s="27">
        <f ca="1"/>
        <v>3.2437483817631207</v>
      </c>
      <c r="J59" s="27">
        <f ca="1"/>
        <v>3.1302904368954292</v>
      </c>
      <c r="K59" s="27">
        <f ca="1"/>
        <v>3.0558234619693274</v>
      </c>
      <c r="L59" s="27">
        <f ca="1"/>
        <v>3.0069210671887445</v>
      </c>
      <c r="M59" s="27">
        <f ca="1"/>
        <v>2.9290253621004658</v>
      </c>
      <c r="N59" s="27">
        <f ca="1"/>
        <v>2.8700942442547612</v>
      </c>
      <c r="O59" s="27">
        <f ca="1"/>
        <v>2.7115214690256186</v>
      </c>
      <c r="P59" s="27">
        <f ca="1"/>
        <v>2.9321976668045311</v>
      </c>
    </row>
    <row r="60" spans="1:16" x14ac:dyDescent="0.25">
      <c r="A60" s="45">
        <v>0.2</v>
      </c>
      <c r="B60" s="27">
        <f ca="1"/>
        <v>6.1806542554962114</v>
      </c>
      <c r="C60" s="27">
        <f ca="1"/>
        <v>5.3917172291994424</v>
      </c>
      <c r="D60" s="27">
        <f ca="1"/>
        <v>4.9879336858952259</v>
      </c>
      <c r="E60" s="27">
        <f ca="1"/>
        <v>4.4162012116438385</v>
      </c>
      <c r="F60" s="27">
        <f ca="1"/>
        <v>4.1472112583729288</v>
      </c>
      <c r="G60" s="27">
        <f ca="1"/>
        <v>4.0203552485071228</v>
      </c>
      <c r="H60" s="27">
        <f ca="1"/>
        <v>3.5727894604346431</v>
      </c>
      <c r="I60" s="27">
        <f ca="1"/>
        <v>3.3700612971672754</v>
      </c>
      <c r="J60" s="27">
        <f ca="1"/>
        <v>3.2481989562489071</v>
      </c>
      <c r="K60" s="27">
        <f ca="1"/>
        <v>3.1670759401348962</v>
      </c>
      <c r="L60" s="27">
        <f ca="1"/>
        <v>3.1129464978842241</v>
      </c>
      <c r="M60" s="27">
        <f ca="1"/>
        <v>3.0305970146729591</v>
      </c>
      <c r="N60" s="27">
        <f ca="1"/>
        <v>2.9683430355101343</v>
      </c>
      <c r="O60" s="27">
        <f ca="1"/>
        <v>2.8060197968525249</v>
      </c>
      <c r="P60" s="27">
        <f ca="1"/>
        <v>3.0275432505034496</v>
      </c>
    </row>
    <row r="61" spans="1:16" x14ac:dyDescent="0.25">
      <c r="A61" s="45">
        <v>0.22500000000000001</v>
      </c>
      <c r="B61" s="27">
        <f ca="1"/>
        <v>6.7520390777182957</v>
      </c>
      <c r="C61" s="27">
        <f ca="1"/>
        <v>5.8838092476148489</v>
      </c>
      <c r="D61" s="27">
        <f ca="1"/>
        <v>5.4409147552136359</v>
      </c>
      <c r="E61" s="27">
        <f ca="1"/>
        <v>4.8212550299860606</v>
      </c>
      <c r="F61" s="27">
        <f ca="1"/>
        <v>4.5310561917239678</v>
      </c>
      <c r="G61" s="27">
        <f ca="1"/>
        <v>4.3908245330019708</v>
      </c>
      <c r="H61" s="27">
        <f ca="1"/>
        <v>3.9091098526065551</v>
      </c>
      <c r="I61" s="27">
        <f ca="1"/>
        <v>3.6817281155076071</v>
      </c>
      <c r="J61" s="27">
        <f ca="1"/>
        <v>3.542274228204322</v>
      </c>
      <c r="K61" s="27">
        <f ca="1"/>
        <v>3.4471760562758975</v>
      </c>
      <c r="L61" s="27">
        <f ca="1"/>
        <v>3.3815856560487854</v>
      </c>
      <c r="M61" s="27">
        <f ca="1"/>
        <v>3.2889783631431904</v>
      </c>
      <c r="N61" s="27">
        <f ca="1"/>
        <v>3.2184577737919962</v>
      </c>
      <c r="O61" s="27">
        <f ca="1"/>
        <v>3.0468271879639555</v>
      </c>
      <c r="P61" s="27">
        <f ca="1"/>
        <v>3.2699454516168078</v>
      </c>
    </row>
    <row r="62" spans="1:16" x14ac:dyDescent="0.25">
      <c r="A62" s="45">
        <v>0.25</v>
      </c>
      <c r="B62" s="27">
        <f ca="1"/>
        <v>7.2866916187256479</v>
      </c>
      <c r="C62" s="27">
        <f ca="1"/>
        <v>6.3469949454530603</v>
      </c>
      <c r="D62" s="27">
        <f ca="1"/>
        <v>5.8689218767435509</v>
      </c>
      <c r="E62" s="27">
        <f ca="1"/>
        <v>5.2065866771537772</v>
      </c>
      <c r="F62" s="27">
        <f ca="1"/>
        <v>4.8979637809574239</v>
      </c>
      <c r="G62" s="27">
        <f ca="1"/>
        <v>4.7466479745192833</v>
      </c>
      <c r="H62" s="27">
        <f ca="1"/>
        <v>4.2357618616284274</v>
      </c>
      <c r="I62" s="27">
        <f ca="1"/>
        <v>3.9877575170792809</v>
      </c>
      <c r="J62" s="27">
        <f ca="1"/>
        <v>3.8340893761937478</v>
      </c>
      <c r="K62" s="27">
        <f ca="1"/>
        <v>3.7279467633602805</v>
      </c>
      <c r="L62" s="27">
        <f ca="1"/>
        <v>3.653195709200499</v>
      </c>
      <c r="M62" s="27">
        <f ca="1"/>
        <v>3.5521681994424901</v>
      </c>
      <c r="N62" s="27">
        <f ca="1"/>
        <v>3.4741978231065209</v>
      </c>
      <c r="O62" s="27">
        <f ca="1"/>
        <v>3.2936740000368379</v>
      </c>
      <c r="P62" s="27">
        <f ca="1"/>
        <v>3.5177778043234702</v>
      </c>
    </row>
    <row r="63" spans="1:16" x14ac:dyDescent="0.25">
      <c r="A63" s="45">
        <v>0.27500000000000002</v>
      </c>
      <c r="B63" s="27">
        <f ca="1"/>
        <v>7.7924652718068197</v>
      </c>
      <c r="C63" s="27">
        <f ca="1"/>
        <v>6.7875212228605637</v>
      </c>
      <c r="D63" s="27">
        <f ca="1"/>
        <v>6.2774134639552077</v>
      </c>
      <c r="E63" s="27">
        <f ca="1"/>
        <v>5.5766755992988521</v>
      </c>
      <c r="F63" s="27">
        <f ca="1"/>
        <v>5.2518893104500313</v>
      </c>
      <c r="G63" s="27">
        <f ca="1"/>
        <v>5.0913016705308998</v>
      </c>
      <c r="H63" s="27">
        <f ca="1"/>
        <v>4.5550245303509884</v>
      </c>
      <c r="I63" s="27">
        <f ca="1"/>
        <v>4.2892288104449419</v>
      </c>
      <c r="J63" s="27">
        <f ca="1"/>
        <v>4.1235992362862861</v>
      </c>
      <c r="K63" s="27">
        <f ca="1"/>
        <v>4.008396451471171</v>
      </c>
      <c r="L63" s="27">
        <f ca="1"/>
        <v>3.9262504955024577</v>
      </c>
      <c r="M63" s="27">
        <f ca="1"/>
        <v>3.818490159201307</v>
      </c>
      <c r="N63" s="27">
        <f ca="1"/>
        <v>3.7343060692964012</v>
      </c>
      <c r="O63" s="27">
        <f ca="1"/>
        <v>3.5459356346080528</v>
      </c>
      <c r="P63" s="27">
        <f ca="1"/>
        <v>3.7705293252787193</v>
      </c>
    </row>
    <row r="64" spans="1:16" x14ac:dyDescent="0.25">
      <c r="A64" s="45">
        <v>0.3</v>
      </c>
      <c r="B64" s="28">
        <f ca="1"/>
        <v>8.2749333512210264</v>
      </c>
      <c r="C64" s="28">
        <f ca="1"/>
        <v>7.2098572549155735</v>
      </c>
      <c r="D64" s="28">
        <f ca="1"/>
        <v>6.670313279702393</v>
      </c>
      <c r="E64" s="28">
        <f ca="1"/>
        <v>5.9347624837760371</v>
      </c>
      <c r="F64" s="28">
        <f ca="1"/>
        <v>5.5957157437915743</v>
      </c>
      <c r="G64" s="28">
        <f ca="1"/>
        <v>5.4273526718172223</v>
      </c>
      <c r="H64" s="28">
        <f ca="1"/>
        <v>4.8687524500692367</v>
      </c>
      <c r="I64" s="28">
        <f ca="1"/>
        <v>4.5873273882142476</v>
      </c>
      <c r="J64" s="28">
        <f ca="1"/>
        <v>4.4113759683307139</v>
      </c>
      <c r="K64" s="28">
        <f ca="1"/>
        <v>4.2885114828984205</v>
      </c>
      <c r="L64" s="28">
        <f ca="1"/>
        <v>4.2002371697816869</v>
      </c>
      <c r="M64" s="28">
        <f ca="1"/>
        <v>4.0869890907557629</v>
      </c>
      <c r="N64" s="28">
        <f ca="1"/>
        <v>3.9977250597186229</v>
      </c>
      <c r="O64" s="28">
        <f ca="1"/>
        <v>3.8027719041332175</v>
      </c>
      <c r="P64" s="28">
        <f ca="1"/>
        <v>4.0275891740656498</v>
      </c>
    </row>
    <row r="65" spans="1:16" x14ac:dyDescent="0.25">
      <c r="A65" s="46" t="s">
        <v>55</v>
      </c>
      <c r="B65" s="37">
        <f t="shared" ref="B65:P65" ca="1" si="3">INDEX( INDIRECT(Scenario_path&amp;"$E:$K" ), MATCH( ($A$30&amp;"_"&amp;B$31&amp;"_"&amp;Scenario), INDIRECT(Scenario_path&amp;"$A:$A" ), 0), MATCH( $A$65, INDIRECT(Scenario_path&amp;"$E$1:$K$1" ), 0))</f>
        <v>7.5041991885229642</v>
      </c>
      <c r="C65" s="37">
        <f t="shared" ca="1" si="3"/>
        <v>7.4716574346277431</v>
      </c>
      <c r="D65" s="37">
        <f t="shared" ca="1" si="3"/>
        <v>7.5117444274975798</v>
      </c>
      <c r="E65" s="37">
        <f t="shared" ca="1" si="3"/>
        <v>7.9603541449162476</v>
      </c>
      <c r="F65" s="37">
        <f t="shared" ca="1" si="3"/>
        <v>8.3542157828138564</v>
      </c>
      <c r="G65" s="37">
        <f t="shared" ca="1" si="3"/>
        <v>8.4958050167536214</v>
      </c>
      <c r="H65" s="37">
        <f t="shared" ca="1" si="3"/>
        <v>9.6067858284722618</v>
      </c>
      <c r="I65" s="37">
        <f t="shared" ca="1" si="3"/>
        <v>9.8991126109939653</v>
      </c>
      <c r="J65" s="37">
        <f t="shared" ca="1" si="3"/>
        <v>10.09723945204744</v>
      </c>
      <c r="K65" s="37">
        <f t="shared" ca="1" si="3"/>
        <v>10.24653469833625</v>
      </c>
      <c r="L65" s="37">
        <f t="shared" ca="1" si="3"/>
        <v>10.33864526132955</v>
      </c>
      <c r="M65" s="37">
        <f t="shared" ca="1" si="3"/>
        <v>10.83418472615794</v>
      </c>
      <c r="N65" s="37">
        <f t="shared" ca="1" si="3"/>
        <v>11.240623602718079</v>
      </c>
      <c r="O65" s="37">
        <f t="shared" ca="1" si="3"/>
        <v>12.768023981823569</v>
      </c>
      <c r="P65" s="37">
        <f t="shared" ca="1" si="3"/>
        <v>10.321463342900399</v>
      </c>
    </row>
    <row r="67" spans="1:16" x14ac:dyDescent="0.25">
      <c r="A67" s="40" t="s">
        <v>16</v>
      </c>
      <c r="B67" s="30" t="str">
        <f t="shared" ref="B67:P67" ca="1" si="4">INDEX( INDIRECT(Scenario_path&amp;"$E:$K" ), MATCH( ($A$67&amp;"_"&amp;B$68&amp;"_"&amp;Scenario), INDIRECT(Scenario_path&amp;"$A:$A" ), 0), MATCH( $A$68, INDIRECT(Scenario_path&amp;"$E$1:$K$1" ), 0))</f>
        <v>a81ddb4c9daf1d6d59ddcbb240e46058997ab547</v>
      </c>
      <c r="C67" s="30" t="str">
        <f t="shared" ca="1" si="4"/>
        <v>a8db7a6701e954c28d62e8bf114b1f81426e8f8f</v>
      </c>
      <c r="D67" s="30" t="str">
        <f t="shared" ca="1" si="4"/>
        <v>65a63465015a1d9c7933ea3b39d46f9f4190a783</v>
      </c>
      <c r="E67" s="30" t="str">
        <f t="shared" ca="1" si="4"/>
        <v>c76c38a49bb80502674733de2459986395a0765f</v>
      </c>
      <c r="F67" s="30" t="str">
        <f t="shared" ca="1" si="4"/>
        <v>4075e675a20542f94ea1cd3b789146c0df46c585</v>
      </c>
      <c r="G67" s="30" t="str">
        <f t="shared" ca="1" si="4"/>
        <v>dccb58faa7cb8e082cab68d854581559ec9d7c0f</v>
      </c>
      <c r="H67" s="30" t="str">
        <f t="shared" ca="1" si="4"/>
        <v>03f054b60f01b73323d989dd7cd2dcea6daacd69</v>
      </c>
      <c r="I67" s="30" t="str">
        <f t="shared" ca="1" si="4"/>
        <v>39951aae3772880e41d29ae47fc82e68a7e49af7</v>
      </c>
      <c r="J67" s="30" t="str">
        <f t="shared" ca="1" si="4"/>
        <v>b81f434aa98d3608ce86664a23338bec553095c7</v>
      </c>
      <c r="K67" s="30" t="str">
        <f t="shared" ca="1" si="4"/>
        <v>9b1693d1a7102085ae60b85a799b61d1e604daa7</v>
      </c>
      <c r="L67" s="30" t="str">
        <f t="shared" ca="1" si="4"/>
        <v>4d4c3b4c296907b2d98227c69b5cc3259e7b77f5</v>
      </c>
      <c r="M67" s="30" t="str">
        <f t="shared" ca="1" si="4"/>
        <v>2c2b51673d7d9341a11254d7890c9f59c39fa80a</v>
      </c>
      <c r="N67" s="30" t="str">
        <f t="shared" ca="1" si="4"/>
        <v>086301196b5de9a8d8dbe7c5af94716981a9d2e8</v>
      </c>
      <c r="O67" s="30" t="str">
        <f t="shared" ca="1" si="4"/>
        <v>7cdddded9ec9ec2390225f6d519fb75fa6e82fbf</v>
      </c>
      <c r="P67" s="30" t="str">
        <f t="shared" ca="1" si="4"/>
        <v>646ce668c7405a99a6174a385c19ec2ac1a0fceb</v>
      </c>
    </row>
    <row r="68" spans="1:16" x14ac:dyDescent="0.25">
      <c r="A68" s="40" t="s">
        <v>43</v>
      </c>
      <c r="B68" s="30" t="s">
        <v>0</v>
      </c>
      <c r="C68" s="31" t="s">
        <v>1</v>
      </c>
      <c r="D68" s="31" t="s">
        <v>2</v>
      </c>
      <c r="E68" s="31" t="s">
        <v>3</v>
      </c>
      <c r="F68" s="31" t="s">
        <v>4</v>
      </c>
      <c r="G68" s="31" t="s">
        <v>5</v>
      </c>
      <c r="H68" s="31" t="s">
        <v>6</v>
      </c>
      <c r="I68" s="31" t="s">
        <v>7</v>
      </c>
      <c r="J68" s="31" t="s">
        <v>8</v>
      </c>
      <c r="K68" s="31" t="s">
        <v>9</v>
      </c>
      <c r="L68" s="31" t="s">
        <v>10</v>
      </c>
      <c r="M68" s="31" t="s">
        <v>11</v>
      </c>
      <c r="N68" s="31" t="s">
        <v>12</v>
      </c>
      <c r="O68" s="31" t="s">
        <v>13</v>
      </c>
      <c r="P68" s="32" t="s">
        <v>14</v>
      </c>
    </row>
    <row r="69" spans="1:16" x14ac:dyDescent="0.25">
      <c r="A69" s="45">
        <v>0.03</v>
      </c>
      <c r="B69" s="27">
        <f t="array" aca="1" ref="B69:B101" ca="1">_xll.QR_Query(B$67, "Result.ImpliedVolatilities")*100</f>
        <v>4.9349249848056687</v>
      </c>
      <c r="C69" s="27">
        <f t="array" aca="1" ref="C69:C101" ca="1">_xll.QR_Query(C$67, "Result.ImpliedVolatilities")*100</f>
        <v>3.5863164488023047</v>
      </c>
      <c r="D69" s="27">
        <f t="array" aca="1" ref="D69:D101" ca="1">_xll.QR_Query(D$67, "Result.ImpliedVolatilities")*100</f>
        <v>3.0157032709940554</v>
      </c>
      <c r="E69" s="27">
        <f t="array" aca="1" ref="E69:E101" ca="1">_xll.QR_Query(E$67, "Result.ImpliedVolatilities")*100</f>
        <v>2.3517308505745786</v>
      </c>
      <c r="F69" s="27">
        <f t="array" aca="1" ref="F69:F101" ca="1">_xll.QR_Query(F$67, "Result.ImpliedVolatilities")*100</f>
        <v>2.100033088725854</v>
      </c>
      <c r="G69" s="27">
        <f t="array" aca="1" ref="G69:G101" ca="1">_xll.QR_Query(G$67, "Result.ImpliedVolatilities")*100</f>
        <v>1.9742359796943503</v>
      </c>
      <c r="H69" s="27">
        <f t="array" aca="1" ref="H69:H101" ca="1">_xll.QR_Query(H$67, "Result.ImpliedVolatilities")*100</f>
        <v>1.7337342544249599</v>
      </c>
      <c r="I69" s="27">
        <f t="array" aca="1" ref="I69:I101" ca="1">_xll.QR_Query(I$67, "Result.ImpliedVolatilities")*100</f>
        <v>1.6285784448259801</v>
      </c>
      <c r="J69" s="27">
        <f t="array" aca="1" ref="J69:J101" ca="1">_xll.QR_Query(J$67, "Result.ImpliedVolatilities")*100</f>
        <v>1.5765144434124494</v>
      </c>
      <c r="K69" s="27">
        <f t="array" aca="1" ref="K69:K101" ca="1">_xll.QR_Query(K$67, "Result.ImpliedVolatilities")*100</f>
        <v>1.5558396783644797</v>
      </c>
      <c r="L69" s="27">
        <f t="array" aca="1" ref="L69:L101" ca="1">_xll.QR_Query(L$67, "Result.ImpliedVolatilities")*100</f>
        <v>1.5261665254499819</v>
      </c>
      <c r="M69" s="27">
        <f t="array" aca="1" ref="M69:M101" ca="1">_xll.QR_Query(M$67, "Result.ImpliedVolatilities")*100</f>
        <v>1.4910979525487797</v>
      </c>
      <c r="N69" s="27">
        <f t="array" aca="1" ref="N69:N101" ca="1">_xll.QR_Query(N$67, "Result.ImpliedVolatilities")*100</f>
        <v>1.4407918495614327</v>
      </c>
      <c r="O69" s="27">
        <f t="array" aca="1" ref="O69:O101" ca="1">_xll.QR_Query(O$67, "Result.ImpliedVolatilities")*100</f>
        <v>1.3938471017837872</v>
      </c>
      <c r="P69" s="27">
        <f t="array" aca="1" ref="P69:P101" ca="1">_xll.QR_Query(P$67, "Result.ImpliedVolatilities")*100</f>
        <v>1.5503165160555876</v>
      </c>
    </row>
    <row r="70" spans="1:16" x14ac:dyDescent="0.25">
      <c r="A70" s="45">
        <v>0.04</v>
      </c>
      <c r="B70" s="27">
        <f ca="1"/>
        <v>4.0678212825749096</v>
      </c>
      <c r="C70" s="27">
        <f ca="1"/>
        <v>3.030736324577548</v>
      </c>
      <c r="D70" s="27">
        <f ca="1"/>
        <v>2.6036307752781518</v>
      </c>
      <c r="E70" s="27">
        <f ca="1"/>
        <v>2.1347914270644646</v>
      </c>
      <c r="F70" s="27">
        <f ca="1"/>
        <v>1.9708097946548657</v>
      </c>
      <c r="G70" s="27">
        <f ca="1"/>
        <v>1.8961375815799808</v>
      </c>
      <c r="H70" s="27">
        <f ca="1"/>
        <v>1.7375403518722279</v>
      </c>
      <c r="I70" s="27">
        <f ca="1"/>
        <v>1.6655294686167894</v>
      </c>
      <c r="J70" s="27">
        <f ca="1"/>
        <v>1.6281733160915284</v>
      </c>
      <c r="K70" s="27">
        <f ca="1"/>
        <v>1.616332936832287</v>
      </c>
      <c r="L70" s="27">
        <f ca="1"/>
        <v>1.589736631211996</v>
      </c>
      <c r="M70" s="27">
        <f ca="1"/>
        <v>1.5555646904319811</v>
      </c>
      <c r="N70" s="27">
        <f ca="1"/>
        <v>1.5043200150902092</v>
      </c>
      <c r="O70" s="27">
        <f ca="1"/>
        <v>1.4562163506682069</v>
      </c>
      <c r="P70" s="27">
        <f ca="1"/>
        <v>1.6208651645455157</v>
      </c>
    </row>
    <row r="71" spans="1:16" x14ac:dyDescent="0.25">
      <c r="A71" s="45">
        <v>0.05</v>
      </c>
      <c r="B71" s="27">
        <f ca="1"/>
        <v>3.2499753710440089</v>
      </c>
      <c r="C71" s="27">
        <f ca="1"/>
        <v>2.5322444986456514</v>
      </c>
      <c r="D71" s="27">
        <f ca="1"/>
        <v>2.2495762551464016</v>
      </c>
      <c r="E71" s="27">
        <f ca="1"/>
        <v>1.9688852405989949</v>
      </c>
      <c r="F71" s="27">
        <f ca="1"/>
        <v>1.8840993177807142</v>
      </c>
      <c r="G71" s="27">
        <f ca="1"/>
        <v>1.8534217152064179</v>
      </c>
      <c r="H71" s="27">
        <f ca="1"/>
        <v>1.7609342118638966</v>
      </c>
      <c r="I71" s="27">
        <f ca="1"/>
        <v>1.714926384749629</v>
      </c>
      <c r="J71" s="27">
        <f ca="1"/>
        <v>1.6884365330414459</v>
      </c>
      <c r="K71" s="27">
        <f ca="1"/>
        <v>1.6830641438946421</v>
      </c>
      <c r="L71" s="27">
        <f ca="1"/>
        <v>1.6582535205690707</v>
      </c>
      <c r="M71" s="27">
        <f ca="1"/>
        <v>1.6242136501720645</v>
      </c>
      <c r="N71" s="27">
        <f ca="1"/>
        <v>1.5716374667961102</v>
      </c>
      <c r="O71" s="27">
        <f ca="1"/>
        <v>1.5221260751077665</v>
      </c>
      <c r="P71" s="27">
        <f ca="1"/>
        <v>1.6939183620383946</v>
      </c>
    </row>
    <row r="72" spans="1:16" x14ac:dyDescent="0.25">
      <c r="A72" s="45">
        <v>0.06</v>
      </c>
      <c r="B72" s="27">
        <f ca="1"/>
        <v>2.5296770103766564</v>
      </c>
      <c r="C72" s="27">
        <f ca="1"/>
        <v>2.1313459146949945</v>
      </c>
      <c r="D72" s="27">
        <f ca="1"/>
        <v>1.9849023871892131</v>
      </c>
      <c r="E72" s="27">
        <f ca="1"/>
        <v>1.8677382693249378</v>
      </c>
      <c r="F72" s="27">
        <f ca="1"/>
        <v>1.8459832006831205</v>
      </c>
      <c r="G72" s="27">
        <f ca="1"/>
        <v>1.8486272613715222</v>
      </c>
      <c r="H72" s="27">
        <f ca="1"/>
        <v>1.8032436843006563</v>
      </c>
      <c r="I72" s="27">
        <f ca="1"/>
        <v>1.7758221368547149</v>
      </c>
      <c r="J72" s="27">
        <f ca="1"/>
        <v>1.7565107552180574</v>
      </c>
      <c r="K72" s="27">
        <f ca="1"/>
        <v>1.7554141220772523</v>
      </c>
      <c r="L72" s="27">
        <f ca="1"/>
        <v>1.7312230065497887</v>
      </c>
      <c r="M72" s="27">
        <f ca="1"/>
        <v>1.6966317420187531</v>
      </c>
      <c r="N72" s="27">
        <f ca="1"/>
        <v>1.6423752038375983</v>
      </c>
      <c r="O72" s="27">
        <f ca="1"/>
        <v>1.5912356247655337</v>
      </c>
      <c r="P72" s="27">
        <f ca="1"/>
        <v>1.7692572149114212</v>
      </c>
    </row>
    <row r="73" spans="1:16" x14ac:dyDescent="0.25">
      <c r="A73" s="45">
        <v>6.5000000000000002E-2</v>
      </c>
      <c r="B73" s="27">
        <f ca="1"/>
        <v>2.2362854481501842</v>
      </c>
      <c r="C73" s="27">
        <f ca="1"/>
        <v>1.9866328253706433</v>
      </c>
      <c r="D73" s="27">
        <f ca="1"/>
        <v>1.8983213271265418</v>
      </c>
      <c r="E73" s="27">
        <f ca="1"/>
        <v>1.8450718815569565</v>
      </c>
      <c r="F73" s="27">
        <f ca="1"/>
        <v>1.8462641876468093</v>
      </c>
      <c r="G73" s="27">
        <f ca="1"/>
        <v>1.8606591556228589</v>
      </c>
      <c r="H73" s="27">
        <f ca="1"/>
        <v>1.8311329021897107</v>
      </c>
      <c r="I73" s="27">
        <f ca="1"/>
        <v>1.8102562330598999</v>
      </c>
      <c r="J73" s="27">
        <f ca="1"/>
        <v>1.7932314216614385</v>
      </c>
      <c r="K73" s="27">
        <f ca="1"/>
        <v>1.7935141254453044</v>
      </c>
      <c r="L73" s="27">
        <f ca="1"/>
        <v>1.769235321358483</v>
      </c>
      <c r="M73" s="27">
        <f ca="1"/>
        <v>1.7341367509957326</v>
      </c>
      <c r="N73" s="27">
        <f ca="1"/>
        <v>1.6789222737488192</v>
      </c>
      <c r="O73" s="27">
        <f ca="1"/>
        <v>1.626894246550336</v>
      </c>
      <c r="P73" s="27">
        <f ca="1"/>
        <v>1.8077229549857836</v>
      </c>
    </row>
    <row r="74" spans="1:16" x14ac:dyDescent="0.25">
      <c r="A74" s="45">
        <v>7.0000000000000007E-2</v>
      </c>
      <c r="B74" s="27">
        <f ca="1"/>
        <v>2.0145027158196389</v>
      </c>
      <c r="C74" s="27">
        <f ca="1"/>
        <v>1.8912312546932084</v>
      </c>
      <c r="D74" s="27">
        <f ca="1"/>
        <v>1.848485556347305</v>
      </c>
      <c r="E74" s="27">
        <f ca="1"/>
        <v>1.8421271830084147</v>
      </c>
      <c r="F74" s="27">
        <f ca="1"/>
        <v>1.8595330078129726</v>
      </c>
      <c r="G74" s="27">
        <f ca="1"/>
        <v>1.8821276679215162</v>
      </c>
      <c r="H74" s="27">
        <f ca="1"/>
        <v>1.8632685413173347</v>
      </c>
      <c r="I74" s="27">
        <f ca="1"/>
        <v>1.8471683207054528</v>
      </c>
      <c r="J74" s="27">
        <f ca="1"/>
        <v>1.8316143411694397</v>
      </c>
      <c r="K74" s="27">
        <f ca="1"/>
        <v>1.8328065787426517</v>
      </c>
      <c r="L74" s="27">
        <f ca="1"/>
        <v>1.8081960305516689</v>
      </c>
      <c r="M74" s="27">
        <f ca="1"/>
        <v>1.7724483381645579</v>
      </c>
      <c r="N74" s="27">
        <f ca="1"/>
        <v>1.7162039610901927</v>
      </c>
      <c r="O74" s="27">
        <f ca="1"/>
        <v>1.6632420653658557</v>
      </c>
      <c r="P74" s="27">
        <f ca="1"/>
        <v>1.8466902890076327</v>
      </c>
    </row>
    <row r="75" spans="1:16" x14ac:dyDescent="0.25">
      <c r="A75" s="45">
        <v>7.4999999999999997E-2</v>
      </c>
      <c r="B75" s="27">
        <f ca="1"/>
        <v>1.8897211619088319</v>
      </c>
      <c r="C75" s="27">
        <f ca="1"/>
        <v>1.8527835654657581</v>
      </c>
      <c r="D75" s="27">
        <f ca="1"/>
        <v>1.8383952077322172</v>
      </c>
      <c r="E75" s="27">
        <f ca="1"/>
        <v>1.8590076286185211</v>
      </c>
      <c r="F75" s="27">
        <f ca="1"/>
        <v>1.8855255484101976</v>
      </c>
      <c r="G75" s="27">
        <f ca="1"/>
        <v>1.9127254611526743</v>
      </c>
      <c r="H75" s="27">
        <f ca="1"/>
        <v>1.899445981877274</v>
      </c>
      <c r="I75" s="27">
        <f ca="1"/>
        <v>1.8864238960593478</v>
      </c>
      <c r="J75" s="27">
        <f ca="1"/>
        <v>1.8715682637924544</v>
      </c>
      <c r="K75" s="27">
        <f ca="1"/>
        <v>1.8732274502060953</v>
      </c>
      <c r="L75" s="27">
        <f ca="1"/>
        <v>1.8480562731170196</v>
      </c>
      <c r="M75" s="27">
        <f ca="1"/>
        <v>1.8115266245418857</v>
      </c>
      <c r="N75" s="27">
        <f ca="1"/>
        <v>1.7541850110370092</v>
      </c>
      <c r="O75" s="27">
        <f ca="1"/>
        <v>1.7002467484144972</v>
      </c>
      <c r="P75" s="27">
        <f ca="1"/>
        <v>1.8861390519851358</v>
      </c>
    </row>
    <row r="76" spans="1:16" x14ac:dyDescent="0.25">
      <c r="A76" s="45">
        <v>0.08</v>
      </c>
      <c r="B76" s="27">
        <f ca="1"/>
        <v>1.8813510836618026</v>
      </c>
      <c r="C76" s="27">
        <f ca="1"/>
        <v>1.8748062462499351</v>
      </c>
      <c r="D76" s="27">
        <f ca="1"/>
        <v>1.8687034899299775</v>
      </c>
      <c r="E76" s="27">
        <f ca="1"/>
        <v>1.8951931272837503</v>
      </c>
      <c r="F76" s="27">
        <f ca="1"/>
        <v>1.9237360273133213</v>
      </c>
      <c r="G76" s="27">
        <f ca="1"/>
        <v>1.9520335000800679</v>
      </c>
      <c r="H76" s="27">
        <f ca="1"/>
        <v>1.939449770927371</v>
      </c>
      <c r="I76" s="27">
        <f ca="1"/>
        <v>1.9278905716937442</v>
      </c>
      <c r="J76" s="27">
        <f ca="1"/>
        <v>1.9130055825443015</v>
      </c>
      <c r="K76" s="27">
        <f ca="1"/>
        <v>1.9147160868682518</v>
      </c>
      <c r="L76" s="27">
        <f ca="1"/>
        <v>1.8887700253349948</v>
      </c>
      <c r="M76" s="27">
        <f ca="1"/>
        <v>1.8513341592967185</v>
      </c>
      <c r="N76" s="27">
        <f ca="1"/>
        <v>1.7928323600246578</v>
      </c>
      <c r="O76" s="27">
        <f ca="1"/>
        <v>1.7378780002155476</v>
      </c>
      <c r="P76" s="27">
        <f ca="1"/>
        <v>1.9260504039968125</v>
      </c>
    </row>
    <row r="77" spans="1:16" x14ac:dyDescent="0.25">
      <c r="A77" s="45">
        <v>8.5000000000000006E-2</v>
      </c>
      <c r="B77" s="27">
        <f ca="1"/>
        <v>1.9908700280872029</v>
      </c>
      <c r="C77" s="27">
        <f ca="1"/>
        <v>1.955265961081619</v>
      </c>
      <c r="D77" s="27">
        <f ca="1"/>
        <v>1.9375244430001954</v>
      </c>
      <c r="E77" s="27">
        <f ca="1"/>
        <v>1.9496183982663233</v>
      </c>
      <c r="F77" s="27">
        <f ca="1"/>
        <v>1.9734645599802203</v>
      </c>
      <c r="G77" s="27">
        <f ca="1"/>
        <v>1.9995481726025837</v>
      </c>
      <c r="H77" s="27">
        <f ca="1"/>
        <v>1.9830588780809</v>
      </c>
      <c r="I77" s="27">
        <f ca="1"/>
        <v>1.9714393949329378</v>
      </c>
      <c r="J77" s="27">
        <f ca="1"/>
        <v>1.9558426453679951</v>
      </c>
      <c r="K77" s="27">
        <f ca="1"/>
        <v>1.9572152056511143</v>
      </c>
      <c r="L77" s="27">
        <f ca="1"/>
        <v>1.9302940163333018</v>
      </c>
      <c r="M77" s="27">
        <f ca="1"/>
        <v>1.8918358164484068</v>
      </c>
      <c r="N77" s="27">
        <f ca="1"/>
        <v>1.8321150312040724</v>
      </c>
      <c r="O77" s="27">
        <f ca="1"/>
        <v>1.7761074591584851</v>
      </c>
      <c r="P77" s="27">
        <f ca="1"/>
        <v>1.9664067417448698</v>
      </c>
    </row>
    <row r="78" spans="1:16" x14ac:dyDescent="0.25">
      <c r="A78" s="45">
        <v>0.09</v>
      </c>
      <c r="B78" s="27">
        <f ca="1"/>
        <v>2.2005588468921689</v>
      </c>
      <c r="C78" s="27">
        <f ca="1"/>
        <v>2.0874245792784287</v>
      </c>
      <c r="D78" s="27">
        <f ca="1"/>
        <v>2.0409743995486753</v>
      </c>
      <c r="E78" s="27">
        <f ca="1"/>
        <v>2.0208193098611491</v>
      </c>
      <c r="F78" s="27">
        <f ca="1"/>
        <v>2.0338758979936</v>
      </c>
      <c r="G78" s="27">
        <f ca="1"/>
        <v>2.0547100073376434</v>
      </c>
      <c r="H78" s="27">
        <f ca="1"/>
        <v>2.0300512869621428</v>
      </c>
      <c r="I78" s="27">
        <f ca="1"/>
        <v>2.0169458674836056</v>
      </c>
      <c r="J78" s="27">
        <f ca="1"/>
        <v>1.9999999483846866</v>
      </c>
      <c r="K78" s="27">
        <f ca="1"/>
        <v>2.0006708411319121</v>
      </c>
      <c r="L78" s="27">
        <f ca="1"/>
        <v>1.9725876259452542</v>
      </c>
      <c r="M78" s="27">
        <f ca="1"/>
        <v>1.9329986841802187</v>
      </c>
      <c r="N78" s="27">
        <f ca="1"/>
        <v>1.8720040260705082</v>
      </c>
      <c r="O78" s="27">
        <f ca="1"/>
        <v>1.8149085920237851</v>
      </c>
      <c r="P78" s="27">
        <f ca="1"/>
        <v>2.0071916146358637</v>
      </c>
    </row>
    <row r="79" spans="1:16" x14ac:dyDescent="0.25">
      <c r="A79" s="45">
        <v>9.5000000000000001E-2</v>
      </c>
      <c r="B79" s="27">
        <f ca="1"/>
        <v>2.4629766668660262</v>
      </c>
      <c r="C79" s="27">
        <f ca="1"/>
        <v>2.2613897498217423</v>
      </c>
      <c r="D79" s="27">
        <f ca="1"/>
        <v>2.1741194878655015</v>
      </c>
      <c r="E79" s="27">
        <f ca="1"/>
        <v>2.1071046635352251</v>
      </c>
      <c r="F79" s="27">
        <f ca="1"/>
        <v>2.1040592222318284</v>
      </c>
      <c r="G79" s="27">
        <f ca="1"/>
        <v>2.1169308175626562</v>
      </c>
      <c r="H79" s="27">
        <f ca="1"/>
        <v>2.0802078266353297</v>
      </c>
      <c r="I79" s="27">
        <f ca="1"/>
        <v>2.0642906943195807</v>
      </c>
      <c r="J79" s="27">
        <f ca="1"/>
        <v>2.0454022301276233</v>
      </c>
      <c r="K79" s="27">
        <f ca="1"/>
        <v>2.0450322599643767</v>
      </c>
      <c r="L79" s="27">
        <f ca="1"/>
        <v>2.0156127703215398</v>
      </c>
      <c r="M79" s="27">
        <f ca="1"/>
        <v>1.9747919500949458</v>
      </c>
      <c r="N79" s="27">
        <f ca="1"/>
        <v>1.9124722147374207</v>
      </c>
      <c r="O79" s="27">
        <f ca="1"/>
        <v>1.8542565884992261</v>
      </c>
      <c r="P79" s="27">
        <f ca="1"/>
        <v>2.0483896455480108</v>
      </c>
    </row>
    <row r="80" spans="1:16" x14ac:dyDescent="0.25">
      <c r="A80" s="45">
        <v>0.1</v>
      </c>
      <c r="B80" s="27">
        <f ca="1"/>
        <v>2.7195816253399472</v>
      </c>
      <c r="C80" s="27">
        <f ca="1"/>
        <v>2.4542678006129184</v>
      </c>
      <c r="D80" s="27">
        <f ca="1"/>
        <v>2.3292471770037202</v>
      </c>
      <c r="E80" s="27">
        <f ca="1"/>
        <v>2.2067140468562711</v>
      </c>
      <c r="F80" s="27">
        <f ca="1"/>
        <v>2.1830811116818003</v>
      </c>
      <c r="G80" s="27">
        <f ca="1"/>
        <v>2.1856170740055427</v>
      </c>
      <c r="H80" s="27">
        <f ca="1"/>
        <v>2.1333152221935099</v>
      </c>
      <c r="I80" s="27">
        <f ca="1"/>
        <v>2.1133602955293909</v>
      </c>
      <c r="J80" s="27">
        <f ca="1"/>
        <v>2.0919784851915577</v>
      </c>
      <c r="K80" s="27">
        <f ca="1"/>
        <v>2.0902518504971686</v>
      </c>
      <c r="L80" s="27">
        <f ca="1"/>
        <v>2.059333779698143</v>
      </c>
      <c r="M80" s="27">
        <f ca="1"/>
        <v>2.0171867849862366</v>
      </c>
      <c r="N80" s="27">
        <f ca="1"/>
        <v>1.9534942267834567</v>
      </c>
      <c r="O80" s="27">
        <f ca="1"/>
        <v>1.8941282572435552</v>
      </c>
      <c r="P80" s="27">
        <f ca="1"/>
        <v>2.0899864562862649</v>
      </c>
    </row>
    <row r="81" spans="1:16" x14ac:dyDescent="0.25">
      <c r="A81" s="45">
        <v>0.105</v>
      </c>
      <c r="B81" s="27">
        <f ca="1"/>
        <v>2.9589721516037444</v>
      </c>
      <c r="C81" s="27">
        <f ca="1"/>
        <v>2.6443139378837381</v>
      </c>
      <c r="D81" s="27">
        <f ca="1"/>
        <v>2.4909767060590018</v>
      </c>
      <c r="E81" s="27">
        <f ca="1"/>
        <v>2.3177769970453488</v>
      </c>
      <c r="F81" s="27">
        <f ca="1"/>
        <v>2.2700272533723873</v>
      </c>
      <c r="G81" s="27">
        <f ca="1"/>
        <v>2.2601883901435351</v>
      </c>
      <c r="H81" s="27">
        <f ca="1"/>
        <v>2.1891684001130356</v>
      </c>
      <c r="I81" s="27">
        <f ca="1"/>
        <v>2.1640471168911453</v>
      </c>
      <c r="J81" s="27">
        <f ca="1"/>
        <v>2.1396619139467914</v>
      </c>
      <c r="K81" s="27">
        <f ca="1"/>
        <v>2.1362849947639631</v>
      </c>
      <c r="L81" s="27">
        <f ca="1"/>
        <v>2.1037172719524464</v>
      </c>
      <c r="M81" s="27">
        <f ca="1"/>
        <v>2.060156227212496</v>
      </c>
      <c r="N81" s="27">
        <f ca="1"/>
        <v>1.9950463441377051</v>
      </c>
      <c r="O81" s="27">
        <f ca="1"/>
        <v>1.9345019246785129</v>
      </c>
      <c r="P81" s="27">
        <f ca="1"/>
        <v>2.1319685976713831</v>
      </c>
    </row>
    <row r="82" spans="1:16" x14ac:dyDescent="0.25">
      <c r="A82" s="45">
        <v>0.11</v>
      </c>
      <c r="B82" s="27">
        <f ca="1"/>
        <v>3.1824459693251228</v>
      </c>
      <c r="C82" s="27">
        <f ca="1"/>
        <v>2.8258043446560097</v>
      </c>
      <c r="D82" s="27">
        <f ca="1"/>
        <v>2.6496351672044947</v>
      </c>
      <c r="E82" s="27">
        <f ca="1"/>
        <v>2.4363648571485275</v>
      </c>
      <c r="F82" s="27">
        <f ca="1"/>
        <v>2.3640090317735565</v>
      </c>
      <c r="G82" s="27">
        <f ca="1"/>
        <v>2.3400909248429658</v>
      </c>
      <c r="H82" s="27">
        <f ca="1"/>
        <v>2.2475721211227855</v>
      </c>
      <c r="I82" s="27">
        <f ca="1"/>
        <v>2.2162497744307541</v>
      </c>
      <c r="J82" s="27">
        <f ca="1"/>
        <v>2.1883898229860534</v>
      </c>
      <c r="K82" s="27">
        <f ca="1"/>
        <v>2.1830899287889558</v>
      </c>
      <c r="L82" s="27">
        <f ca="1"/>
        <v>2.1487320224486059</v>
      </c>
      <c r="M82" s="27">
        <f ca="1"/>
        <v>2.1036750692053707</v>
      </c>
      <c r="N82" s="27">
        <f ca="1"/>
        <v>2.0371063970906071</v>
      </c>
      <c r="O82" s="27">
        <f ca="1"/>
        <v>1.9753573373423958</v>
      </c>
      <c r="P82" s="27">
        <f ca="1"/>
        <v>2.174323484151055</v>
      </c>
    </row>
    <row r="83" spans="1:16" x14ac:dyDescent="0.25">
      <c r="A83" s="45">
        <v>0.115</v>
      </c>
      <c r="B83" s="27">
        <f ca="1"/>
        <v>3.3924146337108767</v>
      </c>
      <c r="C83" s="27">
        <f ca="1"/>
        <v>2.9984116610303149</v>
      </c>
      <c r="D83" s="27">
        <f ca="1"/>
        <v>2.8025115140134185</v>
      </c>
      <c r="E83" s="27">
        <f ca="1"/>
        <v>2.5571685684869223</v>
      </c>
      <c r="F83" s="27">
        <f ca="1"/>
        <v>2.463512706904976</v>
      </c>
      <c r="G83" s="27">
        <f ca="1"/>
        <v>2.4248019217661638</v>
      </c>
      <c r="H83" s="27">
        <f ca="1"/>
        <v>2.3083420336743488</v>
      </c>
      <c r="I83" s="27">
        <f ca="1"/>
        <v>2.269873065763778</v>
      </c>
      <c r="J83" s="27">
        <f ca="1"/>
        <v>2.238103488835713</v>
      </c>
      <c r="K83" s="27">
        <f ca="1"/>
        <v>2.2306275959836555</v>
      </c>
      <c r="L83" s="27">
        <f ca="1"/>
        <v>2.1943488485498901</v>
      </c>
      <c r="M83" s="27">
        <f ca="1"/>
        <v>2.1477197513729824</v>
      </c>
      <c r="N83" s="27">
        <f ca="1"/>
        <v>2.0796536642111745</v>
      </c>
      <c r="O83" s="27">
        <f ca="1"/>
        <v>2.0166755683884841</v>
      </c>
      <c r="P83" s="27">
        <f ca="1"/>
        <v>2.2170393328097564</v>
      </c>
    </row>
    <row r="84" spans="1:16" x14ac:dyDescent="0.25">
      <c r="A84" s="45">
        <v>0.12</v>
      </c>
      <c r="B84" s="27">
        <f ca="1"/>
        <v>3.5909755854418468</v>
      </c>
      <c r="C84" s="27">
        <f ca="1"/>
        <v>3.1629193907285802</v>
      </c>
      <c r="D84" s="27">
        <f ca="1"/>
        <v>2.9493092017797453</v>
      </c>
      <c r="E84" s="27">
        <f ca="1"/>
        <v>2.6768892239129647</v>
      </c>
      <c r="F84" s="27">
        <f ca="1"/>
        <v>2.5658959395500993</v>
      </c>
      <c r="G84" s="27">
        <f ca="1"/>
        <v>2.5135771337563306</v>
      </c>
      <c r="H84" s="27">
        <f ca="1"/>
        <v>2.3713052478221317</v>
      </c>
      <c r="I84" s="27">
        <f ca="1"/>
        <v>2.3248278778506797</v>
      </c>
      <c r="J84" s="27">
        <f ca="1"/>
        <v>2.2887479955700409</v>
      </c>
      <c r="K84" s="27">
        <f ca="1"/>
        <v>2.2788614974931503</v>
      </c>
      <c r="L84" s="27">
        <f ca="1"/>
        <v>2.2405404620350509</v>
      </c>
      <c r="M84" s="27">
        <f ca="1"/>
        <v>2.192268235399438</v>
      </c>
      <c r="N84" s="27">
        <f ca="1"/>
        <v>2.122668776708684</v>
      </c>
      <c r="O84" s="27">
        <f ca="1"/>
        <v>2.0584389286028255</v>
      </c>
      <c r="P84" s="27">
        <f ca="1"/>
        <v>2.2601051064973654</v>
      </c>
    </row>
    <row r="85" spans="1:16" x14ac:dyDescent="0.25">
      <c r="A85" s="45">
        <v>0.125</v>
      </c>
      <c r="B85" s="27">
        <f ca="1"/>
        <v>3.7798076887508172</v>
      </c>
      <c r="C85" s="27">
        <f ca="1"/>
        <v>3.3202482971488103</v>
      </c>
      <c r="D85" s="27">
        <f ca="1"/>
        <v>3.0903955240857743</v>
      </c>
      <c r="E85" s="27">
        <f ca="1"/>
        <v>2.7941212750587368</v>
      </c>
      <c r="F85" s="27">
        <f ca="1"/>
        <v>2.6688221283490892</v>
      </c>
      <c r="G85" s="27">
        <f ca="1"/>
        <v>2.6049975300731045</v>
      </c>
      <c r="H85" s="27">
        <f ca="1"/>
        <v>2.4363005268772242</v>
      </c>
      <c r="I85" s="27">
        <f ca="1"/>
        <v>2.3810310166841235</v>
      </c>
      <c r="J85" s="27">
        <f ca="1"/>
        <v>2.3402720549176759</v>
      </c>
      <c r="K85" s="27">
        <f ca="1"/>
        <v>2.3277575424986066</v>
      </c>
      <c r="L85" s="27">
        <f ca="1"/>
        <v>2.2872813713956606</v>
      </c>
      <c r="M85" s="27">
        <f ca="1"/>
        <v>2.2372999441342833</v>
      </c>
      <c r="N85" s="27">
        <f ca="1"/>
        <v>2.166133627538374</v>
      </c>
      <c r="O85" s="27">
        <f ca="1"/>
        <v>2.1006308821701767</v>
      </c>
      <c r="P85" s="27">
        <f ca="1"/>
        <v>2.3035104609673129</v>
      </c>
    </row>
    <row r="86" spans="1:16" x14ac:dyDescent="0.25">
      <c r="A86" s="45">
        <v>0.13</v>
      </c>
      <c r="B86" s="27">
        <f ca="1"/>
        <v>3.9602445198116252</v>
      </c>
      <c r="C86" s="27">
        <f ca="1"/>
        <v>3.471239329729841</v>
      </c>
      <c r="D86" s="27">
        <f ca="1"/>
        <v>3.2262856991758735</v>
      </c>
      <c r="E86" s="27">
        <f ca="1"/>
        <v>2.9084065847956184</v>
      </c>
      <c r="F86" s="27">
        <f ca="1"/>
        <v>2.770887171516816</v>
      </c>
      <c r="G86" s="27">
        <f ca="1"/>
        <v>2.6975208873394965</v>
      </c>
      <c r="H86" s="27">
        <f ca="1"/>
        <v>2.5031781856871018</v>
      </c>
      <c r="I86" s="27">
        <f ca="1"/>
        <v>2.4384049806668653</v>
      </c>
      <c r="J86" s="27">
        <f ca="1"/>
        <v>2.3926278160206191</v>
      </c>
      <c r="K86" s="27">
        <f ca="1"/>
        <v>2.3772839007251769</v>
      </c>
      <c r="L86" s="27">
        <f ca="1"/>
        <v>2.3345477541729864</v>
      </c>
      <c r="M86" s="27">
        <f ca="1"/>
        <v>2.2827956239330471</v>
      </c>
      <c r="N86" s="27">
        <f ca="1"/>
        <v>2.2100312854800639</v>
      </c>
      <c r="O86" s="27">
        <f ca="1"/>
        <v>2.1432359672471399</v>
      </c>
      <c r="P86" s="27">
        <f ca="1"/>
        <v>2.3472456957421981</v>
      </c>
    </row>
    <row r="87" spans="1:16" x14ac:dyDescent="0.25">
      <c r="A87" s="45">
        <v>0.13500000000000001</v>
      </c>
      <c r="B87" s="27">
        <f ca="1"/>
        <v>4.1333551645735334</v>
      </c>
      <c r="C87" s="27">
        <f ca="1"/>
        <v>3.6166159856149891</v>
      </c>
      <c r="D87" s="27">
        <f ca="1"/>
        <v>3.3574904017514444</v>
      </c>
      <c r="E87" s="27">
        <f ca="1"/>
        <v>3.0196919983192165</v>
      </c>
      <c r="F87" s="27">
        <f ca="1"/>
        <v>2.8713991842124607</v>
      </c>
      <c r="G87" s="27">
        <f ca="1"/>
        <v>2.7900005282824223</v>
      </c>
      <c r="H87" s="27">
        <f ca="1"/>
        <v>2.5717958052552321</v>
      </c>
      <c r="I87" s="27">
        <f ca="1"/>
        <v>2.4968776955388137</v>
      </c>
      <c r="J87" s="27">
        <f ca="1"/>
        <v>2.4457706703411803</v>
      </c>
      <c r="K87" s="27">
        <f ca="1"/>
        <v>2.4274108589034147</v>
      </c>
      <c r="L87" s="27">
        <f ca="1"/>
        <v>2.3823173483640869</v>
      </c>
      <c r="M87" s="27">
        <f ca="1"/>
        <v>2.3287372741811718</v>
      </c>
      <c r="N87" s="27">
        <f ca="1"/>
        <v>2.2543459141655351</v>
      </c>
      <c r="O87" s="27">
        <f ca="1"/>
        <v>2.1862397213011966</v>
      </c>
      <c r="P87" s="27">
        <f ca="1"/>
        <v>2.3913017085238599</v>
      </c>
    </row>
    <row r="88" spans="1:16" x14ac:dyDescent="0.25">
      <c r="A88" s="45">
        <v>0.14000000000000001</v>
      </c>
      <c r="B88" s="27">
        <f ca="1"/>
        <v>4.3000079994320117</v>
      </c>
      <c r="C88" s="27">
        <f ca="1"/>
        <v>3.7569912662000209</v>
      </c>
      <c r="D88" s="27">
        <f ca="1"/>
        <v>3.4844729003808346</v>
      </c>
      <c r="E88" s="27">
        <f ca="1"/>
        <v>3.1280882107570829</v>
      </c>
      <c r="F88" s="27">
        <f ca="1"/>
        <v>2.9700703564731512</v>
      </c>
      <c r="G88" s="27">
        <f ca="1"/>
        <v>2.8817391377857327</v>
      </c>
      <c r="H88" s="27">
        <f ca="1"/>
        <v>2.6419444087889565</v>
      </c>
      <c r="I88" s="27">
        <f ca="1"/>
        <v>2.5563822253161255</v>
      </c>
      <c r="J88" s="27">
        <f ca="1"/>
        <v>2.4996590561042522</v>
      </c>
      <c r="K88" s="27">
        <f ca="1"/>
        <v>2.4781106824060188</v>
      </c>
      <c r="L88" s="27">
        <f ca="1"/>
        <v>2.4305693471171073</v>
      </c>
      <c r="M88" s="27">
        <f ca="1"/>
        <v>2.3751080573174845</v>
      </c>
      <c r="N88" s="27">
        <f ca="1"/>
        <v>2.2990626961039857</v>
      </c>
      <c r="O88" s="27">
        <f ca="1"/>
        <v>2.2296286112916039</v>
      </c>
      <c r="P88" s="27">
        <f ca="1"/>
        <v>2.4356699528964092</v>
      </c>
    </row>
    <row r="89" spans="1:16" x14ac:dyDescent="0.25">
      <c r="A89" s="45">
        <v>0.14499999999999999</v>
      </c>
      <c r="B89" s="27">
        <f ca="1"/>
        <v>4.460917885848084</v>
      </c>
      <c r="C89" s="27">
        <f ca="1"/>
        <v>3.8928841318466452</v>
      </c>
      <c r="D89" s="27">
        <f ca="1"/>
        <v>3.6076411125385266</v>
      </c>
      <c r="E89" s="27">
        <f ca="1"/>
        <v>3.2337665380873801</v>
      </c>
      <c r="F89" s="27">
        <f ca="1"/>
        <v>3.0668206577811055</v>
      </c>
      <c r="G89" s="27">
        <f ca="1"/>
        <v>2.9723626152058267</v>
      </c>
      <c r="H89" s="27">
        <f ca="1"/>
        <v>2.7132770579953425</v>
      </c>
      <c r="I89" s="27">
        <f ca="1"/>
        <v>2.6168563491499826</v>
      </c>
      <c r="J89" s="27">
        <f ca="1"/>
        <v>2.5542542655602709</v>
      </c>
      <c r="K89" s="27">
        <f ca="1"/>
        <v>2.5293574828845156</v>
      </c>
      <c r="L89" s="27">
        <f ca="1"/>
        <v>2.4792842992227859</v>
      </c>
      <c r="M89" s="27">
        <f ca="1"/>
        <v>2.4218922182197176</v>
      </c>
      <c r="N89" s="27">
        <f ca="1"/>
        <v>2.3441677615169159</v>
      </c>
      <c r="O89" s="27">
        <f ca="1"/>
        <v>2.2733899682507599</v>
      </c>
      <c r="P89" s="27">
        <f ca="1"/>
        <v>2.4803423991224962</v>
      </c>
    </row>
    <row r="90" spans="1:16" x14ac:dyDescent="0.25">
      <c r="A90" s="45">
        <v>0.15</v>
      </c>
      <c r="B90" s="27">
        <f ca="1"/>
        <v>4.6166807463081341</v>
      </c>
      <c r="C90" s="27">
        <f ca="1"/>
        <v>4.0247359181272531</v>
      </c>
      <c r="D90" s="27">
        <f ca="1"/>
        <v>3.7273507904890271</v>
      </c>
      <c r="E90" s="27">
        <f ca="1"/>
        <v>3.336914420882882</v>
      </c>
      <c r="F90" s="27">
        <f ca="1"/>
        <v>3.1616727542535159</v>
      </c>
      <c r="G90" s="27">
        <f ca="1"/>
        <v>3.0616946418975695</v>
      </c>
      <c r="H90" s="27">
        <f ca="1"/>
        <v>2.7853862310485957</v>
      </c>
      <c r="I90" s="27">
        <f ca="1"/>
        <v>2.6782303466571085</v>
      </c>
      <c r="J90" s="27">
        <f ca="1"/>
        <v>2.6095202575024143</v>
      </c>
      <c r="K90" s="27">
        <f ca="1"/>
        <v>2.5811270924695418</v>
      </c>
      <c r="L90" s="27">
        <f ca="1"/>
        <v>2.5284440154345682</v>
      </c>
      <c r="M90" s="27">
        <f ca="1"/>
        <v>2.4690750087277338</v>
      </c>
      <c r="N90" s="27">
        <f ca="1"/>
        <v>2.38964812186979</v>
      </c>
      <c r="O90" s="27">
        <f ca="1"/>
        <v>2.317511926385118</v>
      </c>
      <c r="P90" s="27">
        <f ca="1"/>
        <v>2.5253114978234672</v>
      </c>
    </row>
    <row r="91" spans="1:16" x14ac:dyDescent="0.25">
      <c r="A91" s="45">
        <v>0.155</v>
      </c>
      <c r="B91" s="27">
        <f ca="1"/>
        <v>4.7677990641399282</v>
      </c>
      <c r="C91" s="27">
        <f ca="1"/>
        <v>4.1529243791976587</v>
      </c>
      <c r="D91" s="27">
        <f ca="1"/>
        <v>3.8439117800803899</v>
      </c>
      <c r="E91" s="27">
        <f ca="1"/>
        <v>3.4377162857123373</v>
      </c>
      <c r="F91" s="27">
        <f ca="1"/>
        <v>3.2546981206285568</v>
      </c>
      <c r="G91" s="27">
        <f ca="1"/>
        <v>3.1496722972029692</v>
      </c>
      <c r="H91" s="27">
        <f ca="1"/>
        <v>2.8578900727676833</v>
      </c>
      <c r="I91" s="27">
        <f ca="1"/>
        <v>2.7403914668779765</v>
      </c>
      <c r="J91" s="27">
        <f ca="1"/>
        <v>2.6654234767856515</v>
      </c>
      <c r="K91" s="27">
        <f ca="1"/>
        <v>2.6333969448159191</v>
      </c>
      <c r="L91" s="27">
        <f ca="1"/>
        <v>2.5780314805769198</v>
      </c>
      <c r="M91" s="27">
        <f ca="1"/>
        <v>2.5166426171294765</v>
      </c>
      <c r="N91" s="27">
        <f ca="1"/>
        <v>2.4354916079035887</v>
      </c>
      <c r="O91" s="27">
        <f ca="1"/>
        <v>2.3619833663441789</v>
      </c>
      <c r="P91" s="27">
        <f ca="1"/>
        <v>2.5705701463346724</v>
      </c>
    </row>
    <row r="92" spans="1:16" x14ac:dyDescent="0.25">
      <c r="A92" s="45">
        <v>0.16</v>
      </c>
      <c r="B92" s="27">
        <f ca="1"/>
        <v>4.9147009192911479</v>
      </c>
      <c r="C92" s="27">
        <f ca="1"/>
        <v>4.2777751232315726</v>
      </c>
      <c r="D92" s="27">
        <f ca="1"/>
        <v>3.9575945691313792</v>
      </c>
      <c r="E92" s="27">
        <f ca="1"/>
        <v>3.536345680065764</v>
      </c>
      <c r="F92" s="27">
        <f ca="1"/>
        <v>3.345989503849558</v>
      </c>
      <c r="G92" s="27">
        <f ca="1"/>
        <v>3.2362956889868379</v>
      </c>
      <c r="H92" s="27">
        <f ca="1"/>
        <v>2.930478009287218</v>
      </c>
      <c r="I92" s="27">
        <f ca="1"/>
        <v>2.8031873750093568</v>
      </c>
      <c r="J92" s="27">
        <f ca="1"/>
        <v>2.7219315314466512</v>
      </c>
      <c r="K92" s="27">
        <f ca="1"/>
        <v>2.686145963104063</v>
      </c>
      <c r="L92" s="27">
        <f ca="1"/>
        <v>2.6280307712964723</v>
      </c>
      <c r="M92" s="27">
        <f ca="1"/>
        <v>2.5645821024060669</v>
      </c>
      <c r="N92" s="27">
        <f ca="1"/>
        <v>2.4816868119340039</v>
      </c>
      <c r="O92" s="27">
        <f ca="1"/>
        <v>2.4067938624508809</v>
      </c>
      <c r="P92" s="27">
        <f ca="1"/>
        <v>2.6161116575475223</v>
      </c>
    </row>
    <row r="93" spans="1:16" x14ac:dyDescent="0.25">
      <c r="A93" s="45">
        <v>0.16500000000000001</v>
      </c>
      <c r="B93" s="27">
        <f ca="1"/>
        <v>5.0577543944892209</v>
      </c>
      <c r="C93" s="27">
        <f ca="1"/>
        <v>4.3995707730125631</v>
      </c>
      <c r="D93" s="27">
        <f ca="1"/>
        <v>4.0686362177183293</v>
      </c>
      <c r="E93" s="27">
        <f ca="1"/>
        <v>3.6329625333523374</v>
      </c>
      <c r="F93" s="27">
        <f ca="1"/>
        <v>3.4356467978886451</v>
      </c>
      <c r="G93" s="27">
        <f ca="1"/>
        <v>3.321599025415984</v>
      </c>
      <c r="H93" s="27">
        <f ca="1"/>
        <v>3.0029202022192298</v>
      </c>
      <c r="I93" s="27">
        <f ca="1"/>
        <v>2.8664503243188375</v>
      </c>
      <c r="J93" s="27">
        <f ca="1"/>
        <v>2.7790010452937026</v>
      </c>
      <c r="K93" s="27">
        <f ca="1"/>
        <v>2.7393544549667714</v>
      </c>
      <c r="L93" s="27">
        <f ca="1"/>
        <v>2.6784269792707747</v>
      </c>
      <c r="M93" s="27">
        <f ca="1"/>
        <v>2.6128813330106846</v>
      </c>
      <c r="N93" s="27">
        <f ca="1"/>
        <v>2.5282230342128109</v>
      </c>
      <c r="O93" s="27">
        <f ca="1"/>
        <v>2.4519336336966577</v>
      </c>
      <c r="P93" s="27">
        <f ca="1"/>
        <v>2.6619297310585202</v>
      </c>
    </row>
    <row r="94" spans="1:16" x14ac:dyDescent="0.25">
      <c r="A94" s="45">
        <v>0.17</v>
      </c>
      <c r="B94" s="27">
        <f ca="1"/>
        <v>5.1972786279960062</v>
      </c>
      <c r="C94" s="27">
        <f ca="1"/>
        <v>4.5185582809889375</v>
      </c>
      <c r="D94" s="27">
        <f ca="1"/>
        <v>4.1772454478173877</v>
      </c>
      <c r="E94" s="27">
        <f ca="1"/>
        <v>3.7277127585523284</v>
      </c>
      <c r="F94" s="27">
        <f ca="1"/>
        <v>3.5237698279095175</v>
      </c>
      <c r="G94" s="27">
        <f ca="1"/>
        <v>3.4056341457957893</v>
      </c>
      <c r="H94" s="27">
        <f ca="1"/>
        <v>3.0750577733333921</v>
      </c>
      <c r="I94" s="27">
        <f ca="1"/>
        <v>2.9300183563230453</v>
      </c>
      <c r="J94" s="27">
        <f ca="1"/>
        <v>2.8365689036664627</v>
      </c>
      <c r="K94" s="27">
        <f ca="1"/>
        <v>2.7930037105335099</v>
      </c>
      <c r="L94" s="27">
        <f ca="1"/>
        <v>2.7292061396432707</v>
      </c>
      <c r="M94" s="27">
        <f ca="1"/>
        <v>2.661528929945093</v>
      </c>
      <c r="N94" s="27">
        <f ca="1"/>
        <v>2.5750902331036252</v>
      </c>
      <c r="O94" s="27">
        <f ca="1"/>
        <v>2.4973934982597945</v>
      </c>
      <c r="P94" s="27">
        <f ca="1"/>
        <v>2.7080184264526856</v>
      </c>
    </row>
    <row r="95" spans="1:16" x14ac:dyDescent="0.25">
      <c r="A95" s="45">
        <v>0.18</v>
      </c>
      <c r="B95" s="27">
        <f ca="1"/>
        <v>5.4668209186933856</v>
      </c>
      <c r="C95" s="27">
        <f ca="1"/>
        <v>4.7489523313554205</v>
      </c>
      <c r="D95" s="27">
        <f ca="1"/>
        <v>4.3878847622618959</v>
      </c>
      <c r="E95" s="27">
        <f ca="1"/>
        <v>3.9121311551246962</v>
      </c>
      <c r="F95" s="27">
        <f ca="1"/>
        <v>3.6957924160691191</v>
      </c>
      <c r="G95" s="27">
        <f ca="1"/>
        <v>3.5701429889734619</v>
      </c>
      <c r="H95" s="27">
        <f ca="1"/>
        <v>3.2180451187887238</v>
      </c>
      <c r="I95" s="27">
        <f ca="1"/>
        <v>3.0575246209036471</v>
      </c>
      <c r="J95" s="27">
        <f ca="1"/>
        <v>2.9528863593575507</v>
      </c>
      <c r="K95" s="27">
        <f ca="1"/>
        <v>2.9015250158906745</v>
      </c>
      <c r="L95" s="27">
        <f ca="1"/>
        <v>2.8318617806417254</v>
      </c>
      <c r="M95" s="27">
        <f ca="1"/>
        <v>2.7598271560727574</v>
      </c>
      <c r="N95" s="27">
        <f ca="1"/>
        <v>2.6697804106237761</v>
      </c>
      <c r="O95" s="27">
        <f ca="1"/>
        <v>2.5892395259797851</v>
      </c>
      <c r="P95" s="27">
        <f ca="1"/>
        <v>2.8009855745507042</v>
      </c>
    </row>
    <row r="96" spans="1:16" x14ac:dyDescent="0.25">
      <c r="A96" s="45">
        <v>0.19</v>
      </c>
      <c r="B96" s="27">
        <f ca="1"/>
        <v>5.7251861929646362</v>
      </c>
      <c r="C96" s="27">
        <f ca="1"/>
        <v>4.970415446275573</v>
      </c>
      <c r="D96" s="27">
        <f ca="1"/>
        <v>4.5907608156822359</v>
      </c>
      <c r="E96" s="27">
        <f ca="1"/>
        <v>4.0905204116390443</v>
      </c>
      <c r="F96" s="27">
        <f ca="1"/>
        <v>3.862759347098506</v>
      </c>
      <c r="G96" s="27">
        <f ca="1"/>
        <v>3.7303209180552659</v>
      </c>
      <c r="H96" s="27">
        <f ca="1"/>
        <v>3.3590275115740802</v>
      </c>
      <c r="I96" s="27">
        <f ca="1"/>
        <v>3.1848680571311108</v>
      </c>
      <c r="J96" s="27">
        <f ca="1"/>
        <v>3.0702396745895384</v>
      </c>
      <c r="K96" s="27">
        <f ca="1"/>
        <v>3.0114301489154709</v>
      </c>
      <c r="L96" s="27">
        <f ca="1"/>
        <v>2.9358985598028284</v>
      </c>
      <c r="M96" s="27">
        <f ca="1"/>
        <v>2.8593988834184252</v>
      </c>
      <c r="N96" s="27">
        <f ca="1"/>
        <v>2.7656884984668073</v>
      </c>
      <c r="O96" s="27">
        <f ca="1"/>
        <v>2.682268947221119</v>
      </c>
      <c r="P96" s="27">
        <f ca="1"/>
        <v>2.8949718826717032</v>
      </c>
    </row>
    <row r="97" spans="1:16" x14ac:dyDescent="0.25">
      <c r="A97" s="45">
        <v>0.2</v>
      </c>
      <c r="B97" s="27">
        <f ca="1"/>
        <v>5.9738441208542703</v>
      </c>
      <c r="C97" s="27">
        <f ca="1"/>
        <v>5.1841108205419513</v>
      </c>
      <c r="D97" s="27">
        <f ca="1"/>
        <v>4.7868769112271075</v>
      </c>
      <c r="E97" s="27">
        <f ca="1"/>
        <v>4.2636398151223798</v>
      </c>
      <c r="F97" s="27">
        <f ca="1"/>
        <v>4.025278291987985</v>
      </c>
      <c r="G97" s="27">
        <f ca="1"/>
        <v>3.8866443578037648</v>
      </c>
      <c r="H97" s="27">
        <f ca="1"/>
        <v>3.4979259745055438</v>
      </c>
      <c r="I97" s="27">
        <f ca="1"/>
        <v>3.3115687368729456</v>
      </c>
      <c r="J97" s="27">
        <f ca="1"/>
        <v>3.1880697646476328</v>
      </c>
      <c r="K97" s="27">
        <f ca="1"/>
        <v>3.1223672681903185</v>
      </c>
      <c r="L97" s="27">
        <f ca="1"/>
        <v>3.0411843747002516</v>
      </c>
      <c r="M97" s="27">
        <f ca="1"/>
        <v>2.9601752211488637</v>
      </c>
      <c r="N97" s="27">
        <f ca="1"/>
        <v>2.8627535502794768</v>
      </c>
      <c r="O97" s="27">
        <f ca="1"/>
        <v>2.7764259531893645</v>
      </c>
      <c r="P97" s="27">
        <f ca="1"/>
        <v>2.9899404861094361</v>
      </c>
    </row>
    <row r="98" spans="1:16" x14ac:dyDescent="0.25">
      <c r="A98" s="45">
        <v>0.22500000000000001</v>
      </c>
      <c r="B98" s="27">
        <f ca="1"/>
        <v>6.5602897033795875</v>
      </c>
      <c r="C98" s="27">
        <f ca="1"/>
        <v>5.6901685798916839</v>
      </c>
      <c r="D98" s="27">
        <f ca="1"/>
        <v>5.2526329799517892</v>
      </c>
      <c r="E98" s="27">
        <f ca="1"/>
        <v>4.6772839880958017</v>
      </c>
      <c r="F98" s="27">
        <f ca="1"/>
        <v>4.4153460240439824</v>
      </c>
      <c r="G98" s="27">
        <f ca="1"/>
        <v>4.2632805768441866</v>
      </c>
      <c r="H98" s="27">
        <f ca="1"/>
        <v>3.8366842431706254</v>
      </c>
      <c r="I98" s="27">
        <f ca="1"/>
        <v>3.624339925387301</v>
      </c>
      <c r="J98" s="27">
        <f ca="1"/>
        <v>3.4824538075254825</v>
      </c>
      <c r="K98" s="27">
        <f ca="1"/>
        <v>3.4021423548912626</v>
      </c>
      <c r="L98" s="27">
        <f ca="1"/>
        <v>3.3085814938002072</v>
      </c>
      <c r="M98" s="27">
        <f ca="1"/>
        <v>3.2168780478873393</v>
      </c>
      <c r="N98" s="27">
        <f ca="1"/>
        <v>3.1101367625369765</v>
      </c>
      <c r="O98" s="27">
        <f ca="1"/>
        <v>3.0164394054714947</v>
      </c>
      <c r="P98" s="27">
        <f ca="1"/>
        <v>3.2314505186797153</v>
      </c>
    </row>
    <row r="99" spans="1:16" x14ac:dyDescent="0.25">
      <c r="A99" s="45">
        <v>0.25</v>
      </c>
      <c r="B99" s="27">
        <f ca="1"/>
        <v>7.1065301806961481</v>
      </c>
      <c r="C99" s="27">
        <f ca="1"/>
        <v>6.1640770807047982</v>
      </c>
      <c r="D99" s="27">
        <f ca="1"/>
        <v>5.6904274991868951</v>
      </c>
      <c r="E99" s="27">
        <f ca="1"/>
        <v>5.0691496969940379</v>
      </c>
      <c r="F99" s="27">
        <f ca="1"/>
        <v>4.7869652917218577</v>
      </c>
      <c r="G99" s="27">
        <f ca="1"/>
        <v>4.6237675723921319</v>
      </c>
      <c r="H99" s="27">
        <f ca="1"/>
        <v>4.1652369255266688</v>
      </c>
      <c r="I99" s="27">
        <f ca="1"/>
        <v>3.9313464069045958</v>
      </c>
      <c r="J99" s="27">
        <f ca="1"/>
        <v>3.7747713114863295</v>
      </c>
      <c r="K99" s="27">
        <f ca="1"/>
        <v>3.6829120046843111</v>
      </c>
      <c r="L99" s="27">
        <f ca="1"/>
        <v>3.5795946376329617</v>
      </c>
      <c r="M99" s="27">
        <f ca="1"/>
        <v>3.478930383565435</v>
      </c>
      <c r="N99" s="27">
        <f ca="1"/>
        <v>3.3636032608622459</v>
      </c>
      <c r="O99" s="27">
        <f ca="1"/>
        <v>3.2625628321741345</v>
      </c>
      <c r="P99" s="27">
        <f ca="1"/>
        <v>3.4784582306950771</v>
      </c>
    </row>
    <row r="100" spans="1:16" x14ac:dyDescent="0.25">
      <c r="A100" s="45">
        <v>0.27500000000000002</v>
      </c>
      <c r="B100" s="27">
        <f ca="1"/>
        <v>7.6215078078153047</v>
      </c>
      <c r="C100" s="27">
        <f ca="1"/>
        <v>6.6130813198559499</v>
      </c>
      <c r="D100" s="27">
        <f ca="1"/>
        <v>6.1066268527064258</v>
      </c>
      <c r="E100" s="27">
        <f ca="1"/>
        <v>5.4443253795858082</v>
      </c>
      <c r="F100" s="27">
        <f ca="1"/>
        <v>5.1445251165896604</v>
      </c>
      <c r="G100" s="27">
        <f ca="1"/>
        <v>4.9719924516465568</v>
      </c>
      <c r="H100" s="27">
        <f ca="1"/>
        <v>4.4859377824275155</v>
      </c>
      <c r="I100" s="27">
        <f ca="1"/>
        <v>4.2335714592784059</v>
      </c>
      <c r="J100" s="27">
        <f ca="1"/>
        <v>4.0647136093736211</v>
      </c>
      <c r="K100" s="27">
        <f ca="1"/>
        <v>3.9634290783700612</v>
      </c>
      <c r="L100" s="27">
        <f ca="1"/>
        <v>3.8523411556445133</v>
      </c>
      <c r="M100" s="27">
        <f ca="1"/>
        <v>3.7445120901134845</v>
      </c>
      <c r="N100" s="27">
        <f ca="1"/>
        <v>3.6219847176199598</v>
      </c>
      <c r="O100" s="27">
        <f ca="1"/>
        <v>3.5141917528227493</v>
      </c>
      <c r="P100" s="27">
        <f ca="1"/>
        <v>3.7304761464956218</v>
      </c>
    </row>
    <row r="101" spans="1:16" x14ac:dyDescent="0.25">
      <c r="A101" s="45">
        <v>0.3</v>
      </c>
      <c r="B101" s="28">
        <f ca="1"/>
        <v>8.1114599696485907</v>
      </c>
      <c r="C101" s="28">
        <f ca="1"/>
        <v>7.0422662386294705</v>
      </c>
      <c r="D101" s="28">
        <f ca="1"/>
        <v>6.5057196030765931</v>
      </c>
      <c r="E101" s="28">
        <f ca="1"/>
        <v>5.8064380158479718</v>
      </c>
      <c r="F101" s="28">
        <f ca="1"/>
        <v>5.4911907414017147</v>
      </c>
      <c r="G101" s="28">
        <f ca="1"/>
        <v>5.310800635682206</v>
      </c>
      <c r="H101" s="28">
        <f ca="1"/>
        <v>4.8007354861492262</v>
      </c>
      <c r="I101" s="28">
        <f ca="1"/>
        <v>4.532211992271737</v>
      </c>
      <c r="J101" s="28">
        <f ca="1"/>
        <v>4.3527890403638345</v>
      </c>
      <c r="K101" s="28">
        <f ca="1"/>
        <v>4.243580513943888</v>
      </c>
      <c r="L101" s="28">
        <f ca="1"/>
        <v>4.1260908751088508</v>
      </c>
      <c r="M101" s="28">
        <f ca="1"/>
        <v>4.0124653810267512</v>
      </c>
      <c r="N101" s="28">
        <f ca="1"/>
        <v>3.8840821877212854</v>
      </c>
      <c r="O101" s="28">
        <f ca="1"/>
        <v>3.770504694102514</v>
      </c>
      <c r="P101" s="28">
        <f ca="1"/>
        <v>3.9868976162198018</v>
      </c>
    </row>
    <row r="102" spans="1:16" x14ac:dyDescent="0.25">
      <c r="A102" s="46" t="s">
        <v>55</v>
      </c>
      <c r="B102" s="37">
        <f t="shared" ref="B102:P102" ca="1" si="5">INDEX( INDIRECT(Scenario_path&amp;"$E:$K" ), MATCH( ($A$67&amp;"_"&amp;B$68&amp;"_"&amp;Scenario), INDIRECT(Scenario_path&amp;"$A:$A" ), 0), MATCH( $A$102, INDIRECT(Scenario_path&amp;"$E$1:$K$1" ), 0))</f>
        <v>8.3634327394515395</v>
      </c>
      <c r="C102" s="37">
        <f t="shared" ca="1" si="5"/>
        <v>8.4752600656710921</v>
      </c>
      <c r="D102" s="37">
        <f t="shared" ca="1" si="5"/>
        <v>8.5698420110422742</v>
      </c>
      <c r="E102" s="37">
        <f t="shared" ca="1" si="5"/>
        <v>8.86476419061289</v>
      </c>
      <c r="F102" s="37">
        <f t="shared" ca="1" si="5"/>
        <v>9.1210078099677059</v>
      </c>
      <c r="G102" s="37">
        <f t="shared" ca="1" si="5"/>
        <v>9.3691651744327942</v>
      </c>
      <c r="H102" s="37">
        <f t="shared" ca="1" si="5"/>
        <v>10.151918682407301</v>
      </c>
      <c r="I102" s="37">
        <f t="shared" ca="1" si="5"/>
        <v>10.363055414157101</v>
      </c>
      <c r="J102" s="37">
        <f t="shared" ca="1" si="5"/>
        <v>10.60713676726138</v>
      </c>
      <c r="K102" s="37">
        <f t="shared" ca="1" si="5"/>
        <v>10.64763719498484</v>
      </c>
      <c r="L102" s="37">
        <f t="shared" ca="1" si="5"/>
        <v>11.01441196556174</v>
      </c>
      <c r="M102" s="37">
        <f t="shared" ca="1" si="5"/>
        <v>11.526321362247129</v>
      </c>
      <c r="N102" s="37">
        <f t="shared" ca="1" si="5"/>
        <v>12.315784530433859</v>
      </c>
      <c r="O102" s="37">
        <f t="shared" ca="1" si="5"/>
        <v>13.0799613412619</v>
      </c>
      <c r="P102" s="37">
        <f t="shared" ca="1" si="5"/>
        <v>10.714657047944049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Settings</vt:lpstr>
      <vt:lpstr>Params</vt:lpstr>
      <vt:lpstr>VOLS</vt:lpstr>
      <vt:lpstr>AsOf</vt:lpstr>
      <vt:lpstr>Folder</vt:lpstr>
      <vt:lpstr>Folder_c</vt:lpstr>
      <vt:lpstr>PUBLISH_ALL</vt:lpstr>
      <vt:lpstr>PUBLISH_PARAMS</vt:lpstr>
      <vt:lpstr>PUBLISH_RATES</vt:lpstr>
      <vt:lpstr>PUBLISH_VOLS</vt:lpstr>
      <vt:lpstr>Scenario</vt:lpstr>
      <vt:lpstr>Scenario_c</vt:lpstr>
      <vt:lpstr>Scenario_path</vt:lpstr>
      <vt:lpstr>Scenario_path_c</vt:lpstr>
    </vt:vector>
  </TitlesOfParts>
  <Company>Sberbank-CIB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Кульдин Максим</dc:creator>
  <cp:lastModifiedBy>Кульдин Максим</cp:lastModifiedBy>
  <dcterms:created xsi:type="dcterms:W3CDTF">2022-11-24T14:01:58Z</dcterms:created>
  <dcterms:modified xsi:type="dcterms:W3CDTF">2023-04-12T09:08:46Z</dcterms:modified>
</cp:coreProperties>
</file>