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ziyatdinov\Desktop\cva_calcs\"/>
    </mc:Choice>
  </mc:AlternateContent>
  <bookViews>
    <workbookView xWindow="0" yWindow="0" windowWidth="28800" windowHeight="11925" activeTab="1"/>
  </bookViews>
  <sheets>
    <sheet name="Sheet1" sheetId="1" r:id="rId1"/>
    <sheet name="premium in B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S3" i="2" s="1"/>
  <c r="S11" i="2" s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A53" i="1" l="1"/>
</calcChain>
</file>

<file path=xl/sharedStrings.xml><?xml version="1.0" encoding="utf-8"?>
<sst xmlns="http://schemas.openxmlformats.org/spreadsheetml/2006/main" count="139" uniqueCount="44">
  <si>
    <t>Внутренняя стоимость опциона= стоимость всех кэпов / номинал</t>
  </si>
  <si>
    <t>MX</t>
  </si>
  <si>
    <t>IRD</t>
  </si>
  <si>
    <t>CF</t>
  </si>
  <si>
    <t>33,680,404</t>
  </si>
  <si>
    <t>RUB KEY RATE 1D AVG LOAN</t>
  </si>
  <si>
    <t>22 Aug 2028</t>
  </si>
  <si>
    <t>SOVRT</t>
  </si>
  <si>
    <t>IR_SB_STRUC</t>
  </si>
  <si>
    <t>20 Aug 2021</t>
  </si>
  <si>
    <t>S</t>
  </si>
  <si>
    <t>C</t>
  </si>
  <si>
    <t>E</t>
  </si>
  <si>
    <t>1,737,799,200</t>
  </si>
  <si>
    <t>RUB</t>
  </si>
  <si>
    <t>25 Aug 2021</t>
  </si>
  <si>
    <t>ODYLEVICH</t>
  </si>
  <si>
    <t>LIVE</t>
  </si>
  <si>
    <t>Initial</t>
  </si>
  <si>
    <t>Это стоит как в процентах Premium =-0.2056</t>
  </si>
  <si>
    <t>Расчет Premium (bp) = premium / bpv</t>
  </si>
  <si>
    <t>PRE</t>
  </si>
  <si>
    <t>INT</t>
  </si>
  <si>
    <t>premium (bp)</t>
  </si>
  <si>
    <t>premium (%)</t>
  </si>
  <si>
    <t>Notional</t>
  </si>
  <si>
    <t>BPV</t>
  </si>
  <si>
    <t>Factor</t>
  </si>
  <si>
    <t>Capital</t>
  </si>
  <si>
    <t>Date</t>
  </si>
  <si>
    <t>Tp</t>
  </si>
  <si>
    <t>Theta</t>
  </si>
  <si>
    <t>Vega</t>
  </si>
  <si>
    <t>Gamma</t>
  </si>
  <si>
    <t>Delta</t>
  </si>
  <si>
    <t>Flow</t>
  </si>
  <si>
    <t>Disc</t>
  </si>
  <si>
    <t>Remaining</t>
  </si>
  <si>
    <t>End</t>
  </si>
  <si>
    <t>Start</t>
  </si>
  <si>
    <t>Cur</t>
  </si>
  <si>
    <t>Discounted</t>
  </si>
  <si>
    <t>Eval</t>
  </si>
  <si>
    <t>Расчет bpv можно сделать через расчет PV01 (см, вкладку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</si>
</sst>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₽_-;\-* #,##0.00\ _₽_-;_-* &quot;-&quot;??\ _₽_-;_-@_-"/>
  </numFmts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4" fontId="0" fillId="0" borderId="0" xfId="0" applyNumberFormat="1"/>
    <xf numFmtId="164" fontId="0" fillId="0" borderId="0" xfId="0" applyNumberFormat="1"/>
    <xf numFmtId="14" fontId="0" fillId="0" borderId="0" xfId="1" applyNumberFormat="1" applyFont="1"/>
    <xf numFmtId="0" fontId="0" fillId="2" borderId="0" xfId="0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164599</xdr:rowOff>
    </xdr:from>
    <xdr:to>
      <xdr:col>18</xdr:col>
      <xdr:colOff>140674</xdr:colOff>
      <xdr:row>48</xdr:row>
      <xdr:rowOff>141648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624"/>
          <a:ext cx="16818949" cy="937822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55</xdr:row>
      <xdr:rowOff>152400</xdr:rowOff>
    </xdr:from>
    <xdr:to>
      <xdr:col>19</xdr:col>
      <xdr:colOff>226408</xdr:colOff>
      <xdr:row>103</xdr:row>
      <xdr:rowOff>132152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1153775"/>
          <a:ext cx="17533333" cy="9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2</xdr:col>
      <xdr:colOff>313573</xdr:colOff>
      <xdr:row>134</xdr:row>
      <xdr:rowOff>151731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602700"/>
          <a:ext cx="6019048" cy="5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14</xdr:row>
      <xdr:rowOff>0</xdr:rowOff>
    </xdr:from>
    <xdr:ext cx="15600000" cy="9628571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800350"/>
          <a:ext cx="15600000" cy="96285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A28" workbookViewId="0">
      <selection activeCell="A55" sqref="A55"/>
    </sheetView>
  </sheetViews>
  <sheetFormatPr defaultRowHeight="15.75" x14ac:dyDescent="0.25"/>
  <cols>
    <col min="1" max="1" width="60.875" customWidth="1"/>
    <col min="2" max="2" width="14" bestFit="1" customWidth="1"/>
  </cols>
  <sheetData>
    <row r="1" spans="2:31" x14ac:dyDescent="0.25">
      <c r="B1" t="s">
        <v>1</v>
      </c>
      <c r="E1" t="s">
        <v>2</v>
      </c>
      <c r="F1" t="s">
        <v>3</v>
      </c>
      <c r="H1" t="s">
        <v>4</v>
      </c>
      <c r="I1">
        <v>1</v>
      </c>
      <c r="J1">
        <v>31835836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>
        <v>15</v>
      </c>
      <c r="U1" t="s">
        <v>13</v>
      </c>
      <c r="V1" t="s">
        <v>14</v>
      </c>
      <c r="W1" t="s">
        <v>13</v>
      </c>
      <c r="X1" t="s">
        <v>14</v>
      </c>
      <c r="Y1">
        <v>0</v>
      </c>
      <c r="Z1" t="s">
        <v>15</v>
      </c>
      <c r="AA1" t="s">
        <v>16</v>
      </c>
      <c r="AB1" t="s">
        <v>17</v>
      </c>
      <c r="AC1" t="s">
        <v>14</v>
      </c>
      <c r="AD1" t="s">
        <v>14</v>
      </c>
      <c r="AE1" t="s">
        <v>18</v>
      </c>
    </row>
    <row r="52" spans="1:2" x14ac:dyDescent="0.25">
      <c r="A52" t="s">
        <v>0</v>
      </c>
      <c r="B52" t="s">
        <v>19</v>
      </c>
    </row>
    <row r="53" spans="1:2" x14ac:dyDescent="0.25">
      <c r="A53">
        <f>-3572829.25514744/1737799200</f>
        <v>-2.0559505696328092E-3</v>
      </c>
    </row>
    <row r="54" spans="1:2" x14ac:dyDescent="0.25">
      <c r="A54" t="s">
        <v>20</v>
      </c>
    </row>
    <row r="55" spans="1:2" x14ac:dyDescent="0.25">
      <c r="A55" t="s">
        <v>43</v>
      </c>
      <c r="B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N10" sqref="N10"/>
    </sheetView>
  </sheetViews>
  <sheetFormatPr defaultRowHeight="15.75" x14ac:dyDescent="0.25"/>
  <cols>
    <col min="1" max="1" width="9.875" bestFit="1" customWidth="1"/>
    <col min="2" max="2" width="15" bestFit="1" customWidth="1"/>
    <col min="3" max="3" width="12" style="5" bestFit="1" customWidth="1"/>
    <col min="4" max="4" width="15" bestFit="1" customWidth="1"/>
    <col min="5" max="5" width="13.125" bestFit="1" customWidth="1"/>
    <col min="6" max="6" width="12.25" bestFit="1" customWidth="1"/>
    <col min="7" max="7" width="15" bestFit="1" customWidth="1"/>
    <col min="8" max="8" width="13.125" bestFit="1" customWidth="1"/>
    <col min="9" max="9" width="4.75" bestFit="1" customWidth="1"/>
    <col min="13" max="14" width="10.375" style="2" bestFit="1" customWidth="1"/>
    <col min="15" max="15" width="17.625" bestFit="1" customWidth="1"/>
    <col min="16" max="16" width="12" bestFit="1" customWidth="1"/>
    <col min="17" max="17" width="13" bestFit="1" customWidth="1"/>
    <col min="19" max="19" width="17.625" bestFit="1" customWidth="1"/>
  </cols>
  <sheetData>
    <row r="1" spans="1:19" x14ac:dyDescent="0.25">
      <c r="A1" t="s">
        <v>42</v>
      </c>
      <c r="B1" t="s">
        <v>35</v>
      </c>
      <c r="C1" s="5" t="s">
        <v>36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40</v>
      </c>
      <c r="L1" s="1" t="s">
        <v>35</v>
      </c>
      <c r="M1" s="4" t="s">
        <v>39</v>
      </c>
      <c r="N1" s="4" t="s">
        <v>38</v>
      </c>
      <c r="O1" s="1" t="s">
        <v>37</v>
      </c>
      <c r="P1" t="s">
        <v>36</v>
      </c>
    </row>
    <row r="2" spans="1:19" x14ac:dyDescent="0.25">
      <c r="A2" t="s">
        <v>29</v>
      </c>
      <c r="C2" s="5" t="s">
        <v>27</v>
      </c>
      <c r="D2" t="s">
        <v>35</v>
      </c>
      <c r="E2" t="s">
        <v>34</v>
      </c>
      <c r="F2" t="s">
        <v>33</v>
      </c>
      <c r="G2" t="s">
        <v>32</v>
      </c>
      <c r="H2" t="s">
        <v>31</v>
      </c>
      <c r="L2" s="1" t="s">
        <v>30</v>
      </c>
      <c r="M2" s="4" t="s">
        <v>29</v>
      </c>
      <c r="N2" s="4" t="s">
        <v>29</v>
      </c>
      <c r="O2" s="1" t="s">
        <v>28</v>
      </c>
      <c r="P2" t="s">
        <v>27</v>
      </c>
      <c r="S2" t="s">
        <v>26</v>
      </c>
    </row>
    <row r="3" spans="1:19" x14ac:dyDescent="0.25">
      <c r="A3" s="2">
        <v>44824</v>
      </c>
      <c r="B3" s="1">
        <v>4.8996138341600002E-9</v>
      </c>
      <c r="C3" s="6">
        <v>0.99464102321778403</v>
      </c>
      <c r="D3" s="1">
        <v>4.8733569173799999E-9</v>
      </c>
      <c r="E3" s="1">
        <v>-3.3745383878299999E-9</v>
      </c>
      <c r="F3" s="1">
        <v>1.3192919396199999E-9</v>
      </c>
      <c r="G3" s="1">
        <v>1.3599055735437E-7</v>
      </c>
      <c r="H3" s="1">
        <v>-4.8733569173799999E-9</v>
      </c>
      <c r="I3" t="s">
        <v>14</v>
      </c>
      <c r="L3" s="1" t="s">
        <v>22</v>
      </c>
      <c r="M3" s="4">
        <v>44798</v>
      </c>
      <c r="N3" s="4">
        <v>44824</v>
      </c>
      <c r="O3" s="1">
        <v>39000000000</v>
      </c>
      <c r="P3" s="1">
        <v>0.99464102321778403</v>
      </c>
      <c r="Q3" s="3">
        <f>YEARFRAC(M3,N3,3)*O3*P3*0.0001</f>
        <v>276319.45138159808</v>
      </c>
      <c r="S3" s="1">
        <f>SUM(Q:Q)</f>
        <v>11492887.282955524</v>
      </c>
    </row>
    <row r="4" spans="1:19" x14ac:dyDescent="0.25">
      <c r="A4" s="2">
        <v>44854</v>
      </c>
      <c r="B4" s="1">
        <v>1760323.6192594899</v>
      </c>
      <c r="C4" s="6">
        <v>0.98843696083512</v>
      </c>
      <c r="D4" s="1">
        <v>1739968.92830713</v>
      </c>
      <c r="E4" s="1">
        <v>-35149.628629001803</v>
      </c>
      <c r="F4" s="1">
        <v>585.77153831653197</v>
      </c>
      <c r="G4" s="1">
        <v>1630271.26961571</v>
      </c>
      <c r="H4" s="1">
        <v>-113586.527905904</v>
      </c>
      <c r="I4" t="s">
        <v>14</v>
      </c>
      <c r="L4" s="1" t="s">
        <v>22</v>
      </c>
      <c r="M4" s="4">
        <v>44824</v>
      </c>
      <c r="N4" s="4">
        <v>44854</v>
      </c>
      <c r="O4" s="1">
        <v>39000000000</v>
      </c>
      <c r="P4" s="1">
        <v>0.98843696083512</v>
      </c>
      <c r="Q4" s="3">
        <f>YEARFRAC(M4,N4,3)*O4*P4*0.0001</f>
        <v>316841.4367608467</v>
      </c>
    </row>
    <row r="5" spans="1:19" x14ac:dyDescent="0.25">
      <c r="A5" s="2">
        <v>44886</v>
      </c>
      <c r="B5" s="1">
        <v>5297700.5290244296</v>
      </c>
      <c r="C5" s="6">
        <v>0.98194098228395599</v>
      </c>
      <c r="D5" s="1">
        <v>5202029.2613164801</v>
      </c>
      <c r="E5" s="1">
        <v>-63913.129958293997</v>
      </c>
      <c r="F5" s="1">
        <v>614.837699697831</v>
      </c>
      <c r="G5" s="1">
        <v>3560294.9650111399</v>
      </c>
      <c r="H5" s="1">
        <v>-115804.284758105</v>
      </c>
      <c r="I5" t="s">
        <v>14</v>
      </c>
      <c r="L5" s="1" t="s">
        <v>22</v>
      </c>
      <c r="M5" s="4">
        <v>44854</v>
      </c>
      <c r="N5" s="4">
        <v>44885</v>
      </c>
      <c r="O5" s="1">
        <v>39000000000</v>
      </c>
      <c r="P5" s="1">
        <v>0.98194098228395599</v>
      </c>
      <c r="Q5" s="3">
        <f>YEARFRAC(M5,N5,3)*O5*P5*0.0001</f>
        <v>325251.1363236446</v>
      </c>
    </row>
    <row r="6" spans="1:19" x14ac:dyDescent="0.25">
      <c r="A6" s="2">
        <v>44915</v>
      </c>
      <c r="B6" s="1">
        <v>8366867.7576193996</v>
      </c>
      <c r="C6" s="6">
        <v>0.97600347548042599</v>
      </c>
      <c r="D6" s="1">
        <v>8166092.0103216497</v>
      </c>
      <c r="E6" s="1">
        <v>-76412.842751450196</v>
      </c>
      <c r="F6" s="1">
        <v>544.12825416880696</v>
      </c>
      <c r="G6" s="1">
        <v>4821133.7726793997</v>
      </c>
      <c r="H6" s="1">
        <v>-100668.734967179</v>
      </c>
      <c r="I6" t="s">
        <v>14</v>
      </c>
      <c r="L6" s="1" t="s">
        <v>22</v>
      </c>
      <c r="M6" s="4">
        <v>44885</v>
      </c>
      <c r="N6" s="4">
        <v>44915</v>
      </c>
      <c r="O6" s="1">
        <v>39000000000</v>
      </c>
      <c r="P6" s="1">
        <v>0.97600347548042599</v>
      </c>
      <c r="Q6" s="3">
        <f>YEARFRAC(M6,N6,3)*O6*P6*0.0001</f>
        <v>312855.90857865708</v>
      </c>
      <c r="S6" t="s">
        <v>25</v>
      </c>
    </row>
    <row r="7" spans="1:19" x14ac:dyDescent="0.25">
      <c r="A7" s="2">
        <v>44946</v>
      </c>
      <c r="B7" s="1">
        <v>9471555.1498613209</v>
      </c>
      <c r="C7" s="6">
        <v>0.96945166979421704</v>
      </c>
      <c r="D7" s="1">
        <v>9182214.9555810709</v>
      </c>
      <c r="E7" s="1">
        <v>-75510.302657387001</v>
      </c>
      <c r="F7" s="1">
        <v>475.13468921643403</v>
      </c>
      <c r="G7" s="1">
        <v>5612710.5514379097</v>
      </c>
      <c r="H7" s="1">
        <v>-86901.526924612204</v>
      </c>
      <c r="I7" t="s">
        <v>14</v>
      </c>
      <c r="L7" s="1" t="s">
        <v>22</v>
      </c>
      <c r="M7" s="4">
        <v>44915</v>
      </c>
      <c r="N7" s="4">
        <v>44946</v>
      </c>
      <c r="O7" s="1">
        <v>39000000000</v>
      </c>
      <c r="P7" s="1">
        <v>0.96945166979421704</v>
      </c>
      <c r="Q7" s="3">
        <f>YEARFRAC(M7,N7,3)*O7*P7*0.0001</f>
        <v>321114.2654195092</v>
      </c>
      <c r="S7" s="1">
        <v>39000000000</v>
      </c>
    </row>
    <row r="8" spans="1:19" x14ac:dyDescent="0.25">
      <c r="A8" s="2">
        <v>44977</v>
      </c>
      <c r="B8" s="1">
        <v>11928514.479429999</v>
      </c>
      <c r="C8" s="6">
        <v>0.96279694881202904</v>
      </c>
      <c r="D8" s="1">
        <v>11484737.3446553</v>
      </c>
      <c r="E8" s="1">
        <v>-82333.042355405807</v>
      </c>
      <c r="F8" s="1">
        <v>445.41041865627398</v>
      </c>
      <c r="G8" s="1">
        <v>6562977.1600080403</v>
      </c>
      <c r="H8" s="1">
        <v>-80571.389295245695</v>
      </c>
      <c r="I8" t="s">
        <v>14</v>
      </c>
      <c r="L8" s="1" t="s">
        <v>22</v>
      </c>
      <c r="M8" s="4">
        <v>44946</v>
      </c>
      <c r="N8" s="4">
        <v>44977</v>
      </c>
      <c r="O8" s="1">
        <v>39000000000</v>
      </c>
      <c r="P8" s="1">
        <v>0.96279694881202904</v>
      </c>
      <c r="Q8" s="3">
        <f>YEARFRAC(M8,N8,3)*O8*P8*0.0001</f>
        <v>318910.00304486114</v>
      </c>
      <c r="S8" t="s">
        <v>24</v>
      </c>
    </row>
    <row r="9" spans="1:19" x14ac:dyDescent="0.25">
      <c r="A9" s="2">
        <v>45005</v>
      </c>
      <c r="B9" s="1">
        <v>12983972.6172658</v>
      </c>
      <c r="C9" s="6">
        <v>0.95686082171793796</v>
      </c>
      <c r="D9" s="1">
        <v>12423854.7077202</v>
      </c>
      <c r="E9" s="1">
        <v>-79344.128045795194</v>
      </c>
      <c r="F9" s="1">
        <v>377.98724801267201</v>
      </c>
      <c r="G9" s="1">
        <v>6733781.9565208098</v>
      </c>
      <c r="H9" s="1">
        <v>-67570.760873916093</v>
      </c>
      <c r="I9" t="s">
        <v>14</v>
      </c>
      <c r="L9" s="1" t="s">
        <v>22</v>
      </c>
      <c r="M9" s="4">
        <v>44977</v>
      </c>
      <c r="N9" s="4">
        <v>45005</v>
      </c>
      <c r="O9" s="1">
        <v>39000000000</v>
      </c>
      <c r="P9" s="1">
        <v>0.95686082171793796</v>
      </c>
      <c r="Q9" s="3">
        <f>YEARFRAC(M9,N9,3)*O9*P9*0.0001</f>
        <v>286271.78556602425</v>
      </c>
      <c r="S9" s="1">
        <v>1.9415046933087401</v>
      </c>
    </row>
    <row r="10" spans="1:19" x14ac:dyDescent="0.25">
      <c r="A10" s="2">
        <v>45036</v>
      </c>
      <c r="B10" s="1">
        <v>14079305.6585823</v>
      </c>
      <c r="C10" s="6">
        <v>0.95030521580444405</v>
      </c>
      <c r="D10" s="1">
        <v>13379637.6022557</v>
      </c>
      <c r="E10" s="1">
        <v>-81671.611969874401</v>
      </c>
      <c r="F10" s="1">
        <v>375.91604295473797</v>
      </c>
      <c r="G10" s="1">
        <v>7699318.2526031397</v>
      </c>
      <c r="H10" s="1">
        <v>-66519.638694689507</v>
      </c>
      <c r="I10" t="s">
        <v>14</v>
      </c>
      <c r="L10" s="1" t="s">
        <v>22</v>
      </c>
      <c r="M10" s="4">
        <v>45005</v>
      </c>
      <c r="N10" s="4">
        <v>45036</v>
      </c>
      <c r="O10" s="1">
        <v>39000000000</v>
      </c>
      <c r="P10" s="1">
        <v>0.95030521580444405</v>
      </c>
      <c r="Q10" s="3">
        <f>YEARFRAC(M10,N10,3)*O10*P10*0.0001</f>
        <v>314772.33038563636</v>
      </c>
      <c r="S10" s="1" t="s">
        <v>23</v>
      </c>
    </row>
    <row r="11" spans="1:19" x14ac:dyDescent="0.25">
      <c r="A11" s="2">
        <v>45068</v>
      </c>
      <c r="B11" s="1">
        <v>15490300.804854101</v>
      </c>
      <c r="C11" s="6">
        <v>0.94352650909888403</v>
      </c>
      <c r="D11" s="1">
        <v>14615509.4432956</v>
      </c>
      <c r="E11" s="1">
        <v>-82366.680725547805</v>
      </c>
      <c r="F11" s="1">
        <v>347.27851690279402</v>
      </c>
      <c r="G11" s="1">
        <v>8126947.5747126397</v>
      </c>
      <c r="H11" s="1">
        <v>-60763.679616675603</v>
      </c>
      <c r="I11" t="s">
        <v>14</v>
      </c>
      <c r="L11" s="1" t="s">
        <v>22</v>
      </c>
      <c r="M11" s="4">
        <v>45036</v>
      </c>
      <c r="N11" s="4">
        <v>45066</v>
      </c>
      <c r="O11" s="1">
        <v>39000000000</v>
      </c>
      <c r="P11" s="1">
        <v>0.94352650909888403</v>
      </c>
      <c r="Q11" s="3">
        <f>YEARFRAC(M11,N11,3)*O11*P11*0.0001</f>
        <v>302445.48373854638</v>
      </c>
      <c r="S11" s="1">
        <f>S7*S9/100/S3/100</f>
        <v>0.65883081574579716</v>
      </c>
    </row>
    <row r="12" spans="1:19" x14ac:dyDescent="0.25">
      <c r="A12" s="2">
        <v>45097</v>
      </c>
      <c r="B12" s="1">
        <v>17661669.888636999</v>
      </c>
      <c r="C12" s="6">
        <v>0.93735461626640304</v>
      </c>
      <c r="D12" s="1">
        <v>16555247.801087201</v>
      </c>
      <c r="E12" s="1">
        <v>-87645.196374200998</v>
      </c>
      <c r="F12" s="1">
        <v>345.02916400888398</v>
      </c>
      <c r="G12" s="1">
        <v>8974228.2963353992</v>
      </c>
      <c r="H12" s="1">
        <v>-59755.621396692397</v>
      </c>
      <c r="I12" t="s">
        <v>14</v>
      </c>
      <c r="L12" s="1" t="s">
        <v>22</v>
      </c>
      <c r="M12" s="4">
        <v>45066</v>
      </c>
      <c r="N12" s="4">
        <v>45097</v>
      </c>
      <c r="O12" s="1">
        <v>39000000000</v>
      </c>
      <c r="P12" s="1">
        <v>0.93735461626640304</v>
      </c>
      <c r="Q12" s="3">
        <f>YEARFRAC(M12,N12,3)*O12*P12*0.0001</f>
        <v>310482.66604550171</v>
      </c>
    </row>
    <row r="13" spans="1:19" x14ac:dyDescent="0.25">
      <c r="A13" s="2">
        <v>45127</v>
      </c>
      <c r="B13" s="1">
        <v>16657769.5889613</v>
      </c>
      <c r="C13" s="6">
        <v>0.93095067887038097</v>
      </c>
      <c r="D13" s="1">
        <v>15507561.907309899</v>
      </c>
      <c r="E13" s="1">
        <v>-79462.413675103104</v>
      </c>
      <c r="F13" s="1">
        <v>305.754777954948</v>
      </c>
      <c r="G13" s="1">
        <v>8883128.6960414201</v>
      </c>
      <c r="H13" s="1">
        <v>-52333.407737099202</v>
      </c>
      <c r="I13" t="s">
        <v>14</v>
      </c>
      <c r="L13" s="1" t="s">
        <v>22</v>
      </c>
      <c r="M13" s="4">
        <v>45097</v>
      </c>
      <c r="N13" s="4">
        <v>45127</v>
      </c>
      <c r="O13" s="1">
        <v>39000000000</v>
      </c>
      <c r="P13" s="1">
        <v>0.93095067887038097</v>
      </c>
      <c r="Q13" s="3">
        <f>YEARFRAC(M13,N13,3)*O13*P13*0.0001</f>
        <v>298414.32719954679</v>
      </c>
    </row>
    <row r="14" spans="1:19" x14ac:dyDescent="0.25">
      <c r="A14" s="2">
        <v>45159</v>
      </c>
      <c r="B14" s="1">
        <v>18713284.941111699</v>
      </c>
      <c r="C14" s="6">
        <v>0.92409788460867803</v>
      </c>
      <c r="D14" s="1">
        <v>17292907.028160699</v>
      </c>
      <c r="E14" s="1">
        <v>-84065.192807180705</v>
      </c>
      <c r="F14" s="1">
        <v>305.30952035118497</v>
      </c>
      <c r="G14" s="1">
        <v>9705137.3764379602</v>
      </c>
      <c r="H14" s="1">
        <v>-51700.8896714</v>
      </c>
      <c r="I14" t="s">
        <v>14</v>
      </c>
      <c r="L14" s="1" t="s">
        <v>22</v>
      </c>
      <c r="M14" s="4">
        <v>45127</v>
      </c>
      <c r="N14" s="4">
        <v>45158</v>
      </c>
      <c r="O14" s="1">
        <v>39000000000</v>
      </c>
      <c r="P14" s="1">
        <v>0.92409788460867803</v>
      </c>
      <c r="Q14" s="3">
        <f>YEARFRAC(M14,N14,3)*O14*P14*0.0001</f>
        <v>306091.60068271006</v>
      </c>
    </row>
    <row r="15" spans="1:19" x14ac:dyDescent="0.25">
      <c r="A15" s="2">
        <v>45189</v>
      </c>
      <c r="B15" s="1">
        <v>20223411.637922101</v>
      </c>
      <c r="C15" s="6">
        <v>0.91764571942073903</v>
      </c>
      <c r="D15" s="1">
        <v>18557927.121622801</v>
      </c>
      <c r="E15" s="1">
        <v>-85893.777261825395</v>
      </c>
      <c r="F15" s="1">
        <v>295.56205113255498</v>
      </c>
      <c r="G15" s="1">
        <v>10220887.8256945</v>
      </c>
      <c r="H15" s="1">
        <v>-49496.790268671401</v>
      </c>
      <c r="I15" t="s">
        <v>14</v>
      </c>
      <c r="L15" s="1" t="s">
        <v>22</v>
      </c>
      <c r="M15" s="4">
        <v>45158</v>
      </c>
      <c r="N15" s="4">
        <v>45189</v>
      </c>
      <c r="O15" s="1">
        <v>39000000000</v>
      </c>
      <c r="P15" s="1">
        <v>0.91764571942073903</v>
      </c>
      <c r="Q15" s="3">
        <f>YEARFRAC(M15,N15,3)*O15*P15*0.0001</f>
        <v>303954.43144648592</v>
      </c>
    </row>
    <row r="16" spans="1:19" x14ac:dyDescent="0.25">
      <c r="A16" s="2">
        <v>45219</v>
      </c>
      <c r="B16" s="1">
        <v>18722656.991907202</v>
      </c>
      <c r="C16" s="6">
        <v>0.91115202637088999</v>
      </c>
      <c r="D16" s="1">
        <v>17059186.857223399</v>
      </c>
      <c r="E16" s="1">
        <v>-77745.122967525094</v>
      </c>
      <c r="F16" s="1">
        <v>266.07619661814999</v>
      </c>
      <c r="G16" s="1">
        <v>9936540.3455340397</v>
      </c>
      <c r="H16" s="1">
        <v>-44071.223883797102</v>
      </c>
      <c r="I16" t="s">
        <v>14</v>
      </c>
      <c r="L16" s="1" t="s">
        <v>22</v>
      </c>
      <c r="M16" s="4">
        <v>45189</v>
      </c>
      <c r="N16" s="4">
        <v>45219</v>
      </c>
      <c r="O16" s="1">
        <v>39000000000</v>
      </c>
      <c r="P16" s="1">
        <v>0.91115202637088999</v>
      </c>
      <c r="Q16" s="3">
        <f>YEARFRAC(M16,N16,3)*O16*P16*0.0001</f>
        <v>292067.90982299764</v>
      </c>
    </row>
    <row r="17" spans="1:17" x14ac:dyDescent="0.25">
      <c r="A17" s="2">
        <v>45250</v>
      </c>
      <c r="B17" s="1">
        <v>20549453.645241302</v>
      </c>
      <c r="C17" s="6">
        <v>0.90440015917334804</v>
      </c>
      <c r="D17" s="1">
        <v>18584929.147681601</v>
      </c>
      <c r="E17" s="1">
        <v>-81541.824796804198</v>
      </c>
      <c r="F17" s="1">
        <v>267.68559932097901</v>
      </c>
      <c r="G17" s="1">
        <v>10680907.228872599</v>
      </c>
      <c r="H17" s="1">
        <v>-43882.357873168199</v>
      </c>
      <c r="I17" t="s">
        <v>14</v>
      </c>
      <c r="L17" s="1" t="s">
        <v>22</v>
      </c>
      <c r="M17" s="4">
        <v>45219</v>
      </c>
      <c r="N17" s="4">
        <v>45250</v>
      </c>
      <c r="O17" s="1">
        <v>39000000000</v>
      </c>
      <c r="P17" s="1">
        <v>0.90440015917334804</v>
      </c>
      <c r="Q17" s="3">
        <f>YEARFRAC(M17,N17,3)*O17*P17*0.0001</f>
        <v>299567.06642207608</v>
      </c>
    </row>
    <row r="18" spans="1:17" x14ac:dyDescent="0.25">
      <c r="A18" s="2">
        <v>45280</v>
      </c>
      <c r="B18" s="1">
        <v>19329546.715301398</v>
      </c>
      <c r="C18" s="6">
        <v>0.89782998031027905</v>
      </c>
      <c r="D18" s="1">
        <v>17354646.546805698</v>
      </c>
      <c r="E18" s="1">
        <v>-74925.585905482105</v>
      </c>
      <c r="F18" s="1">
        <v>243.78445757062499</v>
      </c>
      <c r="G18" s="1">
        <v>10406812.7141225</v>
      </c>
      <c r="H18" s="1">
        <v>-39508.990098682501</v>
      </c>
      <c r="I18" t="s">
        <v>14</v>
      </c>
      <c r="L18" s="1" t="s">
        <v>22</v>
      </c>
      <c r="M18" s="4">
        <v>45250</v>
      </c>
      <c r="N18" s="4">
        <v>45280</v>
      </c>
      <c r="O18" s="1">
        <v>39000000000</v>
      </c>
      <c r="P18" s="1">
        <v>0.89782998031027905</v>
      </c>
      <c r="Q18" s="3">
        <f>YEARFRAC(M18,N18,3)*O18*P18*0.0001</f>
        <v>287797.55533233599</v>
      </c>
    </row>
    <row r="19" spans="1:17" x14ac:dyDescent="0.25">
      <c r="A19" s="2">
        <v>45313</v>
      </c>
      <c r="B19" s="1">
        <v>20260564.898524798</v>
      </c>
      <c r="C19" s="6">
        <v>0.89056882741281695</v>
      </c>
      <c r="D19" s="1">
        <v>18043427.524400499</v>
      </c>
      <c r="E19" s="1">
        <v>-76050.195540535497</v>
      </c>
      <c r="F19" s="1">
        <v>241.87766781650399</v>
      </c>
      <c r="G19" s="1">
        <v>10949930.652257601</v>
      </c>
      <c r="H19" s="1">
        <v>-38778.907724259399</v>
      </c>
      <c r="I19" t="s">
        <v>14</v>
      </c>
      <c r="L19" s="1" t="s">
        <v>22</v>
      </c>
      <c r="M19" s="4">
        <v>45280</v>
      </c>
      <c r="N19" s="4">
        <v>45311</v>
      </c>
      <c r="O19" s="1">
        <v>39000000000</v>
      </c>
      <c r="P19" s="1">
        <v>0.89056882741281695</v>
      </c>
      <c r="Q19" s="3">
        <f>YEARFRAC(M19,N19,3)*O19*P19*0.0001</f>
        <v>294985.67461427278</v>
      </c>
    </row>
    <row r="20" spans="1:17" x14ac:dyDescent="0.25">
      <c r="A20" s="2">
        <v>45342</v>
      </c>
      <c r="B20" s="1">
        <v>20295070.7394334</v>
      </c>
      <c r="C20" s="6">
        <v>0.88416610431060405</v>
      </c>
      <c r="D20" s="1">
        <v>17944213.632392999</v>
      </c>
      <c r="E20" s="1">
        <v>-74228.083752516206</v>
      </c>
      <c r="F20" s="1">
        <v>232.27461933289001</v>
      </c>
      <c r="G20" s="1">
        <v>11088203.658143301</v>
      </c>
      <c r="H20" s="1">
        <v>-36850.516384449002</v>
      </c>
      <c r="I20" t="s">
        <v>14</v>
      </c>
      <c r="L20" s="1" t="s">
        <v>22</v>
      </c>
      <c r="M20" s="4">
        <v>45311</v>
      </c>
      <c r="N20" s="4">
        <v>45342</v>
      </c>
      <c r="O20" s="1">
        <v>39000000000</v>
      </c>
      <c r="P20" s="1">
        <v>0.88416610431060405</v>
      </c>
      <c r="Q20" s="3">
        <f>YEARFRAC(M20,N20,3)*O20*P20*0.0001</f>
        <v>292864.88222233433</v>
      </c>
    </row>
    <row r="21" spans="1:17" x14ac:dyDescent="0.25">
      <c r="A21" s="2">
        <v>45371</v>
      </c>
      <c r="B21" s="1">
        <v>19369338.361172602</v>
      </c>
      <c r="C21" s="6">
        <v>0.87775161345770403</v>
      </c>
      <c r="D21" s="1">
        <v>17001467.998127501</v>
      </c>
      <c r="E21" s="1">
        <v>-68663.604621480394</v>
      </c>
      <c r="F21" s="1">
        <v>209.903366506293</v>
      </c>
      <c r="G21" s="1">
        <v>10602234.8129753</v>
      </c>
      <c r="H21" s="1">
        <v>-32903.742462661503</v>
      </c>
      <c r="I21" t="s">
        <v>14</v>
      </c>
      <c r="L21" s="1" t="s">
        <v>22</v>
      </c>
      <c r="M21" s="4">
        <v>45342</v>
      </c>
      <c r="N21" s="4">
        <v>45371</v>
      </c>
      <c r="O21" s="1">
        <v>39000000000</v>
      </c>
      <c r="P21" s="1">
        <v>0.87775161345770403</v>
      </c>
      <c r="Q21" s="3">
        <f>YEARFRAC(M21,N21,3)*O21*P21*0.0001</f>
        <v>271982.76022483926</v>
      </c>
    </row>
    <row r="22" spans="1:17" x14ac:dyDescent="0.25">
      <c r="A22" s="2">
        <v>45404</v>
      </c>
      <c r="B22" s="1">
        <v>21055320.403023101</v>
      </c>
      <c r="C22" s="6">
        <v>0.87045017570758898</v>
      </c>
      <c r="D22" s="1">
        <v>18327607.344391</v>
      </c>
      <c r="E22" s="1">
        <v>-72576.935548990994</v>
      </c>
      <c r="F22" s="1">
        <v>217.639166596802</v>
      </c>
      <c r="G22" s="1">
        <v>11516635.2286194</v>
      </c>
      <c r="H22" s="1">
        <v>-33756.176788438803</v>
      </c>
      <c r="I22" t="s">
        <v>14</v>
      </c>
      <c r="L22" s="1" t="s">
        <v>22</v>
      </c>
      <c r="M22" s="4">
        <v>45371</v>
      </c>
      <c r="N22" s="4">
        <v>45402</v>
      </c>
      <c r="O22" s="1">
        <v>39000000000</v>
      </c>
      <c r="P22" s="1">
        <v>0.87045017570758898</v>
      </c>
      <c r="Q22" s="3">
        <f>YEARFRAC(M22,N22,3)*O22*P22*0.0001</f>
        <v>288321.71573437675</v>
      </c>
    </row>
    <row r="23" spans="1:17" x14ac:dyDescent="0.25">
      <c r="A23" s="2">
        <v>45432</v>
      </c>
      <c r="B23" s="1">
        <v>20716975.737154201</v>
      </c>
      <c r="C23" s="6">
        <v>0.86426451102220903</v>
      </c>
      <c r="D23" s="1">
        <v>17904946.905330598</v>
      </c>
      <c r="E23" s="1">
        <v>-69593.194113315098</v>
      </c>
      <c r="F23" s="1">
        <v>204.90010711700899</v>
      </c>
      <c r="G23" s="1">
        <v>11329715.8454664</v>
      </c>
      <c r="H23" s="1">
        <v>-31443.008597800399</v>
      </c>
      <c r="I23" t="s">
        <v>14</v>
      </c>
      <c r="L23" s="1" t="s">
        <v>22</v>
      </c>
      <c r="M23" s="4">
        <v>45402</v>
      </c>
      <c r="N23" s="4">
        <v>45432</v>
      </c>
      <c r="O23" s="1">
        <v>39000000000</v>
      </c>
      <c r="P23" s="1">
        <v>0.86426451102220903</v>
      </c>
      <c r="Q23" s="3">
        <f>YEARFRAC(M23,N23,3)*O23*P23*0.0001</f>
        <v>277038.21312218753</v>
      </c>
    </row>
    <row r="24" spans="1:17" x14ac:dyDescent="0.25">
      <c r="A24" s="2">
        <v>45463</v>
      </c>
      <c r="B24" s="1">
        <v>21926411.3798921</v>
      </c>
      <c r="C24" s="6">
        <v>0.857440050508395</v>
      </c>
      <c r="D24" s="1">
        <v>18800583.281042501</v>
      </c>
      <c r="E24" s="1">
        <v>-71562.407221662506</v>
      </c>
      <c r="F24" s="1">
        <v>206.242945298107</v>
      </c>
      <c r="G24" s="1">
        <v>11938260.9691137</v>
      </c>
      <c r="H24" s="1">
        <v>-31276.5219910501</v>
      </c>
      <c r="I24" t="s">
        <v>14</v>
      </c>
      <c r="L24" s="1" t="s">
        <v>22</v>
      </c>
      <c r="M24" s="4">
        <v>45432</v>
      </c>
      <c r="N24" s="4">
        <v>45463</v>
      </c>
      <c r="O24" s="1">
        <v>39000000000</v>
      </c>
      <c r="P24" s="1">
        <v>0.857440050508395</v>
      </c>
      <c r="Q24" s="3">
        <f>YEARFRAC(M24,N24,3)*O24*P24*0.0001</f>
        <v>284012.33453826018</v>
      </c>
    </row>
    <row r="25" spans="1:17" x14ac:dyDescent="0.25">
      <c r="A25" s="2">
        <v>45495</v>
      </c>
      <c r="B25" s="1">
        <v>21713639.999645598</v>
      </c>
      <c r="C25" s="6">
        <v>0.85043836211078905</v>
      </c>
      <c r="D25" s="1">
        <v>18466112.436762001</v>
      </c>
      <c r="E25" s="1">
        <v>-68947.599082861198</v>
      </c>
      <c r="F25" s="1">
        <v>194.80194473701701</v>
      </c>
      <c r="G25" s="1">
        <v>11758454.135738799</v>
      </c>
      <c r="H25" s="1">
        <v>-29202.6041372043</v>
      </c>
      <c r="I25" t="s">
        <v>14</v>
      </c>
      <c r="L25" s="1" t="s">
        <v>22</v>
      </c>
      <c r="M25" s="4">
        <v>45463</v>
      </c>
      <c r="N25" s="4">
        <v>45493</v>
      </c>
      <c r="O25" s="1">
        <v>39000000000</v>
      </c>
      <c r="P25" s="1">
        <v>0.85043836211078905</v>
      </c>
      <c r="Q25" s="3">
        <f>YEARFRAC(M25,N25,3)*O25*P25*0.0001</f>
        <v>272606.26949852688</v>
      </c>
    </row>
    <row r="26" spans="1:17" x14ac:dyDescent="0.25">
      <c r="A26" s="2">
        <v>45524</v>
      </c>
      <c r="B26" s="1">
        <v>23000139.9317182</v>
      </c>
      <c r="C26" s="6">
        <v>0.84414660045574097</v>
      </c>
      <c r="D26" s="1">
        <v>19415489.933366299</v>
      </c>
      <c r="E26" s="1">
        <v>-71224.290966844099</v>
      </c>
      <c r="F26" s="1">
        <v>197.49787606296701</v>
      </c>
      <c r="G26" s="1">
        <v>12357455.697741199</v>
      </c>
      <c r="H26" s="1">
        <v>-29298.1111798026</v>
      </c>
      <c r="I26" t="s">
        <v>14</v>
      </c>
      <c r="L26" s="1" t="s">
        <v>22</v>
      </c>
      <c r="M26" s="4">
        <v>45493</v>
      </c>
      <c r="N26" s="4">
        <v>45524</v>
      </c>
      <c r="O26" s="1">
        <v>39000000000</v>
      </c>
      <c r="P26" s="1">
        <v>0.84414660045574097</v>
      </c>
      <c r="Q26" s="3">
        <f>YEARFRAC(M26,N26,3)*O26*P26*0.0001</f>
        <v>279609.10683588794</v>
      </c>
    </row>
    <row r="27" spans="1:17" x14ac:dyDescent="0.25">
      <c r="A27" s="2">
        <v>45555</v>
      </c>
      <c r="B27" s="1">
        <v>23788252.0299551</v>
      </c>
      <c r="C27" s="6">
        <v>0.83748637229557599</v>
      </c>
      <c r="D27" s="1">
        <v>19922336.895819899</v>
      </c>
      <c r="E27" s="1">
        <v>-71557.750087775494</v>
      </c>
      <c r="F27" s="1">
        <v>193.89945492830699</v>
      </c>
      <c r="G27" s="1">
        <v>12630509.387638399</v>
      </c>
      <c r="H27" s="1">
        <v>-28409.2122054795</v>
      </c>
      <c r="I27" t="s">
        <v>14</v>
      </c>
      <c r="L27" s="1" t="s">
        <v>22</v>
      </c>
      <c r="M27" s="4">
        <v>45524</v>
      </c>
      <c r="N27" s="4">
        <v>45555</v>
      </c>
      <c r="O27" s="1">
        <v>39000000000</v>
      </c>
      <c r="P27" s="1">
        <v>0.83748637229557599</v>
      </c>
      <c r="Q27" s="3">
        <f>YEARFRAC(M27,N27,3)*O27*P27*0.0001</f>
        <v>277403.02030283603</v>
      </c>
    </row>
    <row r="28" spans="1:17" x14ac:dyDescent="0.25">
      <c r="A28" s="2">
        <v>45586</v>
      </c>
      <c r="B28" s="1">
        <v>23981641.780722398</v>
      </c>
      <c r="C28" s="6">
        <v>0.83088491854444302</v>
      </c>
      <c r="D28" s="1">
        <v>19925984.477537598</v>
      </c>
      <c r="E28" s="1">
        <v>-69822.463916924695</v>
      </c>
      <c r="F28" s="1">
        <v>184.104299388627</v>
      </c>
      <c r="G28" s="1">
        <v>12477687.5815371</v>
      </c>
      <c r="H28" s="1">
        <v>-26932.420966129801</v>
      </c>
      <c r="I28" t="s">
        <v>14</v>
      </c>
      <c r="L28" s="1" t="s">
        <v>22</v>
      </c>
      <c r="M28" s="4">
        <v>45555</v>
      </c>
      <c r="N28" s="4">
        <v>45585</v>
      </c>
      <c r="O28" s="1">
        <v>39000000000</v>
      </c>
      <c r="P28" s="1">
        <v>0.83088491854444302</v>
      </c>
      <c r="Q28" s="3">
        <f>YEARFRAC(M28,N28,3)*O28*P28*0.0001</f>
        <v>266338.45334164338</v>
      </c>
    </row>
    <row r="29" spans="1:17" x14ac:dyDescent="0.25">
      <c r="A29" s="2">
        <v>45616</v>
      </c>
      <c r="B29" s="1">
        <v>25906498.6257944</v>
      </c>
      <c r="C29" s="6">
        <v>0.82455151732703102</v>
      </c>
      <c r="D29" s="1">
        <v>21361242.750529401</v>
      </c>
      <c r="E29" s="1">
        <v>-72910.204121899194</v>
      </c>
      <c r="F29" s="1">
        <v>186.71188079757499</v>
      </c>
      <c r="G29" s="1">
        <v>13175433.885268901</v>
      </c>
      <c r="H29" s="1">
        <v>-27325.513513490801</v>
      </c>
      <c r="I29" t="s">
        <v>14</v>
      </c>
      <c r="L29" s="1" t="s">
        <v>22</v>
      </c>
      <c r="M29" s="4">
        <v>45585</v>
      </c>
      <c r="N29" s="4">
        <v>45616</v>
      </c>
      <c r="O29" s="1">
        <v>39000000000</v>
      </c>
      <c r="P29" s="1">
        <v>0.82455151732703102</v>
      </c>
      <c r="Q29" s="3">
        <f>YEARFRAC(M29,N29,3)*O29*P29*0.0001</f>
        <v>273118.57108174812</v>
      </c>
    </row>
    <row r="30" spans="1:17" x14ac:dyDescent="0.25">
      <c r="A30" s="2">
        <v>45646</v>
      </c>
      <c r="B30" s="1">
        <v>26141160.770330802</v>
      </c>
      <c r="C30" s="6">
        <v>0.818271018947347</v>
      </c>
      <c r="D30" s="1">
        <v>21390554.260005001</v>
      </c>
      <c r="E30" s="1">
        <v>-71200.650282325194</v>
      </c>
      <c r="F30" s="1">
        <v>177.32569524660701</v>
      </c>
      <c r="G30" s="1">
        <v>13008126.920941001</v>
      </c>
      <c r="H30" s="1">
        <v>-25962.883548446302</v>
      </c>
      <c r="I30" t="s">
        <v>14</v>
      </c>
      <c r="L30" s="1" t="s">
        <v>22</v>
      </c>
      <c r="M30" s="4">
        <v>45616</v>
      </c>
      <c r="N30" s="4">
        <v>45646</v>
      </c>
      <c r="O30" s="1">
        <v>39000000000</v>
      </c>
      <c r="P30" s="1">
        <v>0.818271018947347</v>
      </c>
      <c r="Q30" s="3">
        <f>YEARFRAC(M30,N30,3)*O30*P30*0.0001</f>
        <v>262295.09374476603</v>
      </c>
    </row>
    <row r="31" spans="1:17" x14ac:dyDescent="0.25">
      <c r="A31" s="2">
        <v>45677</v>
      </c>
      <c r="B31" s="1">
        <v>28066198.663427901</v>
      </c>
      <c r="C31" s="6">
        <v>0.81183456194981896</v>
      </c>
      <c r="D31" s="1">
        <v>22785110.0975205</v>
      </c>
      <c r="E31" s="1">
        <v>-74162.911987140906</v>
      </c>
      <c r="F31" s="1">
        <v>180.18281336737701</v>
      </c>
      <c r="G31" s="1">
        <v>13688468.6268101</v>
      </c>
      <c r="H31" s="1">
        <v>-26391.7100019022</v>
      </c>
      <c r="I31" t="s">
        <v>14</v>
      </c>
      <c r="L31" s="1" t="s">
        <v>22</v>
      </c>
      <c r="M31" s="4">
        <v>45646</v>
      </c>
      <c r="N31" s="4">
        <v>45677</v>
      </c>
      <c r="O31" s="1">
        <v>39000000000</v>
      </c>
      <c r="P31" s="1">
        <v>0.81183456194981896</v>
      </c>
      <c r="Q31" s="3">
        <f>YEARFRAC(M31,N31,3)*O31*P31*0.0001</f>
        <v>268906.29736913182</v>
      </c>
    </row>
    <row r="32" spans="1:17" x14ac:dyDescent="0.25">
      <c r="A32" s="2">
        <v>45708</v>
      </c>
      <c r="B32" s="1">
        <v>29473461.396797799</v>
      </c>
      <c r="C32" s="6">
        <v>0.80544931177355505</v>
      </c>
      <c r="D32" s="1">
        <v>23739379.1976353</v>
      </c>
      <c r="E32" s="1">
        <v>-75273.363746201896</v>
      </c>
      <c r="F32" s="1">
        <v>177.49535896299699</v>
      </c>
      <c r="G32" s="1">
        <v>13996218.155539099</v>
      </c>
      <c r="H32" s="1">
        <v>-26009.495526720399</v>
      </c>
      <c r="I32" t="s">
        <v>14</v>
      </c>
      <c r="L32" s="1" t="s">
        <v>22</v>
      </c>
      <c r="M32" s="4">
        <v>45677</v>
      </c>
      <c r="N32" s="4">
        <v>45708</v>
      </c>
      <c r="O32" s="1">
        <v>39000000000</v>
      </c>
      <c r="P32" s="1">
        <v>0.80544931177355505</v>
      </c>
      <c r="Q32" s="3">
        <f>YEARFRAC(M32,N32,3)*O32*P32*0.0001</f>
        <v>266791.29258472007</v>
      </c>
    </row>
    <row r="33" spans="1:17" x14ac:dyDescent="0.25">
      <c r="A33" s="2">
        <v>45736</v>
      </c>
      <c r="B33" s="1">
        <v>27554653.080121599</v>
      </c>
      <c r="C33" s="6">
        <v>0.79972278336908198</v>
      </c>
      <c r="D33" s="1">
        <v>22036083.856004301</v>
      </c>
      <c r="E33" s="1">
        <v>-68360.335335396201</v>
      </c>
      <c r="F33" s="1">
        <v>157.358383804493</v>
      </c>
      <c r="G33" s="1">
        <v>12848181.7627629</v>
      </c>
      <c r="H33" s="1">
        <v>-23068.511490509802</v>
      </c>
      <c r="I33" t="s">
        <v>14</v>
      </c>
      <c r="L33" s="1" t="s">
        <v>22</v>
      </c>
      <c r="M33" s="4">
        <v>45708</v>
      </c>
      <c r="N33" s="4">
        <v>45736</v>
      </c>
      <c r="O33" s="1">
        <v>39000000000</v>
      </c>
      <c r="P33" s="1">
        <v>0.79972278336908198</v>
      </c>
      <c r="Q33" s="3">
        <f>YEARFRAC(M33,N33,3)*O33*P33*0.0001</f>
        <v>239259.52861343499</v>
      </c>
    </row>
    <row r="34" spans="1:17" x14ac:dyDescent="0.25">
      <c r="A34" s="2">
        <v>45768</v>
      </c>
      <c r="B34" s="1">
        <v>31424544.366127599</v>
      </c>
      <c r="C34" s="6">
        <v>0.79322106836661599</v>
      </c>
      <c r="D34" s="1">
        <v>24926610.655033901</v>
      </c>
      <c r="E34" s="1">
        <v>-75869.762756081793</v>
      </c>
      <c r="F34" s="1">
        <v>171.02958995051199</v>
      </c>
      <c r="G34" s="1">
        <v>14396392.4778769</v>
      </c>
      <c r="H34" s="1">
        <v>-25082.324704842598</v>
      </c>
      <c r="I34" t="s">
        <v>14</v>
      </c>
      <c r="L34" s="1" t="s">
        <v>22</v>
      </c>
      <c r="M34" s="4">
        <v>45736</v>
      </c>
      <c r="N34" s="4">
        <v>45767</v>
      </c>
      <c r="O34" s="1">
        <v>39000000000</v>
      </c>
      <c r="P34" s="1">
        <v>0.79322106836661599</v>
      </c>
      <c r="Q34" s="3">
        <f>YEARFRAC(M34,N34,3)*O34*P34*0.0001</f>
        <v>262740.89634390105</v>
      </c>
    </row>
    <row r="35" spans="1:17" x14ac:dyDescent="0.25">
      <c r="A35" s="2">
        <v>45797</v>
      </c>
      <c r="B35" s="1">
        <v>31370888.875058401</v>
      </c>
      <c r="C35" s="6">
        <v>0.78736369976873999</v>
      </c>
      <c r="D35" s="1">
        <v>24700299.129700001</v>
      </c>
      <c r="E35" s="1">
        <v>-73673.269296392202</v>
      </c>
      <c r="F35" s="1">
        <v>162.430563374321</v>
      </c>
      <c r="G35" s="1">
        <v>14126958.1377683</v>
      </c>
      <c r="H35" s="1">
        <v>-23831.3676201323</v>
      </c>
      <c r="I35" t="s">
        <v>14</v>
      </c>
      <c r="L35" s="1" t="s">
        <v>22</v>
      </c>
      <c r="M35" s="4">
        <v>45767</v>
      </c>
      <c r="N35" s="4">
        <v>45797</v>
      </c>
      <c r="O35" s="1">
        <v>39000000000</v>
      </c>
      <c r="P35" s="1">
        <v>0.78736369976873999</v>
      </c>
      <c r="Q35" s="3">
        <f>YEARFRAC(M35,N35,3)*O35*P35*0.0001</f>
        <v>252387.81609025365</v>
      </c>
    </row>
    <row r="36" spans="1:17" x14ac:dyDescent="0.25">
      <c r="A36" s="2">
        <v>45828</v>
      </c>
      <c r="B36" s="1">
        <v>33295174.290935501</v>
      </c>
      <c r="C36" s="6">
        <v>0.78113320746153803</v>
      </c>
      <c r="D36" s="1">
        <v>26007966.286869399</v>
      </c>
      <c r="E36" s="1">
        <v>-76160.033111925994</v>
      </c>
      <c r="F36" s="1">
        <v>164.602515590602</v>
      </c>
      <c r="G36" s="1">
        <v>14761652.794038801</v>
      </c>
      <c r="H36" s="1">
        <v>-24159.969012901201</v>
      </c>
      <c r="I36" t="s">
        <v>14</v>
      </c>
      <c r="L36" s="1" t="s">
        <v>22</v>
      </c>
      <c r="M36" s="4">
        <v>45797</v>
      </c>
      <c r="N36" s="4">
        <v>45828</v>
      </c>
      <c r="O36" s="1">
        <v>39000000000</v>
      </c>
      <c r="P36" s="1">
        <v>0.78113320746153803</v>
      </c>
      <c r="Q36" s="3">
        <f>YEARFRAC(M36,N36,3)*O36*P36*0.0001</f>
        <v>258736.99940301359</v>
      </c>
    </row>
    <row r="37" spans="1:17" x14ac:dyDescent="0.25">
      <c r="A37" s="2">
        <v>45859</v>
      </c>
      <c r="B37" s="1">
        <v>32976582.019812699</v>
      </c>
      <c r="C37" s="6">
        <v>0.77492802430982599</v>
      </c>
      <c r="D37" s="1">
        <v>25554477.553104401</v>
      </c>
      <c r="E37" s="1">
        <v>-73560.834662722496</v>
      </c>
      <c r="F37" s="1">
        <v>156.11047200970199</v>
      </c>
      <c r="G37" s="1">
        <v>14423049.8913719</v>
      </c>
      <c r="H37" s="1">
        <v>-22922.954593583599</v>
      </c>
      <c r="I37" t="s">
        <v>14</v>
      </c>
      <c r="L37" s="1" t="s">
        <v>22</v>
      </c>
      <c r="M37" s="4">
        <v>45828</v>
      </c>
      <c r="N37" s="4">
        <v>45858</v>
      </c>
      <c r="O37" s="1">
        <v>39000000000</v>
      </c>
      <c r="P37" s="1">
        <v>0.77492802430982599</v>
      </c>
      <c r="Q37" s="3">
        <f>YEARFRAC(M37,N37,3)*O37*P37*0.0001</f>
        <v>248401.58587465654</v>
      </c>
    </row>
    <row r="38" spans="1:17" x14ac:dyDescent="0.25">
      <c r="A38" s="2">
        <v>45889</v>
      </c>
      <c r="B38" s="1">
        <v>34858776.039720997</v>
      </c>
      <c r="C38" s="6">
        <v>0.76894020846939803</v>
      </c>
      <c r="D38" s="1">
        <v>26804314.5149711</v>
      </c>
      <c r="E38" s="1">
        <v>-75853.471200525993</v>
      </c>
      <c r="F38" s="1">
        <v>158.08707472443899</v>
      </c>
      <c r="G38" s="1">
        <v>15048453.6833177</v>
      </c>
      <c r="H38" s="1">
        <v>-23223.062424501099</v>
      </c>
      <c r="I38" t="s">
        <v>14</v>
      </c>
      <c r="L38" s="1" t="s">
        <v>22</v>
      </c>
      <c r="M38" s="4">
        <v>45858</v>
      </c>
      <c r="N38" s="4">
        <v>45889</v>
      </c>
      <c r="O38" s="1">
        <v>39000000000</v>
      </c>
      <c r="P38" s="1">
        <v>0.76894020846939803</v>
      </c>
      <c r="Q38" s="3">
        <f>YEARFRAC(M38,N38,3)*O38*P38*0.0001</f>
        <v>254698.27727109654</v>
      </c>
    </row>
    <row r="39" spans="1:17" x14ac:dyDescent="0.25">
      <c r="A39" s="2">
        <v>45922</v>
      </c>
      <c r="B39" s="1">
        <v>35516569.689787596</v>
      </c>
      <c r="C39" s="6">
        <v>0.76237878503138701</v>
      </c>
      <c r="D39" s="1">
        <v>27077079.2485829</v>
      </c>
      <c r="E39" s="1">
        <v>-75432.598031216796</v>
      </c>
      <c r="F39" s="1">
        <v>154.67605439110201</v>
      </c>
      <c r="G39" s="1">
        <v>15157169.8472302</v>
      </c>
      <c r="H39" s="1">
        <v>-22731.6385238982</v>
      </c>
      <c r="I39" t="s">
        <v>14</v>
      </c>
      <c r="L39" s="1" t="s">
        <v>22</v>
      </c>
      <c r="M39" s="4">
        <v>45889</v>
      </c>
      <c r="N39" s="4">
        <v>45920</v>
      </c>
      <c r="O39" s="1">
        <v>39000000000</v>
      </c>
      <c r="P39" s="1">
        <v>0.76237878503138701</v>
      </c>
      <c r="Q39" s="3">
        <f>YEARFRAC(M39,N39,3)*O39*P39*0.0001</f>
        <v>252524.91811039645</v>
      </c>
    </row>
    <row r="40" spans="1:17" x14ac:dyDescent="0.25">
      <c r="A40" s="2">
        <v>45950</v>
      </c>
      <c r="B40" s="1">
        <v>34786214.370719999</v>
      </c>
      <c r="C40" s="6">
        <v>0.75685001028133103</v>
      </c>
      <c r="D40" s="1">
        <v>26327946.704128001</v>
      </c>
      <c r="E40" s="1">
        <v>-72473.986215889396</v>
      </c>
      <c r="F40" s="1">
        <v>146.84173254589999</v>
      </c>
      <c r="G40" s="1">
        <v>14754324.2237182</v>
      </c>
      <c r="H40" s="1">
        <v>-21529.8393459976</v>
      </c>
      <c r="I40" t="s">
        <v>14</v>
      </c>
      <c r="L40" s="1" t="s">
        <v>22</v>
      </c>
      <c r="M40" s="4">
        <v>45920</v>
      </c>
      <c r="N40" s="4">
        <v>45950</v>
      </c>
      <c r="O40" s="1">
        <v>39000000000</v>
      </c>
      <c r="P40" s="1">
        <v>0.75685001028133103</v>
      </c>
      <c r="Q40" s="3">
        <f>YEARFRAC(M40,N40,3)*O40*P40*0.0001</f>
        <v>242606.71562442667</v>
      </c>
    </row>
    <row r="41" spans="1:17" x14ac:dyDescent="0.25">
      <c r="A41" s="2">
        <v>45981</v>
      </c>
      <c r="B41" s="1">
        <v>36478903.565001398</v>
      </c>
      <c r="C41" s="6">
        <v>0.75077040622776103</v>
      </c>
      <c r="D41" s="1">
        <v>27387281.248239499</v>
      </c>
      <c r="E41" s="1">
        <v>-74407.766762866799</v>
      </c>
      <c r="F41" s="1">
        <v>148.750766107597</v>
      </c>
      <c r="G41" s="1">
        <v>15349212.7908407</v>
      </c>
      <c r="H41" s="1">
        <v>-21742.889405680002</v>
      </c>
      <c r="I41" t="s">
        <v>14</v>
      </c>
      <c r="L41" s="1" t="s">
        <v>22</v>
      </c>
      <c r="M41" s="4">
        <v>45950</v>
      </c>
      <c r="N41" s="4">
        <v>45981</v>
      </c>
      <c r="O41" s="1">
        <v>39000000000</v>
      </c>
      <c r="P41" s="1">
        <v>0.75077040622776103</v>
      </c>
      <c r="Q41" s="3">
        <f>YEARFRAC(M41,N41,3)*O41*P41*0.0001</f>
        <v>248679.84140530496</v>
      </c>
    </row>
    <row r="42" spans="1:17" x14ac:dyDescent="0.25">
      <c r="A42" s="2">
        <v>46013</v>
      </c>
      <c r="B42" s="1">
        <v>35740173.545700297</v>
      </c>
      <c r="C42" s="6">
        <v>0.744540014182831</v>
      </c>
      <c r="D42" s="1">
        <v>26609989.318612501</v>
      </c>
      <c r="E42" s="1">
        <v>-71439.099830358595</v>
      </c>
      <c r="F42" s="1">
        <v>141.11255342957801</v>
      </c>
      <c r="G42" s="1">
        <v>14930287.624688899</v>
      </c>
      <c r="H42" s="1">
        <v>-20565.068578198701</v>
      </c>
      <c r="I42" t="s">
        <v>14</v>
      </c>
      <c r="L42" s="1" t="s">
        <v>22</v>
      </c>
      <c r="M42" s="4">
        <v>45981</v>
      </c>
      <c r="N42" s="4">
        <v>46011</v>
      </c>
      <c r="O42" s="1">
        <v>39000000000</v>
      </c>
      <c r="P42" s="1">
        <v>0.744540014182831</v>
      </c>
      <c r="Q42" s="3">
        <f>YEARFRAC(M42,N42,3)*O42*P42*0.0001</f>
        <v>238660.77166956503</v>
      </c>
    </row>
    <row r="43" spans="1:17" x14ac:dyDescent="0.25">
      <c r="A43" s="2">
        <v>46042</v>
      </c>
      <c r="B43" s="1">
        <v>37378051.959524304</v>
      </c>
      <c r="C43" s="6">
        <v>0.73893295741755105</v>
      </c>
      <c r="D43" s="1">
        <v>27619874.4769582</v>
      </c>
      <c r="E43" s="1">
        <v>-73355.013554345001</v>
      </c>
      <c r="F43" s="1">
        <v>143.30975712380999</v>
      </c>
      <c r="G43" s="1">
        <v>15500446.0364976</v>
      </c>
      <c r="H43" s="1">
        <v>-20829.088254871898</v>
      </c>
      <c r="I43" t="s">
        <v>14</v>
      </c>
      <c r="L43" s="1" t="s">
        <v>22</v>
      </c>
      <c r="M43" s="4">
        <v>46011</v>
      </c>
      <c r="N43" s="4">
        <v>46042</v>
      </c>
      <c r="O43" s="1">
        <v>39000000000</v>
      </c>
      <c r="P43" s="1">
        <v>0.73893295741755105</v>
      </c>
      <c r="Q43" s="3">
        <f>YEARFRAC(M43,N43,3)*O43*P43*0.0001</f>
        <v>244758.88918296419</v>
      </c>
    </row>
    <row r="44" spans="1:17" x14ac:dyDescent="0.25">
      <c r="B44" s="1">
        <v>908311540.54508197</v>
      </c>
      <c r="C44" s="6"/>
      <c r="D44" s="1">
        <v>757186830.39040995</v>
      </c>
      <c r="E44" s="1">
        <v>-2966340.3066290799</v>
      </c>
      <c r="F44" s="1">
        <v>10304.8328340959</v>
      </c>
      <c r="G44" s="1">
        <v>445368542.81353003</v>
      </c>
      <c r="H44" s="1">
        <v>-1707363.3629488</v>
      </c>
      <c r="L44" s="1" t="s">
        <v>21</v>
      </c>
      <c r="M44" s="4"/>
      <c r="N44" s="4"/>
      <c r="O44" s="1"/>
      <c r="P44" s="1"/>
      <c r="Q44" s="3">
        <f>YEARFRAC(M44,N44,3)*O44*P44*0.0001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premium in BP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Ziyatdinov Iskander</dc:creator>
  <cp:lastModifiedBy>Ziyatdinov Iskander</cp:lastModifiedBy>
  <dcterms:created xsi:type="dcterms:W3CDTF">2021-08-20T11:52:39Z</dcterms:created>
  <dcterms:modified xsi:type="dcterms:W3CDTF">2022-08-25T16:16:37Z</dcterms:modified>
</cp:coreProperties>
</file>