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2"/>
  <workbookPr/>
  <mc:AlternateContent xmlns:mc="http://schemas.openxmlformats.org/markup-compatibility/2006">
    <mc:Choice Requires="x15">
      <x15ac:absPath xmlns:x15ac="http://schemas.microsoft.com/office/spreadsheetml/2010/11/ac" url="/Users/waiwai/Projects/Gen6-GSE-Elec/Documents/Development/"/>
    </mc:Choice>
  </mc:AlternateContent>
  <xr:revisionPtr revIDLastSave="0" documentId="13_ncr:1_{8EAC21E0-24A6-D140-AFB8-6FE0F3E067DB}" xr6:coauthVersionLast="47" xr6:coauthVersionMax="47" xr10:uidLastSave="{00000000-0000-0000-0000-000000000000}"/>
  <bookViews>
    <workbookView xWindow="20" yWindow="500" windowWidth="28800" windowHeight="17500" xr2:uid="{00000000-000D-0000-FFFF-FFFF00000000}"/>
  </bookViews>
  <sheets>
    <sheet name="Build４" sheetId="5" r:id="rId1"/>
    <sheet name="Build3" sheetId="3" r:id="rId2"/>
    <sheet name="Build2" sheetId="2" r:id="rId3"/>
    <sheet name="Build1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5" l="1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2" i="5"/>
  <c r="M3" i="3"/>
  <c r="M8" i="3"/>
  <c r="M4" i="3"/>
  <c r="M5" i="3"/>
  <c r="M6" i="3"/>
  <c r="M7" i="3"/>
  <c r="M9" i="3"/>
  <c r="M10" i="3"/>
  <c r="M11" i="3"/>
  <c r="M12" i="3"/>
  <c r="M13" i="3"/>
  <c r="M14" i="3"/>
  <c r="M15" i="3"/>
  <c r="M16" i="3"/>
  <c r="M17" i="3"/>
  <c r="M18" i="3"/>
  <c r="M19" i="3"/>
  <c r="M21" i="3"/>
  <c r="M20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2" i="3"/>
  <c r="K8" i="3"/>
  <c r="K55" i="3"/>
  <c r="K54" i="3"/>
  <c r="K53" i="3"/>
  <c r="K52" i="3"/>
  <c r="K51" i="3"/>
  <c r="K50" i="3"/>
  <c r="K49" i="3"/>
  <c r="K48" i="3"/>
  <c r="K47" i="3"/>
  <c r="K46" i="3"/>
  <c r="K45" i="3"/>
  <c r="K44" i="3"/>
  <c r="K43" i="3"/>
  <c r="K42" i="3"/>
  <c r="K41" i="3"/>
  <c r="K40" i="3"/>
  <c r="K39" i="3"/>
  <c r="K38" i="3"/>
  <c r="K37" i="3"/>
  <c r="K36" i="3"/>
  <c r="K35" i="3"/>
  <c r="K34" i="3"/>
  <c r="K33" i="3"/>
  <c r="K32" i="3"/>
  <c r="K31" i="3"/>
  <c r="K30" i="3"/>
  <c r="K29" i="3"/>
  <c r="K28" i="3"/>
  <c r="K27" i="3"/>
  <c r="K26" i="3"/>
  <c r="K25" i="3"/>
  <c r="K24" i="3"/>
  <c r="K23" i="3"/>
  <c r="K22" i="3"/>
  <c r="K20" i="3"/>
  <c r="K21" i="3"/>
  <c r="K19" i="3"/>
  <c r="K18" i="3"/>
  <c r="K17" i="3"/>
  <c r="K16" i="3"/>
  <c r="K15" i="3"/>
  <c r="K14" i="3"/>
  <c r="K13" i="3"/>
  <c r="K12" i="3"/>
  <c r="K11" i="3"/>
  <c r="K10" i="3"/>
  <c r="K9" i="3"/>
  <c r="K7" i="3"/>
  <c r="K6" i="3"/>
  <c r="K5" i="3"/>
  <c r="K4" i="3"/>
  <c r="K3" i="3"/>
  <c r="K2" i="3"/>
  <c r="H38" i="2"/>
  <c r="L2" i="2"/>
  <c r="H2" i="2"/>
  <c r="H32" i="2"/>
  <c r="L55" i="2"/>
  <c r="H55" i="2"/>
  <c r="H13" i="2"/>
  <c r="H60" i="2"/>
  <c r="H5" i="2"/>
  <c r="H34" i="2"/>
  <c r="H42" i="2"/>
  <c r="H30" i="2"/>
  <c r="H54" i="2"/>
  <c r="H66" i="2"/>
  <c r="H18" i="2"/>
  <c r="H20" i="2"/>
  <c r="H19" i="2"/>
  <c r="H25" i="2"/>
  <c r="L18" i="2"/>
  <c r="L20" i="2"/>
  <c r="L19" i="2"/>
  <c r="L25" i="2"/>
  <c r="H21" i="2"/>
  <c r="H23" i="2"/>
  <c r="H27" i="2"/>
  <c r="H17" i="2"/>
  <c r="H35" i="2"/>
  <c r="H26" i="2"/>
  <c r="H16" i="2"/>
  <c r="H24" i="2"/>
  <c r="H28" i="2"/>
  <c r="H22" i="2"/>
  <c r="H15" i="2"/>
  <c r="L29" i="2"/>
  <c r="H29" i="2"/>
  <c r="H48" i="2"/>
  <c r="H31" i="2"/>
  <c r="H46" i="2"/>
  <c r="H10" i="2"/>
  <c r="H9" i="2"/>
  <c r="H7" i="2"/>
  <c r="H41" i="2"/>
  <c r="H36" i="2"/>
  <c r="H40" i="2"/>
  <c r="H53" i="2"/>
  <c r="H33" i="2"/>
  <c r="H59" i="2"/>
  <c r="H63" i="2"/>
  <c r="H62" i="2"/>
  <c r="H67" i="2"/>
  <c r="H37" i="2"/>
  <c r="H65" i="2"/>
  <c r="H47" i="2"/>
  <c r="H50" i="2"/>
  <c r="H51" i="2"/>
  <c r="H49" i="2"/>
  <c r="L38" i="2"/>
  <c r="H12" i="2"/>
  <c r="H11" i="2"/>
  <c r="H8" i="2"/>
  <c r="H39" i="2"/>
  <c r="L50" i="2"/>
  <c r="L47" i="2"/>
  <c r="L33" i="2"/>
  <c r="L65" i="2"/>
  <c r="L37" i="2"/>
  <c r="L67" i="2"/>
  <c r="L62" i="2"/>
  <c r="L63" i="2"/>
  <c r="L59" i="2"/>
  <c r="L53" i="2"/>
  <c r="L40" i="2"/>
  <c r="L36" i="2"/>
  <c r="L41" i="2"/>
  <c r="L39" i="2"/>
  <c r="L7" i="2"/>
  <c r="L9" i="2"/>
  <c r="L8" i="2"/>
  <c r="L10" i="2"/>
  <c r="L46" i="2"/>
  <c r="L31" i="2"/>
  <c r="L48" i="2"/>
  <c r="L15" i="2"/>
  <c r="L22" i="2"/>
  <c r="L14" i="2"/>
  <c r="L16" i="2"/>
  <c r="L28" i="2"/>
  <c r="L26" i="2"/>
  <c r="L35" i="2"/>
  <c r="L17" i="2"/>
  <c r="L27" i="2"/>
  <c r="L23" i="2"/>
  <c r="L21" i="2"/>
  <c r="L66" i="2"/>
  <c r="L54" i="2"/>
  <c r="L30" i="2"/>
  <c r="L42" i="2"/>
  <c r="L34" i="2"/>
  <c r="L5" i="2"/>
  <c r="L60" i="2"/>
  <c r="L13" i="2"/>
  <c r="L11" i="2"/>
  <c r="L12" i="2"/>
  <c r="L32" i="2"/>
  <c r="L51" i="2"/>
  <c r="H3" i="2"/>
  <c r="L3" i="2"/>
  <c r="L64" i="2"/>
  <c r="L6" i="2"/>
  <c r="L43" i="2"/>
  <c r="L44" i="2"/>
  <c r="L45" i="2"/>
  <c r="L24" i="2"/>
  <c r="L61" i="2"/>
  <c r="L4" i="2"/>
  <c r="L52" i="2"/>
  <c r="L58" i="2"/>
  <c r="L57" i="2"/>
  <c r="L56" i="2"/>
  <c r="L49" i="2"/>
  <c r="H56" i="2"/>
  <c r="H57" i="2"/>
  <c r="H58" i="2"/>
  <c r="H52" i="2"/>
  <c r="H4" i="2"/>
  <c r="H61" i="2"/>
  <c r="H45" i="2"/>
  <c r="H44" i="2"/>
  <c r="H43" i="2"/>
  <c r="H6" i="2"/>
  <c r="H64" i="2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H33" i="1"/>
  <c r="J33" i="1" s="1"/>
  <c r="H32" i="1"/>
  <c r="J32" i="1" s="1"/>
  <c r="H31" i="1"/>
  <c r="J31" i="1" s="1"/>
  <c r="H30" i="1"/>
  <c r="J30" i="1" s="1"/>
  <c r="H29" i="1"/>
  <c r="J29" i="1" s="1"/>
  <c r="J28" i="1"/>
  <c r="H27" i="1"/>
  <c r="J27" i="1" s="1"/>
  <c r="H26" i="1"/>
  <c r="J26" i="1" s="1"/>
  <c r="H25" i="1"/>
  <c r="J25" i="1" s="1"/>
  <c r="H24" i="1"/>
  <c r="J24" i="1" s="1"/>
  <c r="H23" i="1"/>
  <c r="J23" i="1" s="1"/>
  <c r="H22" i="1"/>
  <c r="J22" i="1" s="1"/>
  <c r="H21" i="1"/>
  <c r="J21" i="1" s="1"/>
  <c r="H20" i="1"/>
  <c r="J20" i="1" s="1"/>
  <c r="H19" i="1"/>
  <c r="J19" i="1" s="1"/>
  <c r="H18" i="1"/>
  <c r="J18" i="1" s="1"/>
  <c r="H17" i="1"/>
  <c r="J17" i="1" s="1"/>
  <c r="H16" i="1"/>
  <c r="J16" i="1" s="1"/>
  <c r="H15" i="1"/>
  <c r="J15" i="1" s="1"/>
  <c r="H14" i="1"/>
  <c r="J14" i="1" s="1"/>
  <c r="H13" i="1"/>
  <c r="J13" i="1" s="1"/>
  <c r="H12" i="1"/>
  <c r="J12" i="1" s="1"/>
  <c r="H11" i="1"/>
  <c r="J11" i="1" s="1"/>
  <c r="H10" i="1"/>
  <c r="J10" i="1" s="1"/>
  <c r="H9" i="1"/>
  <c r="J9" i="1" s="1"/>
  <c r="H8" i="1"/>
  <c r="J8" i="1" s="1"/>
  <c r="H7" i="1"/>
  <c r="J7" i="1" s="1"/>
  <c r="H6" i="1"/>
  <c r="J6" i="1" s="1"/>
  <c r="H5" i="1"/>
  <c r="J5" i="1" s="1"/>
  <c r="H4" i="1"/>
  <c r="J4" i="1" s="1"/>
  <c r="H3" i="1"/>
  <c r="J3" i="1" s="1"/>
  <c r="H2" i="1"/>
  <c r="J2" i="1" s="1"/>
</calcChain>
</file>

<file path=xl/sharedStrings.xml><?xml version="1.0" encoding="utf-8"?>
<sst xmlns="http://schemas.openxmlformats.org/spreadsheetml/2006/main" count="1548" uniqueCount="618">
  <si>
    <t>品名</t>
    <rPh sb="0" eb="2">
      <t>ヒンメイ</t>
    </rPh>
    <phoneticPr fontId="1"/>
  </si>
  <si>
    <t>型番</t>
    <rPh sb="0" eb="2">
      <t>カタバン</t>
    </rPh>
    <phoneticPr fontId="1"/>
  </si>
  <si>
    <t>通販コード</t>
    <rPh sb="0" eb="2">
      <t>ツウハン</t>
    </rPh>
    <phoneticPr fontId="1"/>
  </si>
  <si>
    <t>単価</t>
    <rPh sb="0" eb="2">
      <t>タンカ</t>
    </rPh>
    <phoneticPr fontId="1"/>
  </si>
  <si>
    <t>価格</t>
    <rPh sb="0" eb="2">
      <t>カカク</t>
    </rPh>
    <phoneticPr fontId="1"/>
  </si>
  <si>
    <t>備考</t>
    <rPh sb="0" eb="2">
      <t>ビコウ</t>
    </rPh>
    <phoneticPr fontId="1"/>
  </si>
  <si>
    <t>URL</t>
    <phoneticPr fontId="1"/>
  </si>
  <si>
    <t>購入先</t>
    <rPh sb="0" eb="2">
      <t>コウニュウ</t>
    </rPh>
    <rPh sb="2" eb="3">
      <t>サキ</t>
    </rPh>
    <phoneticPr fontId="1"/>
  </si>
  <si>
    <t>記号</t>
    <rPh sb="0" eb="2">
      <t>キゴウ</t>
    </rPh>
    <phoneticPr fontId="1"/>
  </si>
  <si>
    <t>値</t>
    <rPh sb="0" eb="1">
      <t>アタイ</t>
    </rPh>
    <phoneticPr fontId="1"/>
  </si>
  <si>
    <t>C1-C3, C5-C8, C11-C13, C15, C17, C18</t>
    <phoneticPr fontId="1"/>
  </si>
  <si>
    <t>GRM188R6YA106MA73</t>
    <phoneticPr fontId="1"/>
  </si>
  <si>
    <t>秋月電子通商</t>
  </si>
  <si>
    <t>秋月電子通商</t>
    <rPh sb="0" eb="6">
      <t>アキヅキデンシツウショウ</t>
    </rPh>
    <phoneticPr fontId="1"/>
  </si>
  <si>
    <t>チップ積層セラミックコンデンサー 0.1μF50V X8L 1608 (40個入)</t>
    <phoneticPr fontId="1"/>
  </si>
  <si>
    <t>P-16143</t>
    <phoneticPr fontId="1"/>
  </si>
  <si>
    <t>https://akizukidenshi.com/catalog/g/gP-16143/</t>
    <phoneticPr fontId="1"/>
  </si>
  <si>
    <t>C4</t>
    <phoneticPr fontId="1"/>
  </si>
  <si>
    <t>https://akizukidenshi.com/catalog/g/gP-04249/</t>
    <phoneticPr fontId="1"/>
  </si>
  <si>
    <t>電気二重層コンデンサー1F5.5V(薄型)</t>
    <phoneticPr fontId="1"/>
  </si>
  <si>
    <t>SE-5R5-D105VYV</t>
    <phoneticPr fontId="1"/>
  </si>
  <si>
    <t>P-04249</t>
    <phoneticPr fontId="1"/>
  </si>
  <si>
    <t>C9, C10</t>
    <phoneticPr fontId="1"/>
  </si>
  <si>
    <t>チップ積層セラミックコンデンサー 15pF50V NP0 1608 (40個入)</t>
    <phoneticPr fontId="1"/>
  </si>
  <si>
    <t>CC0603N150J500</t>
    <phoneticPr fontId="1"/>
  </si>
  <si>
    <t>P-13312</t>
    <phoneticPr fontId="1"/>
  </si>
  <si>
    <t>C14, C16</t>
    <phoneticPr fontId="1"/>
  </si>
  <si>
    <t>https://akizukidenshi.com/catalog/g/gP-17338/</t>
    <phoneticPr fontId="1"/>
  </si>
  <si>
    <t>チップ積層セラミックコンデンサー 10μF50V B 3216 (10個入)</t>
    <phoneticPr fontId="1"/>
  </si>
  <si>
    <t>GRM31CB31H106KA12</t>
    <phoneticPr fontId="1"/>
  </si>
  <si>
    <t>P-17338</t>
    <phoneticPr fontId="1"/>
  </si>
  <si>
    <t>https://akizukidenshi.com/catalog/g/gP-13312/</t>
    <phoneticPr fontId="1"/>
  </si>
  <si>
    <t>購入数 (パック数)</t>
    <rPh sb="0" eb="2">
      <t>コウニュウ</t>
    </rPh>
    <rPh sb="2" eb="3">
      <t>スウ</t>
    </rPh>
    <rPh sb="8" eb="9">
      <t>スウ</t>
    </rPh>
    <phoneticPr fontId="1"/>
  </si>
  <si>
    <t>必要個数</t>
    <rPh sb="0" eb="2">
      <t>ヒツヨウ</t>
    </rPh>
    <rPh sb="2" eb="3">
      <t>コ</t>
    </rPh>
    <rPh sb="3" eb="4">
      <t>スウ</t>
    </rPh>
    <phoneticPr fontId="1"/>
  </si>
  <si>
    <t>D1, D4</t>
    <phoneticPr fontId="1"/>
  </si>
  <si>
    <t>チップダイオード 1000V1A GS1010FL (10個入)</t>
    <phoneticPr fontId="1"/>
  </si>
  <si>
    <t>C=0.1uF, VDC=50V</t>
    <phoneticPr fontId="1"/>
  </si>
  <si>
    <t>C=1F, VDC=5.5V</t>
    <phoneticPr fontId="1"/>
  </si>
  <si>
    <t>C=15pF, VDC=50V</t>
    <phoneticPr fontId="1"/>
  </si>
  <si>
    <t>C=10uF, VDC=50V</t>
    <phoneticPr fontId="1"/>
  </si>
  <si>
    <t>VF=1.1V, IF=1A</t>
    <phoneticPr fontId="1"/>
  </si>
  <si>
    <t>GS1010FL</t>
    <phoneticPr fontId="1"/>
  </si>
  <si>
    <t>I-06014</t>
    <phoneticPr fontId="1"/>
  </si>
  <si>
    <t>https://akizukidenshi.com/catalog/g/gI-06014/</t>
    <phoneticPr fontId="1"/>
  </si>
  <si>
    <t>D2, D3</t>
    <phoneticPr fontId="1"/>
  </si>
  <si>
    <t>https://akizukidenshi.com/catalog/g/gI-07409/</t>
    <phoneticPr fontId="1"/>
  </si>
  <si>
    <t>TVSダイオード(サージ吸収素子) SMAJ45A (20個入)</t>
    <phoneticPr fontId="1"/>
  </si>
  <si>
    <t>PPPM=400W</t>
    <phoneticPr fontId="1"/>
  </si>
  <si>
    <t>SMAJ45A</t>
    <phoneticPr fontId="1"/>
  </si>
  <si>
    <t>I-07409</t>
    <phoneticPr fontId="1"/>
  </si>
  <si>
    <t>ディスコン</t>
    <phoneticPr fontId="1"/>
  </si>
  <si>
    <t>D5, D6</t>
    <phoneticPr fontId="1"/>
  </si>
  <si>
    <t>https://akizukidenshi.com/catalog/g/gI-02073/</t>
    <phoneticPr fontId="1"/>
  </si>
  <si>
    <t>表面実装用ショットキーバリアダイオード 40V2A SS2040FL (20個入)</t>
    <phoneticPr fontId="1"/>
  </si>
  <si>
    <t>VF=0.45V, IF=2A</t>
    <phoneticPr fontId="1"/>
  </si>
  <si>
    <t>SS2040FL</t>
    <phoneticPr fontId="1"/>
  </si>
  <si>
    <t>I-02073</t>
    <phoneticPr fontId="1"/>
  </si>
  <si>
    <t>D7-D9, D19-D29</t>
    <phoneticPr fontId="1"/>
  </si>
  <si>
    <t>https://akizukidenshi.com/catalog/g/gI-06416/</t>
    <phoneticPr fontId="1"/>
  </si>
  <si>
    <t>オレンジ色チップLED [1608] OSOR1608C1A (20個入)</t>
    <phoneticPr fontId="1"/>
  </si>
  <si>
    <t>VF=1.9V, IF=30mA</t>
    <phoneticPr fontId="1"/>
  </si>
  <si>
    <t>OSOR1608C1A</t>
    <phoneticPr fontId="1"/>
  </si>
  <si>
    <t>I-06416</t>
    <phoneticPr fontId="1"/>
  </si>
  <si>
    <t>D10, D11</t>
    <phoneticPr fontId="1"/>
  </si>
  <si>
    <t>緑色チップLED [1608] OSTG1608C1A (20個入)</t>
    <phoneticPr fontId="1"/>
  </si>
  <si>
    <t>VF=2.9V, IF=30mA</t>
    <phoneticPr fontId="1"/>
  </si>
  <si>
    <t>OSTG1608C1A</t>
    <phoneticPr fontId="1"/>
  </si>
  <si>
    <t>I-06417</t>
    <phoneticPr fontId="1"/>
  </si>
  <si>
    <t>https://akizukidenshi.com/catalog/g/gI-06417/</t>
    <phoneticPr fontId="1"/>
  </si>
  <si>
    <t>D12-D15</t>
    <phoneticPr fontId="1"/>
  </si>
  <si>
    <t>https://akizukidenshi.com/catalog/g/gI-03982/</t>
    <phoneticPr fontId="1"/>
  </si>
  <si>
    <t>青色チップLED [1608] OSBL1608 (20個入)</t>
    <phoneticPr fontId="1"/>
  </si>
  <si>
    <t>OSBL1608C1A</t>
    <phoneticPr fontId="1"/>
  </si>
  <si>
    <t>I-03982</t>
    <phoneticPr fontId="1"/>
  </si>
  <si>
    <t>D16, D17</t>
    <phoneticPr fontId="1"/>
  </si>
  <si>
    <t>赤色チップLED [1608] 625nm 120度 OSHR1608 (20個入)</t>
    <phoneticPr fontId="1"/>
  </si>
  <si>
    <t>OSHR1608C1A</t>
    <phoneticPr fontId="1"/>
  </si>
  <si>
    <t>I-03978</t>
    <phoneticPr fontId="1"/>
  </si>
  <si>
    <t>https://akizukidenshi.com/catalog/g/gI-03978/</t>
    <phoneticPr fontId="1"/>
  </si>
  <si>
    <t>F1</t>
    <phoneticPr fontId="1"/>
  </si>
  <si>
    <t>https://akizukidenshi.com/catalog/g/gP-15300/</t>
    <phoneticPr fontId="1"/>
  </si>
  <si>
    <t>リセッタブルヒューズ 0.5A トリップ電流:1A 耐圧:13.2V (4個入)</t>
    <phoneticPr fontId="1"/>
  </si>
  <si>
    <t>VDC=13.2V, IH=0.5A, IT=1A</t>
    <phoneticPr fontId="1"/>
  </si>
  <si>
    <t>MF-NSMF050-2</t>
    <phoneticPr fontId="1"/>
  </si>
  <si>
    <t>秋月電子通商</t>
    <phoneticPr fontId="1"/>
  </si>
  <si>
    <t>P-15300</t>
    <phoneticPr fontId="1"/>
  </si>
  <si>
    <t>J1</t>
    <phoneticPr fontId="1"/>
  </si>
  <si>
    <t>https://akizukidenshi.com/catalog/g/gC-03784/</t>
    <phoneticPr fontId="1"/>
  </si>
  <si>
    <t>ピンソケット(メス) 1×6(6P)</t>
    <phoneticPr fontId="1"/>
  </si>
  <si>
    <t>FH-1x6SG/RH</t>
    <phoneticPr fontId="1"/>
  </si>
  <si>
    <t>C-03784</t>
    <phoneticPr fontId="1"/>
  </si>
  <si>
    <t>J2</t>
    <phoneticPr fontId="1"/>
  </si>
  <si>
    <t>ターミナルブロック 2.54mm 4P 緑 縦</t>
    <phoneticPr fontId="1"/>
  </si>
  <si>
    <t>TB401-1-4-E</t>
    <phoneticPr fontId="1"/>
  </si>
  <si>
    <t>P-07756</t>
    <phoneticPr fontId="1"/>
  </si>
  <si>
    <t>https://akizukidenshi.com/catalog/g/gP-07756/</t>
    <phoneticPr fontId="1"/>
  </si>
  <si>
    <t>J4-6</t>
    <phoneticPr fontId="1"/>
  </si>
  <si>
    <t>ターミナルブロック 2P 緑 縦</t>
    <phoneticPr fontId="1"/>
  </si>
  <si>
    <t>TB411-2-2-E-1</t>
    <phoneticPr fontId="1"/>
  </si>
  <si>
    <t>P-06309</t>
    <phoneticPr fontId="1"/>
  </si>
  <si>
    <t>https://akizukidenshi.com/catalog/g/gP-06309/</t>
    <phoneticPr fontId="1"/>
  </si>
  <si>
    <t>J10, J12</t>
    <phoneticPr fontId="1"/>
  </si>
  <si>
    <t>ターミナルブロック 2.54mm 2P 緑 縦</t>
    <phoneticPr fontId="1"/>
  </si>
  <si>
    <t>TB401-1-2-E</t>
    <phoneticPr fontId="1"/>
  </si>
  <si>
    <t>P-01404</t>
    <phoneticPr fontId="1"/>
  </si>
  <si>
    <t>https://akizukidenshi.com/catalog/g/gP-01404/</t>
    <phoneticPr fontId="1"/>
  </si>
  <si>
    <t>L1</t>
    <phoneticPr fontId="1"/>
  </si>
  <si>
    <t>チップインダクター 10μH1.7A(5個入)</t>
    <phoneticPr fontId="1"/>
  </si>
  <si>
    <t>DFE322512F-100M</t>
    <phoneticPr fontId="1"/>
  </si>
  <si>
    <t>P-14977</t>
    <phoneticPr fontId="1"/>
  </si>
  <si>
    <t>https://akizukidenshi.com/catalog/g/gP-14977/</t>
    <phoneticPr fontId="1"/>
  </si>
  <si>
    <t>Q1, Q2</t>
    <phoneticPr fontId="1"/>
  </si>
  <si>
    <t>PchパワーMOSFET 60V8A TJ8S06M3L</t>
    <phoneticPr fontId="1"/>
  </si>
  <si>
    <t>TJ8S06M3L(T6L1NQ)</t>
    <phoneticPr fontId="1"/>
  </si>
  <si>
    <t>I-13964</t>
    <phoneticPr fontId="1"/>
  </si>
  <si>
    <t>https://akizukidenshi.com/catalog/g/gI-13964/</t>
    <phoneticPr fontId="1"/>
  </si>
  <si>
    <t>Vth=-2~-3V, VGSS=-20, ID=-8A</t>
    <phoneticPr fontId="1"/>
  </si>
  <si>
    <t>Q3</t>
    <phoneticPr fontId="1"/>
  </si>
  <si>
    <t>https://akizukidenshi.com/catalog/g/gI-00628/</t>
    <phoneticPr fontId="1"/>
  </si>
  <si>
    <t>チップトランジスタ 2SC3325-Y 50V500mA (20個入)</t>
    <phoneticPr fontId="1"/>
  </si>
  <si>
    <t>I-00628</t>
    <phoneticPr fontId="1"/>
  </si>
  <si>
    <t>2SC3325-Y</t>
    <phoneticPr fontId="1"/>
  </si>
  <si>
    <t>hFE=120~240, IB=50mA, IC=500mA</t>
    <phoneticPr fontId="1"/>
  </si>
  <si>
    <t>SW1, SW2, SW17</t>
    <phoneticPr fontId="1"/>
  </si>
  <si>
    <t>表面実装用タクトスイッチ TVAF06-A020B-R (5個入)</t>
    <phoneticPr fontId="1"/>
  </si>
  <si>
    <t>TVAF06-A020B-R</t>
    <phoneticPr fontId="1"/>
  </si>
  <si>
    <t>P-14888</t>
    <phoneticPr fontId="1"/>
  </si>
  <si>
    <t>https://akizukidenshi.com/catalog/g/gP-14888/</t>
    <phoneticPr fontId="1"/>
  </si>
  <si>
    <t>SW11-SW16, SW18-SW25</t>
    <phoneticPr fontId="1"/>
  </si>
  <si>
    <t>ピンヘッダ 1×2 (2P) (10個入)</t>
    <phoneticPr fontId="1"/>
  </si>
  <si>
    <t>PH-1X2SG</t>
    <phoneticPr fontId="1"/>
  </si>
  <si>
    <t>C-08593</t>
    <phoneticPr fontId="1"/>
  </si>
  <si>
    <t>https://akizukidenshi.com/catalog/g/gC-08593/</t>
    <phoneticPr fontId="1"/>
  </si>
  <si>
    <t>TH1</t>
    <phoneticPr fontId="1"/>
  </si>
  <si>
    <t>NTCサーミスタ(温度検知・温度補償用)10kΩ 1608 (20個入)</t>
    <phoneticPr fontId="1"/>
  </si>
  <si>
    <t>NCP18XH103F03RB</t>
    <phoneticPr fontId="1"/>
  </si>
  <si>
    <t>P-05252</t>
    <phoneticPr fontId="1"/>
  </si>
  <si>
    <t>https://akizukidenshi.com/catalog/g/gP-05252/</t>
    <phoneticPr fontId="1"/>
  </si>
  <si>
    <t>R=10kR, I=0.31mA</t>
    <phoneticPr fontId="1"/>
  </si>
  <si>
    <t>TP1-4</t>
    <phoneticPr fontId="1"/>
  </si>
  <si>
    <t>https://akizukidenshi.com/catalog/g/gP-12215/</t>
    <phoneticPr fontId="1"/>
  </si>
  <si>
    <t>チェック端子(テストポイント) TEST-8</t>
    <phoneticPr fontId="1"/>
  </si>
  <si>
    <t>TEST-8</t>
    <phoneticPr fontId="1"/>
  </si>
  <si>
    <t>P-12215</t>
    <phoneticPr fontId="1"/>
  </si>
  <si>
    <t>U1</t>
    <phoneticPr fontId="1"/>
  </si>
  <si>
    <t>https://akizukidenshi.com/catalog/g/gI-01739/</t>
    <phoneticPr fontId="1"/>
  </si>
  <si>
    <t>USBシリアル変換IC FT232RL</t>
    <phoneticPr fontId="1"/>
  </si>
  <si>
    <t>FT232RL</t>
    <phoneticPr fontId="1"/>
  </si>
  <si>
    <t>I-01739</t>
    <phoneticPr fontId="1"/>
  </si>
  <si>
    <t>U2</t>
    <phoneticPr fontId="1"/>
  </si>
  <si>
    <t>https://akizukidenshi.com/catalog/g/gI-16567/</t>
    <phoneticPr fontId="1"/>
  </si>
  <si>
    <t>AVRマイコン ATMEGA2560-16AUR</t>
    <phoneticPr fontId="1"/>
  </si>
  <si>
    <t>ATMEGA2560-16AUR</t>
    <phoneticPr fontId="1"/>
  </si>
  <si>
    <t>I-16567</t>
    <phoneticPr fontId="1"/>
  </si>
  <si>
    <t>U3</t>
    <phoneticPr fontId="1"/>
  </si>
  <si>
    <t>三端子レギュレーター 5V1.5A TO-252 NJM7805SDL1</t>
    <phoneticPr fontId="1"/>
  </si>
  <si>
    <t>NJM7805SDL1</t>
    <phoneticPr fontId="1"/>
  </si>
  <si>
    <t>I-11237</t>
    <phoneticPr fontId="1"/>
  </si>
  <si>
    <t>https://akizukidenshi.com/catalog/g/gI-11237/</t>
    <phoneticPr fontId="1"/>
  </si>
  <si>
    <t>VIN=~35V, VO=5V, IO=1.5A</t>
    <phoneticPr fontId="1"/>
  </si>
  <si>
    <t>INA219BIDCNT</t>
    <phoneticPr fontId="1"/>
  </si>
  <si>
    <t>U6</t>
    <phoneticPr fontId="1"/>
  </si>
  <si>
    <t>DFPlayer mini (MP3プレーヤー)</t>
    <phoneticPr fontId="1"/>
  </si>
  <si>
    <t>DFR0299</t>
    <phoneticPr fontId="1"/>
  </si>
  <si>
    <t>M-12544</t>
    <phoneticPr fontId="1"/>
  </si>
  <si>
    <t>https://akizukidenshi.com/catalog/g/gM-12544/</t>
    <phoneticPr fontId="1"/>
  </si>
  <si>
    <t>U7</t>
    <phoneticPr fontId="1"/>
  </si>
  <si>
    <t>U8</t>
    <phoneticPr fontId="1"/>
  </si>
  <si>
    <t>https://akizukidenshi.com/catalog/g/gI-00705/</t>
    <phoneticPr fontId="1"/>
  </si>
  <si>
    <t>I2C シリアルEEPROM 24LC256(マイクロチップ)</t>
    <phoneticPr fontId="1"/>
  </si>
  <si>
    <t>24LC256</t>
    <phoneticPr fontId="1"/>
  </si>
  <si>
    <t>I-00705</t>
    <phoneticPr fontId="1"/>
  </si>
  <si>
    <t>https://akizukidenshi.com/catalog/g/gI-02792/</t>
    <phoneticPr fontId="1"/>
  </si>
  <si>
    <t>RS485/RS422トランシーバ LTC485CN8#PBF</t>
    <phoneticPr fontId="1"/>
  </si>
  <si>
    <t>LTC485CN8#PBF</t>
    <phoneticPr fontId="1"/>
  </si>
  <si>
    <t>I-02792</t>
    <phoneticPr fontId="1"/>
  </si>
  <si>
    <t>Y1</t>
    <phoneticPr fontId="1"/>
  </si>
  <si>
    <t>https://akizukidenshi.com/catalog/g/gP-08671/</t>
    <phoneticPr fontId="1"/>
  </si>
  <si>
    <t>クリスタル(水晶発振子) 16MHz</t>
    <phoneticPr fontId="1"/>
  </si>
  <si>
    <t>HUSG-16.000-20</t>
    <phoneticPr fontId="1"/>
  </si>
  <si>
    <t>P-08671</t>
    <phoneticPr fontId="1"/>
  </si>
  <si>
    <t>https://akizukidenshi.com/catalog/g/gP-03890/</t>
    <phoneticPr fontId="1"/>
  </si>
  <si>
    <t>つまみ付ジャンパーピン(黒)(2.54mmピッチ)(20個入)</t>
    <phoneticPr fontId="1"/>
  </si>
  <si>
    <t>2228GG</t>
    <phoneticPr fontId="1"/>
  </si>
  <si>
    <t>P-03890</t>
    <phoneticPr fontId="1"/>
  </si>
  <si>
    <t>FL=16MHz</t>
    <phoneticPr fontId="1"/>
  </si>
  <si>
    <t>U4, U5</t>
    <phoneticPr fontId="1"/>
  </si>
  <si>
    <t>C1S746206909863</t>
    <phoneticPr fontId="1"/>
  </si>
  <si>
    <t>チップワンストップ</t>
    <phoneticPr fontId="1"/>
  </si>
  <si>
    <t>https://www.chip1stop.com/view/dispDetail/DispDetail?partId=TI01-0690986</t>
    <phoneticPr fontId="1"/>
  </si>
  <si>
    <t>R1, R6, R7, R15-R17, R21, R22, R25</t>
    <phoneticPr fontId="1"/>
  </si>
  <si>
    <t>https://www.chip1stop.com/view/dispDetail/DispDetail?partId=ROHM-0021098</t>
    <phoneticPr fontId="1"/>
  </si>
  <si>
    <t>MCR03EZPFX1002</t>
    <phoneticPr fontId="1"/>
  </si>
  <si>
    <t>C1S625900210986</t>
    <phoneticPr fontId="1"/>
  </si>
  <si>
    <t>R=10kR, PD=0.1W</t>
    <phoneticPr fontId="1"/>
  </si>
  <si>
    <t>R2, R3</t>
    <phoneticPr fontId="1"/>
  </si>
  <si>
    <t>https://www.chip1stop.com/view/dispDetail/DispDetail?partId=ROHM-0041945</t>
    <phoneticPr fontId="1"/>
  </si>
  <si>
    <t>MCR03EZPFX22R0</t>
    <phoneticPr fontId="1"/>
  </si>
  <si>
    <t>C1S625900419453</t>
    <phoneticPr fontId="1"/>
  </si>
  <si>
    <t>R4, R8-R10, R29, R31-R52, R54-R57, R59-R67</t>
    <phoneticPr fontId="1"/>
  </si>
  <si>
    <t>https://www.chip1stop.com/view/dispDetail/DispDetail?partId=ROHM-0021097</t>
    <phoneticPr fontId="1"/>
  </si>
  <si>
    <t>MCR03EZPFX1001</t>
    <phoneticPr fontId="1"/>
  </si>
  <si>
    <t>R=22R, PD=0.1W</t>
    <phoneticPr fontId="1"/>
  </si>
  <si>
    <t>R=1kR, PD=0.1W</t>
    <phoneticPr fontId="1"/>
  </si>
  <si>
    <t>C1S625900210977</t>
    <phoneticPr fontId="1"/>
  </si>
  <si>
    <t>https://www.chip1stop.com/view/dispDetail/DispDetail?partId=ROHM-0000199</t>
    <phoneticPr fontId="1"/>
  </si>
  <si>
    <t>MCR03EZPFX1004</t>
    <phoneticPr fontId="1"/>
  </si>
  <si>
    <t>R5</t>
    <phoneticPr fontId="1"/>
  </si>
  <si>
    <t>R=1MR, PD=0.1W</t>
    <phoneticPr fontId="1"/>
  </si>
  <si>
    <t>C1S625900001999</t>
    <phoneticPr fontId="1"/>
  </si>
  <si>
    <t>https://www.chip1stop.com/view/dispDetail/DispDetail?partId=ROHM-0040168</t>
    <phoneticPr fontId="1"/>
  </si>
  <si>
    <t>R11</t>
    <phoneticPr fontId="1"/>
  </si>
  <si>
    <t>MCR03EZPFX5601</t>
    <phoneticPr fontId="1"/>
  </si>
  <si>
    <t>C1S625900401685</t>
  </si>
  <si>
    <t>R=5.6kR, PD=0.1W</t>
    <phoneticPr fontId="1"/>
  </si>
  <si>
    <t>R12</t>
    <phoneticPr fontId="1"/>
  </si>
  <si>
    <t>https://www.chip1stop.com/view/dispDetail/DispDetail?partId=ROHM-0039481</t>
    <phoneticPr fontId="1"/>
  </si>
  <si>
    <t>R=3.3kR, PD=0.1W</t>
    <phoneticPr fontId="1"/>
  </si>
  <si>
    <t>MCR03EZPFX3301</t>
    <phoneticPr fontId="1"/>
  </si>
  <si>
    <t>C1S625900394817</t>
    <phoneticPr fontId="1"/>
  </si>
  <si>
    <t>R13, R18</t>
    <phoneticPr fontId="1"/>
  </si>
  <si>
    <t>https://www.chip1stop.com/view/dispDetail/DispDetail?partId=VISH-0652940</t>
    <phoneticPr fontId="1"/>
  </si>
  <si>
    <t>WSL2816R1000FEH</t>
    <phoneticPr fontId="1"/>
  </si>
  <si>
    <t>R=0.1R, PD=2W</t>
    <phoneticPr fontId="1"/>
  </si>
  <si>
    <t>C1S803606529401</t>
    <phoneticPr fontId="1"/>
  </si>
  <si>
    <t>R14</t>
    <phoneticPr fontId="1"/>
  </si>
  <si>
    <t>https://www.chip1stop.com/view/dispDetail/DispDetail?partId=ROHM-0040131</t>
    <phoneticPr fontId="1"/>
  </si>
  <si>
    <t>R=22kR, PD=0.1W</t>
    <phoneticPr fontId="1"/>
  </si>
  <si>
    <t>MCR03EZPFX2201</t>
    <phoneticPr fontId="1"/>
  </si>
  <si>
    <t>C1S625900401311</t>
    <phoneticPr fontId="1"/>
  </si>
  <si>
    <t>R19, R20</t>
    <phoneticPr fontId="1"/>
  </si>
  <si>
    <t>R=12kR, PD=0.1W</t>
    <phoneticPr fontId="1"/>
  </si>
  <si>
    <t>https://www.chip1stop.com/view/dispDetail/DispDetail?partId=ROHM-0060927</t>
    <phoneticPr fontId="1"/>
  </si>
  <si>
    <t>MCR03EZPFX1202</t>
  </si>
  <si>
    <t>MCR03EZPFX1202</t>
    <phoneticPr fontId="1"/>
  </si>
  <si>
    <t>C1S625900609278</t>
  </si>
  <si>
    <t>https://www.chip1stop.com/view/dispDetail/DispDetail?partId=ROHM-0020954</t>
    <phoneticPr fontId="1"/>
  </si>
  <si>
    <t>C1S625900209546</t>
    <phoneticPr fontId="1"/>
  </si>
  <si>
    <t>MCR03EZPFX2001</t>
  </si>
  <si>
    <t>R23, R24</t>
    <phoneticPr fontId="1"/>
  </si>
  <si>
    <t>R=2kR, PD=0.1W</t>
    <phoneticPr fontId="1"/>
  </si>
  <si>
    <t>https://www.chip1stop.com/view/dispDetail/DispDetail?partId=ROHM-0040116</t>
    <phoneticPr fontId="1"/>
  </si>
  <si>
    <t>R26</t>
    <phoneticPr fontId="1"/>
  </si>
  <si>
    <t>MCR03EZPFX1200</t>
    <phoneticPr fontId="1"/>
  </si>
  <si>
    <t>R=120R, PD=0.1W</t>
    <phoneticPr fontId="1"/>
  </si>
  <si>
    <t>C1S625900401162</t>
    <phoneticPr fontId="1"/>
  </si>
  <si>
    <t>https://www.chip1stop.com/view/dispDetail/DispDetail?partId=ROHM-0040150</t>
    <phoneticPr fontId="1"/>
  </si>
  <si>
    <t>MCR03EZPFX3601</t>
    <phoneticPr fontId="1"/>
  </si>
  <si>
    <t>R28</t>
    <phoneticPr fontId="1"/>
  </si>
  <si>
    <t>R30</t>
    <phoneticPr fontId="1"/>
  </si>
  <si>
    <t>R=3.6kR, PD=0.1W</t>
    <phoneticPr fontId="1"/>
  </si>
  <si>
    <t>C1S625900401506</t>
    <phoneticPr fontId="1"/>
  </si>
  <si>
    <t>R=4.2kR, PD=0.1W</t>
    <phoneticPr fontId="1"/>
  </si>
  <si>
    <t>https://www.chip1stop.com/view/dispDetail/DispDetail?partId=ROHM-0040135</t>
    <phoneticPr fontId="1"/>
  </si>
  <si>
    <t>MCR03EZPFX2401</t>
    <phoneticPr fontId="1"/>
  </si>
  <si>
    <t>C1S625900401357</t>
    <phoneticPr fontId="1"/>
  </si>
  <si>
    <t>DF51A-14DP-2DS</t>
    <phoneticPr fontId="1"/>
  </si>
  <si>
    <t>DF51A-22DP-2DS</t>
    <phoneticPr fontId="1"/>
  </si>
  <si>
    <t>DF51A-18DP-2DS</t>
    <phoneticPr fontId="1"/>
  </si>
  <si>
    <t>J8</t>
    <phoneticPr fontId="1"/>
  </si>
  <si>
    <t>J7</t>
    <phoneticPr fontId="1"/>
  </si>
  <si>
    <t>J9</t>
    <phoneticPr fontId="1"/>
  </si>
  <si>
    <t>購入</t>
    <rPh sb="0" eb="2">
      <t>コウニュウコウニュウズム</t>
    </rPh>
    <phoneticPr fontId="1"/>
  </si>
  <si>
    <t>済</t>
    <phoneticPr fontId="1"/>
  </si>
  <si>
    <t>DUL-7H-IP G/G</t>
  </si>
  <si>
    <t>パイロットランプ</t>
    <phoneticPr fontId="1"/>
  </si>
  <si>
    <t>定格電圧(V):5~60 定格電流(mA):1.8~6.0</t>
    <rPh sb="0" eb="2">
      <t>テイカク</t>
    </rPh>
    <rPh sb="2" eb="4">
      <t>デンアツ</t>
    </rPh>
    <rPh sb="13" eb="15">
      <t>テイカク</t>
    </rPh>
    <rPh sb="15" eb="17">
      <t>デンリュウ</t>
    </rPh>
    <phoneticPr fontId="1"/>
  </si>
  <si>
    <t>モノタロウ</t>
    <phoneticPr fontId="1"/>
  </si>
  <si>
    <t>9~10</t>
    <phoneticPr fontId="1"/>
  </si>
  <si>
    <t>モールドフレーム形防水・防滴(IP65)超高輝度LED表示灯 Φ7-緑</t>
    <rPh sb="34" eb="35">
      <t>ミドリ</t>
    </rPh>
    <phoneticPr fontId="1"/>
  </si>
  <si>
    <t>未</t>
    <rPh sb="0" eb="1">
      <t>ミ</t>
    </rPh>
    <phoneticPr fontId="1"/>
  </si>
  <si>
    <t>https://www.monotaro.com/p/2587/2745/</t>
  </si>
  <si>
    <t>ランコン分を購入</t>
    <rPh sb="4" eb="5">
      <t>ブン</t>
    </rPh>
    <rPh sb="6" eb="8">
      <t>コウニュウ</t>
    </rPh>
    <phoneticPr fontId="1"/>
  </si>
  <si>
    <t>モールドフレーム形防水・防滴(IP65)超高輝度LED表示灯 Φ7-橙</t>
    <rPh sb="34" eb="35">
      <t>ダイダイ</t>
    </rPh>
    <phoneticPr fontId="1"/>
  </si>
  <si>
    <t>定格電圧(V):5~60 定格電流(mA):1.8~6.1</t>
    <rPh sb="0" eb="2">
      <t>テイカク</t>
    </rPh>
    <rPh sb="2" eb="4">
      <t>デンアツ</t>
    </rPh>
    <rPh sb="13" eb="15">
      <t>テイカク</t>
    </rPh>
    <rPh sb="15" eb="17">
      <t>デンリュウ</t>
    </rPh>
    <phoneticPr fontId="1"/>
  </si>
  <si>
    <t>DUL-8H-IP O/O</t>
    <phoneticPr fontId="1"/>
  </si>
  <si>
    <t>https://www.monotaro.com/p/2587/2754/</t>
  </si>
  <si>
    <t>Wurth Elektronik Micro USBコネクタ</t>
  </si>
  <si>
    <t>USBコネクタ</t>
    <phoneticPr fontId="1"/>
  </si>
  <si>
    <t>https://www.monotaro.com/p/4139/8097/</t>
  </si>
  <si>
    <t>定格電圧(V):30 定格電流(A):3</t>
    <rPh sb="0" eb="2">
      <t>テイカク</t>
    </rPh>
    <rPh sb="2" eb="4">
      <t>デンアツ</t>
    </rPh>
    <rPh sb="11" eb="13">
      <t>テイカク</t>
    </rPh>
    <rPh sb="13" eb="15">
      <t>デンリュウ</t>
    </rPh>
    <phoneticPr fontId="1"/>
  </si>
  <si>
    <t>74990100011A</t>
  </si>
  <si>
    <t>https://www.monotaro.com/g/02234858/?monotaroNo=47432638</t>
  </si>
  <si>
    <t>RJ45モジュラージャック</t>
    <phoneticPr fontId="1"/>
  </si>
  <si>
    <t>わからん Inductance 350μH</t>
    <phoneticPr fontId="1"/>
  </si>
  <si>
    <t>チップ積層セラミックコンデンサー 0.1μF50V X8L 1608 (40個入)</t>
  </si>
  <si>
    <t>GRM188R6YA106MA73</t>
  </si>
  <si>
    <t>P-16143</t>
  </si>
  <si>
    <t>https://akizukidenshi.com/catalog/g/gP-16143/</t>
  </si>
  <si>
    <t>C1-C3</t>
    <phoneticPr fontId="1"/>
  </si>
  <si>
    <t>記号（ス）</t>
    <rPh sb="0" eb="2">
      <t>キゴウ</t>
    </rPh>
    <phoneticPr fontId="1"/>
  </si>
  <si>
    <t>記号（ラ）</t>
    <rPh sb="0" eb="2">
      <t>キゴウ</t>
    </rPh>
    <phoneticPr fontId="1"/>
  </si>
  <si>
    <t>記号（サ）</t>
    <rPh sb="0" eb="2">
      <t>キゴウ</t>
    </rPh>
    <phoneticPr fontId="1"/>
  </si>
  <si>
    <t>導電性高分子アルミ固体電解コンデンサー ハイブリッド 100μF25V PFV</t>
    <phoneticPr fontId="1"/>
  </si>
  <si>
    <t>25PFV100M6.3X8</t>
    <phoneticPr fontId="1"/>
  </si>
  <si>
    <t>P-14452</t>
    <phoneticPr fontId="1"/>
  </si>
  <si>
    <t>https://akizukidenshi.com/catalog/g/gP-14452/</t>
    <phoneticPr fontId="1"/>
  </si>
  <si>
    <t>https://www.chip1stop.com/view/dispDetail/DispDetail?partId=HIRO-0031279</t>
    <phoneticPr fontId="1"/>
  </si>
  <si>
    <t>DF11CZ-16DP-2V(27)</t>
    <phoneticPr fontId="1"/>
  </si>
  <si>
    <t>C1S312300312795</t>
    <phoneticPr fontId="1"/>
  </si>
  <si>
    <t>チェック端子(黒) TEST-1(BK) (10個入)</t>
    <phoneticPr fontId="1"/>
  </si>
  <si>
    <t>https://akizukidenshi.com/catalog/g/gP-07591/</t>
    <phoneticPr fontId="1"/>
  </si>
  <si>
    <t>TEST-1(BK)</t>
    <phoneticPr fontId="1"/>
  </si>
  <si>
    <t>P-07591</t>
    <phoneticPr fontId="1"/>
  </si>
  <si>
    <t>J3, J7, J9, J11, J13, J15, J17, J19, J21</t>
    <phoneticPr fontId="1"/>
  </si>
  <si>
    <t>チェック端子(赤) TEST-1(R) (10個入)</t>
    <phoneticPr fontId="1"/>
  </si>
  <si>
    <t>TEST-1(R)</t>
    <phoneticPr fontId="1"/>
  </si>
  <si>
    <t>P-07588</t>
    <phoneticPr fontId="1"/>
  </si>
  <si>
    <t>https://akizukidenshi.com/catalog/g/gP-07588/</t>
    <phoneticPr fontId="1"/>
  </si>
  <si>
    <t>J4</t>
    <phoneticPr fontId="1"/>
  </si>
  <si>
    <t>チェック端子(白) TEST-1(W) (10個入)</t>
    <phoneticPr fontId="1"/>
  </si>
  <si>
    <t>J2, J5, J6, J8, J10, J12, J14, J16, J18, J20</t>
    <phoneticPr fontId="1"/>
  </si>
  <si>
    <t>TEST-1(W)</t>
    <phoneticPr fontId="1"/>
  </si>
  <si>
    <t>P-07593</t>
    <phoneticPr fontId="1"/>
  </si>
  <si>
    <t>https://akizukidenshi.com/catalog/g/gP-07593/</t>
    <phoneticPr fontId="1"/>
  </si>
  <si>
    <t>R1-R9</t>
    <phoneticPr fontId="1"/>
  </si>
  <si>
    <t>https://www.chip1stop.com/view/dispDetail/DispDetail?partId=ROHM-0040138</t>
    <phoneticPr fontId="1"/>
  </si>
  <si>
    <t>C1S625900401384</t>
    <phoneticPr fontId="1"/>
  </si>
  <si>
    <t>MCR03EZPFX2700</t>
    <phoneticPr fontId="1"/>
  </si>
  <si>
    <t>小型2桁赤色7セグメントLED表示器 7mm高 アノードコモン アノード共通接続 2281BS</t>
    <phoneticPr fontId="1"/>
  </si>
  <si>
    <t>2281BS</t>
    <phoneticPr fontId="1"/>
  </si>
  <si>
    <t>I-08900</t>
    <phoneticPr fontId="1"/>
  </si>
  <si>
    <t>https://akizukidenshi.com/catalog/g/gI-08900/</t>
    <phoneticPr fontId="1"/>
  </si>
  <si>
    <t>7セグメント用LEDドライバーIC(最大6個) TM1637 SOP20</t>
    <phoneticPr fontId="1"/>
  </si>
  <si>
    <t>TM1637(SOP20)</t>
    <phoneticPr fontId="1"/>
  </si>
  <si>
    <t>I-16679</t>
    <phoneticPr fontId="1"/>
  </si>
  <si>
    <t>https://akizukidenshi.com/catalog/g/gI-16679/</t>
    <phoneticPr fontId="1"/>
  </si>
  <si>
    <t>パネル用押しボタンスイッチ モーメンタリ 角型 赤</t>
    <phoneticPr fontId="1"/>
  </si>
  <si>
    <t>PS23B-3</t>
    <phoneticPr fontId="1"/>
  </si>
  <si>
    <t>P-15670</t>
    <phoneticPr fontId="1"/>
  </si>
  <si>
    <t>https://akizukidenshi.com/catalog/g/gP-15669/</t>
    <phoneticPr fontId="1"/>
  </si>
  <si>
    <t>ブラケット入LED(緑凹タイプ)</t>
    <phoneticPr fontId="1"/>
  </si>
  <si>
    <t>SLP-721H</t>
    <phoneticPr fontId="1"/>
  </si>
  <si>
    <t>I-00046</t>
    <phoneticPr fontId="1"/>
  </si>
  <si>
    <t>https://akizukidenshi.com/catalog/g/gI-00046/</t>
    <phoneticPr fontId="1"/>
  </si>
  <si>
    <t>ブラケット入LED(赤凹タイプ)</t>
    <phoneticPr fontId="1"/>
  </si>
  <si>
    <t>SLP-711H</t>
    <phoneticPr fontId="1"/>
  </si>
  <si>
    <t>I-00044</t>
    <phoneticPr fontId="1"/>
  </si>
  <si>
    <t>https://akizukidenshi.com/catalog/g/gI-00044/</t>
    <phoneticPr fontId="1"/>
  </si>
  <si>
    <t>ブラケット入LED(黄凹タイプ)</t>
    <phoneticPr fontId="1"/>
  </si>
  <si>
    <t>SLP-731H</t>
    <phoneticPr fontId="1"/>
  </si>
  <si>
    <t>I-00042</t>
    <phoneticPr fontId="1"/>
  </si>
  <si>
    <t>在庫個数</t>
    <rPh sb="0" eb="4">
      <t>ザイコ</t>
    </rPh>
    <phoneticPr fontId="1"/>
  </si>
  <si>
    <t>https://akizukidenshi.com/catalog/g/gI-00042/</t>
    <phoneticPr fontId="1"/>
  </si>
  <si>
    <t>30cm USB2.0 パネルマウント型ケーブル パネルマウント用USB Bポート(メス) - USB Bポート(オス)</t>
    <phoneticPr fontId="1"/>
  </si>
  <si>
    <t>USBPNLBFBM1</t>
    <phoneticPr fontId="1"/>
  </si>
  <si>
    <r>
      <rPr>
        <sz val="11"/>
        <color rgb="FF000000"/>
        <rFont val="Yu Gothic"/>
        <family val="2"/>
        <scheme val="minor"/>
      </rPr>
      <t>モノタロウ</t>
    </r>
    <phoneticPr fontId="1"/>
  </si>
  <si>
    <t>https://www.monotaro.com/p/4623/9297/?t.q=USB%20%83p%83l%83%8B</t>
    <phoneticPr fontId="1"/>
  </si>
  <si>
    <t>D1, D4, D18</t>
    <phoneticPr fontId="1"/>
  </si>
  <si>
    <t>D</t>
    <phoneticPr fontId="1"/>
  </si>
  <si>
    <t>D7-D9, D19-D30</t>
    <phoneticPr fontId="1"/>
  </si>
  <si>
    <t>D12, D14</t>
    <phoneticPr fontId="1"/>
  </si>
  <si>
    <t>J2, J15</t>
    <phoneticPr fontId="1"/>
  </si>
  <si>
    <t>J3</t>
    <phoneticPr fontId="1"/>
  </si>
  <si>
    <t>Wurth Elektronik Micro USBコネクタ</t>
    <phoneticPr fontId="1"/>
  </si>
  <si>
    <t>629105150521</t>
    <phoneticPr fontId="1"/>
  </si>
  <si>
    <t>41398097</t>
    <phoneticPr fontId="1"/>
  </si>
  <si>
    <t>https://www.monotaro.com/p/4139/8097/</t>
    <phoneticPr fontId="1"/>
  </si>
  <si>
    <t>DF51A-14DP-2DS(20)</t>
    <phoneticPr fontId="1"/>
  </si>
  <si>
    <t>DigiKey</t>
    <phoneticPr fontId="1"/>
  </si>
  <si>
    <t>26-DF51A-14DP-2DS(20)-ND</t>
    <phoneticPr fontId="1"/>
  </si>
  <si>
    <t>DF51A-22DP-2DS(20)</t>
    <phoneticPr fontId="1"/>
  </si>
  <si>
    <t>26-DF51A-22DP-2DS(20)-ND</t>
    <phoneticPr fontId="1"/>
  </si>
  <si>
    <t>https://www.digikey.jp/short/rdhw9z22</t>
    <phoneticPr fontId="1"/>
  </si>
  <si>
    <t>https://www.digikey.jp/short/8jtz5nh7</t>
    <phoneticPr fontId="1"/>
  </si>
  <si>
    <t>DF51A-18DP-2DS(20)</t>
    <phoneticPr fontId="1"/>
  </si>
  <si>
    <t>26-DF51A-18DP-2DS(20)-ND</t>
    <phoneticPr fontId="1"/>
  </si>
  <si>
    <t>https://www.digikey.jp/short/m885hv22</t>
    <phoneticPr fontId="1"/>
  </si>
  <si>
    <t>DF51A-6DP-2DSA</t>
    <phoneticPr fontId="1"/>
  </si>
  <si>
    <t>J14</t>
    <phoneticPr fontId="1"/>
  </si>
  <si>
    <t>H125869-ND</t>
    <phoneticPr fontId="1"/>
  </si>
  <si>
    <t>https://www.digikey.jp/short/923d0jnh</t>
    <phoneticPr fontId="1"/>
  </si>
  <si>
    <t>R1, R6, R7, R14-R17, R21, R22, R25</t>
    <phoneticPr fontId="1"/>
  </si>
  <si>
    <t>R4, R8-R10, R23, R27, R29, R31-R33, R35, R37-R39, R41-R47, R50-R52, R54-R57, R59-R67</t>
    <phoneticPr fontId="1"/>
  </si>
  <si>
    <t>R34, R36</t>
    <phoneticPr fontId="1"/>
  </si>
  <si>
    <t>C1S625900210977</t>
  </si>
  <si>
    <t>C1S625900401685</t>
    <phoneticPr fontId="1"/>
  </si>
  <si>
    <t>C1S746202027091</t>
    <phoneticPr fontId="1"/>
  </si>
  <si>
    <t>https://www.chip1stop.com/view/dispDetail/DispDetail?partId=TI01-0202709</t>
    <phoneticPr fontId="1"/>
  </si>
  <si>
    <t>C1-C8, C11-C13, C15, C17, C18</t>
    <phoneticPr fontId="1"/>
  </si>
  <si>
    <t>D7-D9, D19, D22-D30</t>
    <phoneticPr fontId="1"/>
  </si>
  <si>
    <t>J2, J9, J10, J15</t>
    <phoneticPr fontId="1"/>
  </si>
  <si>
    <t>J4-6, J12</t>
    <phoneticPr fontId="1"/>
  </si>
  <si>
    <t>J11</t>
    <phoneticPr fontId="1"/>
  </si>
  <si>
    <t>Q4-12</t>
    <phoneticPr fontId="1"/>
  </si>
  <si>
    <t>NchパワーMOSFET 30V5.7A AO3400A (10個入)</t>
    <phoneticPr fontId="1"/>
  </si>
  <si>
    <t>AO3400A</t>
    <phoneticPr fontId="1"/>
  </si>
  <si>
    <t>I-14653</t>
    <phoneticPr fontId="1"/>
  </si>
  <si>
    <t>https://akizukidenshi.com/catalog/g/gI-14653/</t>
    <phoneticPr fontId="1"/>
  </si>
  <si>
    <t>R1, R6, R7, R14-R17, R21, R22, R25, R27, R33, R52, R56, R69, R73, R77, R81, R85, R88</t>
    <phoneticPr fontId="1"/>
  </si>
  <si>
    <t>R4, R9, R10, R23, R29, R32, R35, R37-R39, R41-R47, R50, R51, R59-R67</t>
    <phoneticPr fontId="1"/>
  </si>
  <si>
    <t>R8</t>
    <phoneticPr fontId="1"/>
  </si>
  <si>
    <t>R24, R31, R49, R55, R68, R72, R76, R80, R84</t>
    <phoneticPr fontId="1"/>
  </si>
  <si>
    <t>R40, R54, R58, R71, R75, R79, R83, R87</t>
    <phoneticPr fontId="1"/>
  </si>
  <si>
    <t>R48, R53, R57, R70, R74, R78, R82, R86</t>
    <phoneticPr fontId="1"/>
  </si>
  <si>
    <t>MCR03EZPFX3000</t>
    <phoneticPr fontId="1"/>
  </si>
  <si>
    <t>MCR03EZPFX2000</t>
    <phoneticPr fontId="1"/>
  </si>
  <si>
    <t>MCR03EZPFX2001</t>
    <phoneticPr fontId="1"/>
  </si>
  <si>
    <t>C1S625900401427</t>
    <phoneticPr fontId="1"/>
  </si>
  <si>
    <t>https://www.chip1stop.com/view/dispDetail/DispDetail?partId=ROHM-0040142</t>
    <phoneticPr fontId="1"/>
  </si>
  <si>
    <t>C1S625900209537</t>
    <phoneticPr fontId="1"/>
  </si>
  <si>
    <t>https://www.chip1stop.com/view/dispDetail/DispDetail?partId=ROHM-0020953</t>
    <phoneticPr fontId="1"/>
  </si>
  <si>
    <t>C1S625900609278</t>
    <phoneticPr fontId="1"/>
  </si>
  <si>
    <t>SW11, SW18-SW25</t>
    <phoneticPr fontId="1"/>
  </si>
  <si>
    <t>U6, U7</t>
    <phoneticPr fontId="1"/>
  </si>
  <si>
    <t>フォトカプラ TLP785(GBランク)</t>
    <phoneticPr fontId="1"/>
  </si>
  <si>
    <t>TLP785(GB F)</t>
    <phoneticPr fontId="1"/>
  </si>
  <si>
    <t>I-07554</t>
    <phoneticPr fontId="1"/>
  </si>
  <si>
    <t>https://akizukidenshi.com/catalog/g/gI-07554/</t>
    <phoneticPr fontId="1"/>
  </si>
  <si>
    <t>U9</t>
    <phoneticPr fontId="1"/>
  </si>
  <si>
    <t>12bit 8ch ADコンバータ MCP3208-CI/P</t>
    <phoneticPr fontId="1"/>
  </si>
  <si>
    <t>MCP3208-CI/P</t>
    <phoneticPr fontId="1"/>
  </si>
  <si>
    <t>I-00238</t>
    <phoneticPr fontId="1"/>
  </si>
  <si>
    <t>https://akizukidenshi.com/catalog/g/gI-00238/</t>
    <phoneticPr fontId="1"/>
  </si>
  <si>
    <t>MCR03EZPFX2400</t>
    <phoneticPr fontId="1"/>
  </si>
  <si>
    <t>C1S625900394808</t>
    <phoneticPr fontId="1"/>
  </si>
  <si>
    <t xml:space="preserve">https://www.chip1stop.com/view/dispDetail/DispDetail?partId=ROHM-0039480 </t>
    <phoneticPr fontId="1"/>
  </si>
  <si>
    <t>DF51A-8DP-2DS(20)</t>
    <phoneticPr fontId="1"/>
  </si>
  <si>
    <t>26-DF51A-8DP-2DS(20)-ND</t>
    <phoneticPr fontId="1"/>
  </si>
  <si>
    <t>https://www.digikey.jp/short/9mwdm723</t>
    <phoneticPr fontId="1"/>
  </si>
  <si>
    <t>R26, R24, R31, R49, R55, R68, R72, R76, R80, R84</t>
    <phoneticPr fontId="1"/>
  </si>
  <si>
    <t>https://akizukidenshi.com/catalog/g/gR-14122/</t>
    <phoneticPr fontId="1"/>
  </si>
  <si>
    <t>RC0603J1K</t>
    <phoneticPr fontId="1"/>
  </si>
  <si>
    <t>R-14122</t>
    <phoneticPr fontId="1"/>
  </si>
  <si>
    <t>チップ抵抗 1/10W1kΩ (5000個入)</t>
    <phoneticPr fontId="1"/>
  </si>
  <si>
    <t>C1, C2</t>
    <phoneticPr fontId="1"/>
  </si>
  <si>
    <t>チップ積層セラミックコンデンサー 15pF50V NP0 1608</t>
    <phoneticPr fontId="1"/>
  </si>
  <si>
    <t>113312</t>
    <phoneticPr fontId="1"/>
  </si>
  <si>
    <t>https://akizukidenshi.com/catalog/g/g113312/</t>
    <phoneticPr fontId="1"/>
  </si>
  <si>
    <t>パック個数</t>
    <rPh sb="3" eb="5">
      <t>コスウ</t>
    </rPh>
    <phoneticPr fontId="1"/>
  </si>
  <si>
    <t>C3-C11, C13, C15-C18</t>
    <phoneticPr fontId="1"/>
  </si>
  <si>
    <t>チップ積層セラミックコンデンサー 0.1μF50V X8L 1608</t>
    <phoneticPr fontId="1"/>
  </si>
  <si>
    <t>GCM188L81H104K57</t>
    <phoneticPr fontId="1"/>
  </si>
  <si>
    <t>116143</t>
    <phoneticPr fontId="1"/>
  </si>
  <si>
    <t>C12, C14</t>
    <phoneticPr fontId="1"/>
  </si>
  <si>
    <t>チップ積層セラミックコンデンサー 10μF25V X7R 3216</t>
    <phoneticPr fontId="1"/>
  </si>
  <si>
    <t>GRM31CR71E106KA12</t>
    <phoneticPr fontId="1"/>
  </si>
  <si>
    <t>114741</t>
    <phoneticPr fontId="1"/>
  </si>
  <si>
    <t>D1, D5, D27-D35</t>
    <phoneticPr fontId="1"/>
  </si>
  <si>
    <t>チップダイオード 1000V1A GS1010FL</t>
    <phoneticPr fontId="1"/>
  </si>
  <si>
    <t>106014</t>
    <phoneticPr fontId="1"/>
  </si>
  <si>
    <t>https://akizukidenshi.com/catalog/g/g106014/</t>
    <phoneticPr fontId="1"/>
  </si>
  <si>
    <t>https://akizukidenshi.com/catalog/g/g116143/</t>
    <phoneticPr fontId="1"/>
  </si>
  <si>
    <t>https://akizukidenshi.com/catalog/g/g114741/</t>
    <phoneticPr fontId="1"/>
  </si>
  <si>
    <t>D2, D9, D11, D12, D17-D26</t>
    <phoneticPr fontId="1"/>
  </si>
  <si>
    <t>黄色チップLED [1608] OSYL1608</t>
    <phoneticPr fontId="1"/>
  </si>
  <si>
    <t>OSYL1608C1A</t>
    <phoneticPr fontId="1"/>
  </si>
  <si>
    <t>103984</t>
    <phoneticPr fontId="1"/>
  </si>
  <si>
    <t>https://akizukidenshi.com/catalog/g/g103984/</t>
    <phoneticPr fontId="1"/>
  </si>
  <si>
    <t>D3, D4</t>
    <phoneticPr fontId="1"/>
  </si>
  <si>
    <t>TVSダイオード(サージ吸収素子) SMAJ45A</t>
    <phoneticPr fontId="1"/>
  </si>
  <si>
    <t>107409</t>
    <phoneticPr fontId="1"/>
  </si>
  <si>
    <t>https://akizukidenshi.com/catalog/g/g107409/</t>
    <phoneticPr fontId="1"/>
  </si>
  <si>
    <t>表面実装用ショットキーバリアダイオード 40V2A SS2040FL</t>
    <phoneticPr fontId="1"/>
  </si>
  <si>
    <t>D6, D7</t>
    <phoneticPr fontId="1"/>
  </si>
  <si>
    <t>102073</t>
    <phoneticPr fontId="1"/>
  </si>
  <si>
    <t>https://akizukidenshi.com/catalog/g/g102073/</t>
    <phoneticPr fontId="1"/>
  </si>
  <si>
    <t>D8, D10</t>
    <phoneticPr fontId="1"/>
  </si>
  <si>
    <t>青色チップLED [1608] OSBL1608</t>
    <phoneticPr fontId="1"/>
  </si>
  <si>
    <t>103982</t>
    <phoneticPr fontId="1"/>
  </si>
  <si>
    <t>https://akizukidenshi.com/catalog/g/g103982/</t>
    <phoneticPr fontId="1"/>
  </si>
  <si>
    <t>D13, D15</t>
    <phoneticPr fontId="1"/>
  </si>
  <si>
    <t>赤色チップLED [1608] 625nm 120度 OSHR1608</t>
    <phoneticPr fontId="1"/>
  </si>
  <si>
    <t>103978</t>
    <phoneticPr fontId="1"/>
  </si>
  <si>
    <t>https://akizukidenshi.com/catalog/g/g103978/</t>
    <phoneticPr fontId="1"/>
  </si>
  <si>
    <t>D14, D16</t>
    <phoneticPr fontId="1"/>
  </si>
  <si>
    <t>黄緑色チップLED [1608] OSYG1608</t>
    <phoneticPr fontId="1"/>
  </si>
  <si>
    <t>OSYG1608C1A</t>
    <phoneticPr fontId="1"/>
  </si>
  <si>
    <t>103980</t>
    <phoneticPr fontId="1"/>
  </si>
  <si>
    <t>https://akizukidenshi.com/catalog/g/g103980/</t>
    <phoneticPr fontId="1"/>
  </si>
  <si>
    <t>リセッタブルヒューズ 0.5A トリップ電流:1A 耐圧:13.2V</t>
    <phoneticPr fontId="1"/>
  </si>
  <si>
    <t>115300</t>
    <phoneticPr fontId="1"/>
  </si>
  <si>
    <t>103784</t>
    <phoneticPr fontId="1"/>
  </si>
  <si>
    <t>https://akizukidenshi.com/catalog/g/g103784/</t>
    <phoneticPr fontId="1"/>
  </si>
  <si>
    <t>https://akizukidenshi.com/catalog/g/g115300/</t>
    <phoneticPr fontId="1"/>
  </si>
  <si>
    <t>107756</t>
    <phoneticPr fontId="1"/>
  </si>
  <si>
    <t>https://akizukidenshi.com/catalog/g/g107756/</t>
    <phoneticPr fontId="1"/>
  </si>
  <si>
    <t>106309</t>
    <phoneticPr fontId="1"/>
  </si>
  <si>
    <t>J2, J9-J11</t>
    <phoneticPr fontId="1"/>
  </si>
  <si>
    <t>J4-J6, J12</t>
    <phoneticPr fontId="1"/>
  </si>
  <si>
    <t>J13</t>
    <phoneticPr fontId="1"/>
  </si>
  <si>
    <t>チップインダクター 10μH1.1A</t>
    <phoneticPr fontId="1"/>
  </si>
  <si>
    <t>114977</t>
    <phoneticPr fontId="1"/>
  </si>
  <si>
    <t>https://akizukidenshi.com/catalog/g/g114977/</t>
    <phoneticPr fontId="1"/>
  </si>
  <si>
    <t>https://akizukidenshi.com/catalog/g/g106309/</t>
    <phoneticPr fontId="1"/>
  </si>
  <si>
    <t>Q1, Q3</t>
    <phoneticPr fontId="1"/>
  </si>
  <si>
    <t>113964</t>
    <phoneticPr fontId="1"/>
  </si>
  <si>
    <t>Q2</t>
    <phoneticPr fontId="1"/>
  </si>
  <si>
    <t>チップトランジスタ 2SC3325-Y 50V500mA</t>
    <phoneticPr fontId="1"/>
  </si>
  <si>
    <t>100628</t>
    <phoneticPr fontId="1"/>
  </si>
  <si>
    <t>Q4-Q13</t>
    <phoneticPr fontId="1"/>
  </si>
  <si>
    <t>NchパワーMOSFET 30V5.7A AO3400A</t>
    <phoneticPr fontId="1"/>
  </si>
  <si>
    <t>114653</t>
    <phoneticPr fontId="1"/>
  </si>
  <si>
    <t>R1, R5, R7, R8, R14-R16, R19-R22, R50, R52, R56, R58, R60, R68, R70, R76, R78, R80, TH1</t>
    <phoneticPr fontId="1"/>
  </si>
  <si>
    <t>R2</t>
    <phoneticPr fontId="1"/>
  </si>
  <si>
    <t>R3, R4, R6, R11, R27, R29, R31, R32, R34, R36-R48</t>
    <phoneticPr fontId="1"/>
  </si>
  <si>
    <t>R9, R10</t>
    <phoneticPr fontId="1"/>
  </si>
  <si>
    <t>R13</t>
    <phoneticPr fontId="1"/>
  </si>
  <si>
    <t>R17, R18</t>
    <phoneticPr fontId="1"/>
  </si>
  <si>
    <t>R23, R49, R51, R55, R57, R59, R67, R69, R75, R77, R79</t>
    <phoneticPr fontId="1"/>
  </si>
  <si>
    <t>R24</t>
    <phoneticPr fontId="1"/>
  </si>
  <si>
    <t>R25, R26</t>
    <phoneticPr fontId="1"/>
  </si>
  <si>
    <t>R33, R35</t>
    <phoneticPr fontId="1"/>
  </si>
  <si>
    <t>R53, R61, R63, R65, R71, R73, R81, R83</t>
    <phoneticPr fontId="1"/>
  </si>
  <si>
    <t>R54, R62, R64, R66, R72, R74, R82, R84</t>
    <phoneticPr fontId="1"/>
  </si>
  <si>
    <t>SW3</t>
    <phoneticPr fontId="1"/>
  </si>
  <si>
    <t>表面実装用タクトスイッチ TVAF06-A020B-R</t>
    <phoneticPr fontId="1"/>
  </si>
  <si>
    <t>114888</t>
    <phoneticPr fontId="1"/>
  </si>
  <si>
    <t>ピンヘッダ 1×2 (2P)</t>
    <phoneticPr fontId="1"/>
  </si>
  <si>
    <t>108593</t>
    <phoneticPr fontId="1"/>
  </si>
  <si>
    <t>TP1-TP4</t>
    <phoneticPr fontId="1"/>
  </si>
  <si>
    <t>112215</t>
    <phoneticPr fontId="1"/>
  </si>
  <si>
    <t>https://akizukidenshi.com/catalog/g/g112215/</t>
    <phoneticPr fontId="1"/>
  </si>
  <si>
    <t>https://akizukidenshi.com/catalog/g/g108593/</t>
    <phoneticPr fontId="1"/>
  </si>
  <si>
    <t>https://akizukidenshi.com/catalog/g/g114888/</t>
    <phoneticPr fontId="1"/>
  </si>
  <si>
    <t>https://akizukidenshi.com/catalog/g/g113964/</t>
    <phoneticPr fontId="1"/>
  </si>
  <si>
    <t>https://akizukidenshi.com/catalog/g/g100628/</t>
    <phoneticPr fontId="1"/>
  </si>
  <si>
    <t>https://akizukidenshi.com/catalog/g/g114653/</t>
    <phoneticPr fontId="1"/>
  </si>
  <si>
    <t>116567</t>
    <phoneticPr fontId="1"/>
  </si>
  <si>
    <t>https://akizukidenshi.com/catalog/g/g116567/</t>
    <phoneticPr fontId="1"/>
  </si>
  <si>
    <t>101739</t>
    <phoneticPr fontId="1"/>
  </si>
  <si>
    <t>111237</t>
    <phoneticPr fontId="1"/>
  </si>
  <si>
    <t>SW1, SW2, SW4</t>
    <phoneticPr fontId="1"/>
  </si>
  <si>
    <t>102792</t>
    <phoneticPr fontId="1"/>
  </si>
  <si>
    <t>https://akizukidenshi.com/catalog/g/g102792/</t>
    <phoneticPr fontId="1"/>
  </si>
  <si>
    <t>https://akizukidenshi.com/catalog/g/g111237/</t>
    <phoneticPr fontId="1"/>
  </si>
  <si>
    <t>https://akizukidenshi.com/catalog/g/g101739/</t>
    <phoneticPr fontId="1"/>
  </si>
  <si>
    <t>U7, U8</t>
    <phoneticPr fontId="1"/>
  </si>
  <si>
    <t>100238</t>
    <phoneticPr fontId="1"/>
  </si>
  <si>
    <t>108671</t>
    <phoneticPr fontId="1"/>
  </si>
  <si>
    <t>選定確認</t>
    <rPh sb="0" eb="2">
      <t>センテ</t>
    </rPh>
    <rPh sb="2" eb="4">
      <t>カクニn</t>
    </rPh>
    <phoneticPr fontId="1"/>
  </si>
  <si>
    <t>https://akizukidenshi.com/catalog/g/g108671/</t>
    <phoneticPr fontId="1"/>
  </si>
  <si>
    <t>https://akizukidenshi.com/catalog/g/g100238/</t>
    <phoneticPr fontId="1"/>
  </si>
  <si>
    <t>Wurth Elektronik 629105150521</t>
    <phoneticPr fontId="1"/>
  </si>
  <si>
    <t>マウザー</t>
    <phoneticPr fontId="1"/>
  </si>
  <si>
    <t>710-629105150521</t>
    <phoneticPr fontId="1"/>
  </si>
  <si>
    <t>Hirose Connector DF51A-22DP-2DS(20)</t>
    <phoneticPr fontId="1"/>
  </si>
  <si>
    <t>798-DF51A22DP2DS20</t>
    <phoneticPr fontId="1"/>
  </si>
  <si>
    <t>在庫なし</t>
    <rPh sb="0" eb="2">
      <t>ザイコ</t>
    </rPh>
    <phoneticPr fontId="1"/>
  </si>
  <si>
    <t>在庫なし</t>
    <rPh sb="0" eb="1">
      <t>ザイコ</t>
    </rPh>
    <phoneticPr fontId="1"/>
  </si>
  <si>
    <t>https://mou.sr/4bJuMWN</t>
    <phoneticPr fontId="1"/>
  </si>
  <si>
    <t>https://mou.sr/3JVSi6N</t>
    <phoneticPr fontId="1"/>
  </si>
  <si>
    <t>Hirose Connector DF51A-14DP-2DS(20)</t>
    <phoneticPr fontId="1"/>
  </si>
  <si>
    <t>798-DF51A14DP2DS20</t>
    <phoneticPr fontId="1"/>
  </si>
  <si>
    <t>https://mou.sr/4brxvUl</t>
    <phoneticPr fontId="1"/>
  </si>
  <si>
    <t>Hirose Connector DF51-2P-2DS(20)</t>
    <phoneticPr fontId="1"/>
  </si>
  <si>
    <t>DF51-2P-2DS(20)</t>
    <phoneticPr fontId="1"/>
  </si>
  <si>
    <t>798-DF51-2P-2DS(20)</t>
    <phoneticPr fontId="1"/>
  </si>
  <si>
    <t>https://mou.sr/4bvvQgB</t>
    <phoneticPr fontId="1"/>
  </si>
  <si>
    <t>Hirose Connector DF51A-8DP-2DS(20)</t>
    <phoneticPr fontId="1"/>
  </si>
  <si>
    <t>798-DF51A-8DP2DS(20)</t>
    <phoneticPr fontId="1"/>
  </si>
  <si>
    <t>https://mou.sr/4dRehJu</t>
    <phoneticPr fontId="1"/>
  </si>
  <si>
    <t>Toshiba TLP785(F)</t>
    <phoneticPr fontId="1"/>
  </si>
  <si>
    <t>TLP785(F)</t>
    <phoneticPr fontId="1"/>
  </si>
  <si>
    <t>757-TLP785F</t>
    <phoneticPr fontId="1"/>
  </si>
  <si>
    <t>https://mou.sr/4dUYSI3</t>
    <phoneticPr fontId="1"/>
  </si>
  <si>
    <t>Texas Instruments INA219BIDCNT</t>
    <phoneticPr fontId="1"/>
  </si>
  <si>
    <t>595-INA219BIDCNT</t>
    <phoneticPr fontId="1"/>
  </si>
  <si>
    <t>https://mou.sr/3KgxruR</t>
    <phoneticPr fontId="1"/>
  </si>
  <si>
    <t>Vishay / Dale CRCW060310K0FKEA</t>
    <phoneticPr fontId="1"/>
  </si>
  <si>
    <t>CRCW060310K0FKEA</t>
    <phoneticPr fontId="1"/>
  </si>
  <si>
    <t>71-CRCW0603-10K-E3</t>
    <phoneticPr fontId="1"/>
  </si>
  <si>
    <t>https://mou.sr/3VcHpUn</t>
    <phoneticPr fontId="1"/>
  </si>
  <si>
    <t>Vishay / Dale CRCW06031M00FKEC</t>
    <phoneticPr fontId="1"/>
  </si>
  <si>
    <t>CRCW06031M00FKEC</t>
    <phoneticPr fontId="1"/>
  </si>
  <si>
    <t>71-CRCW06031M00FKEC</t>
    <phoneticPr fontId="1"/>
  </si>
  <si>
    <t>https://mou.sr/44TU8hS</t>
    <phoneticPr fontId="1"/>
  </si>
  <si>
    <t>Vishay / Dale CRCW06031K00FKEA</t>
    <phoneticPr fontId="1"/>
  </si>
  <si>
    <t>CRCW06031K00FKEA</t>
    <phoneticPr fontId="1"/>
  </si>
  <si>
    <t>71-CRCW0603-1.0K-E3</t>
    <phoneticPr fontId="1"/>
  </si>
  <si>
    <t>https://mou.sr/3VaIFXZ</t>
    <phoneticPr fontId="1"/>
  </si>
  <si>
    <t>Vishay / Dale CRCW060322R0FKEA</t>
    <phoneticPr fontId="1"/>
  </si>
  <si>
    <t>CRCW060322R0FKEA</t>
    <phoneticPr fontId="1"/>
  </si>
  <si>
    <t>71-CRCW0603-22-E3</t>
    <phoneticPr fontId="1"/>
  </si>
  <si>
    <t>https://mou.sr/3V8Xjz0</t>
    <phoneticPr fontId="1"/>
  </si>
  <si>
    <t>Vishay / Dale CRCW06035R60FNEA</t>
    <phoneticPr fontId="1"/>
  </si>
  <si>
    <t>CRCW06035R60FNEA</t>
    <phoneticPr fontId="1"/>
  </si>
  <si>
    <t>71-CRCW06035R60FNEA</t>
    <phoneticPr fontId="1"/>
  </si>
  <si>
    <t>https://mou.sr/3WQhQcQ</t>
    <phoneticPr fontId="1"/>
  </si>
  <si>
    <t>Vishay / Dale CRCW06033R30FKEA</t>
    <phoneticPr fontId="1"/>
  </si>
  <si>
    <t>CRCW06033R30FKEA</t>
    <phoneticPr fontId="1"/>
  </si>
  <si>
    <t>71-CRCW06033R30FKEA</t>
    <phoneticPr fontId="1"/>
  </si>
  <si>
    <t>https://mou.sr/3UWb9n5</t>
    <phoneticPr fontId="1"/>
  </si>
  <si>
    <t>Vishay / Dale CRCW0603120RFKTA</t>
    <phoneticPr fontId="1"/>
  </si>
  <si>
    <t>CRCW0603120RFKTA</t>
    <phoneticPr fontId="1"/>
  </si>
  <si>
    <t>71-CRCW0603-120</t>
    <phoneticPr fontId="1"/>
  </si>
  <si>
    <t>https://mou.sr/3WSvjRr</t>
    <phoneticPr fontId="1"/>
  </si>
  <si>
    <t>Vishay / Dale CRCW0603240RFKEA</t>
    <phoneticPr fontId="1"/>
  </si>
  <si>
    <t>CRCW0603240RFKEA</t>
    <phoneticPr fontId="1"/>
  </si>
  <si>
    <t>71-CRCW0603-240-E3</t>
    <phoneticPr fontId="1"/>
  </si>
  <si>
    <t>https://mou.sr/4aCKL7j</t>
    <phoneticPr fontId="1"/>
  </si>
  <si>
    <t>Vishay / Dale CRCW0603300RFKEA</t>
    <phoneticPr fontId="1"/>
  </si>
  <si>
    <t>CRCW0603300RFKEA</t>
    <phoneticPr fontId="1"/>
  </si>
  <si>
    <t>71-CRCW0603-300-E3</t>
    <phoneticPr fontId="1"/>
  </si>
  <si>
    <t>Vishay / Dale CRCW06033K60FKEA</t>
    <phoneticPr fontId="1"/>
  </si>
  <si>
    <t>CRCW06033K60FKEA</t>
    <phoneticPr fontId="1"/>
  </si>
  <si>
    <t>71-CRCW0603-3.6K-E3</t>
    <phoneticPr fontId="1"/>
  </si>
  <si>
    <t>https://mou.sr/4bMOG2D</t>
    <phoneticPr fontId="1"/>
  </si>
  <si>
    <t>Vishay / Dale CRCW06032K40FKEA</t>
    <phoneticPr fontId="1"/>
  </si>
  <si>
    <t>CRCW06032K40FKEA</t>
    <phoneticPr fontId="1"/>
  </si>
  <si>
    <t>71-CRCW0603-2.4K-E3</t>
    <phoneticPr fontId="1"/>
  </si>
  <si>
    <t>https://mou.sr/3yEcF5A</t>
    <phoneticPr fontId="1"/>
  </si>
  <si>
    <t>Vishay / Dale CRCW06032K20FKEA</t>
    <phoneticPr fontId="1"/>
  </si>
  <si>
    <t>CRCW06032K20FKEA</t>
    <phoneticPr fontId="1"/>
  </si>
  <si>
    <t>71-CRCW0603-2.2K-E3</t>
    <phoneticPr fontId="1"/>
  </si>
  <si>
    <t>https://mou.sr/4bMOOiD</t>
    <phoneticPr fontId="1"/>
  </si>
  <si>
    <t>Vishay / Dale CRCW060356K0FKEA</t>
    <phoneticPr fontId="1"/>
  </si>
  <si>
    <t>CRCW060356K0FKEA</t>
    <phoneticPr fontId="1"/>
  </si>
  <si>
    <t>71-CRCW0603-56K-E3</t>
    <phoneticPr fontId="1"/>
  </si>
  <si>
    <t>https://mou.sr/4bLNGvy</t>
    <phoneticPr fontId="1"/>
  </si>
  <si>
    <t>Vishay / Dale CRCW060333K0FKTA</t>
    <phoneticPr fontId="1"/>
  </si>
  <si>
    <t>CRCW060333K0FKTA</t>
    <phoneticPr fontId="1"/>
  </si>
  <si>
    <t>71-CRCW0603-33K</t>
    <phoneticPr fontId="1"/>
  </si>
  <si>
    <t>https://mou.sr/4dJxrkq</t>
    <phoneticPr fontId="1"/>
  </si>
  <si>
    <t>https://mou.sr/4btqjY1</t>
    <phoneticPr fontId="1"/>
  </si>
  <si>
    <t>Vishay / Dale WSL2816R1000FEH</t>
    <phoneticPr fontId="1"/>
  </si>
  <si>
    <t>71-WSL2816R1000FEH</t>
    <phoneticPr fontId="1"/>
  </si>
  <si>
    <t>https://mou.sr/4bR502u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</si>
</sst>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¥&quot;#,##0;[Red]&quot;¥&quot;\-#,##0"/>
    <numFmt numFmtId="8" formatCode="&quot;¥&quot;#,##0.00;[Red]&quot;¥&quot;\-#,##0.00"/>
    <numFmt numFmtId="176" formatCode="0_);[Red]\(0\)"/>
    <numFmt numFmtId="177" formatCode="&quot;¥&quot;#,##0.00_);[Red]\(&quot;¥&quot;#,##0.00\)"/>
    <numFmt numFmtId="178" formatCode="&quot;¥&quot;#,##0_);[Red]\(&quot;¥&quot;#,##0\)"/>
  </numFmts>
  <fonts count="8" x14ac:knownFonts="1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u/>
      <sz val="11"/>
      <color theme="10"/>
      <name val="Yu Gothic"/>
      <family val="2"/>
      <scheme val="minor"/>
    </font>
    <font>
      <sz val="11"/>
      <color rgb="FF000000"/>
      <name val="Yu Gothic"/>
      <family val="3"/>
      <charset val="128"/>
      <scheme val="minor"/>
    </font>
    <font>
      <sz val="11"/>
      <color theme="9" tint="-0.249977111117893"/>
      <name val="Yu Gothic"/>
      <family val="3"/>
      <charset val="128"/>
      <scheme val="minor"/>
    </font>
    <font>
      <sz val="11"/>
      <color theme="5"/>
      <name val="Yu Gothic"/>
      <family val="3"/>
      <charset val="128"/>
      <scheme val="minor"/>
    </font>
    <font>
      <sz val="11"/>
      <color theme="1"/>
      <name val="Yu Gothic"/>
      <family val="2"/>
      <scheme val="minor"/>
    </font>
    <font>
      <sz val="11"/>
      <color rgb="FF000000"/>
      <name val="Yu Gothic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6" fontId="6" fillId="0" borderId="0" applyFont="0" applyFill="0" applyBorder="0" applyAlignment="0" applyProtection="0">
      <alignment vertical="center"/>
    </xf>
  </cellStyleXfs>
  <cellXfs count="25">
    <xf numFmtId="0" fontId="0" fillId="0" borderId="0" xfId="0"/>
    <xf numFmtId="0" fontId="2" fillId="0" borderId="0" xfId="1"/>
    <xf numFmtId="176" fontId="0" fillId="0" borderId="0" xfId="0" applyNumberFormat="1"/>
    <xf numFmtId="177" fontId="0" fillId="0" borderId="0" xfId="0" applyNumberFormat="1"/>
    <xf numFmtId="0" fontId="3" fillId="0" borderId="0" xfId="0" applyFont="1"/>
    <xf numFmtId="0" fontId="0" fillId="0" borderId="1" xfId="0" applyBorder="1"/>
    <xf numFmtId="176" fontId="0" fillId="0" borderId="1" xfId="0" applyNumberFormat="1" applyBorder="1"/>
    <xf numFmtId="177" fontId="0" fillId="0" borderId="1" xfId="0" applyNumberFormat="1" applyBorder="1"/>
    <xf numFmtId="0" fontId="2" fillId="0" borderId="1" xfId="1" applyBorder="1"/>
    <xf numFmtId="0" fontId="4" fillId="0" borderId="0" xfId="0" applyFont="1"/>
    <xf numFmtId="178" fontId="0" fillId="0" borderId="0" xfId="0" applyNumberFormat="1"/>
    <xf numFmtId="0" fontId="0" fillId="0" borderId="0" xfId="0" applyAlignment="1">
      <alignment horizontal="left"/>
    </xf>
    <xf numFmtId="0" fontId="5" fillId="0" borderId="0" xfId="0" applyFont="1"/>
    <xf numFmtId="176" fontId="0" fillId="0" borderId="0" xfId="0" applyNumberFormat="1" applyAlignment="1">
      <alignment horizontal="left"/>
    </xf>
    <xf numFmtId="0" fontId="2" fillId="0" borderId="0" xfId="1" applyFill="1"/>
    <xf numFmtId="176" fontId="3" fillId="0" borderId="0" xfId="0" applyNumberFormat="1" applyFont="1"/>
    <xf numFmtId="177" fontId="3" fillId="0" borderId="0" xfId="0" applyNumberFormat="1" applyFont="1"/>
    <xf numFmtId="8" fontId="0" fillId="0" borderId="0" xfId="2" applyNumberFormat="1" applyFont="1" applyAlignment="1"/>
    <xf numFmtId="8" fontId="3" fillId="0" borderId="0" xfId="2" applyNumberFormat="1" applyFont="1" applyAlignment="1"/>
    <xf numFmtId="49" fontId="0" fillId="0" borderId="0" xfId="0" applyNumberFormat="1"/>
    <xf numFmtId="49" fontId="3" fillId="0" borderId="0" xfId="0" applyNumberFormat="1" applyFont="1"/>
    <xf numFmtId="49" fontId="0" fillId="0" borderId="0" xfId="0" applyNumberFormat="1" applyAlignment="1">
      <alignment wrapText="1"/>
    </xf>
    <xf numFmtId="177" fontId="0" fillId="0" borderId="0" xfId="2" applyNumberFormat="1" applyFont="1" applyAlignment="1"/>
    <xf numFmtId="177" fontId="3" fillId="0" borderId="0" xfId="2" applyNumberFormat="1" applyFont="1" applyAlignment="1"/>
    <xf numFmtId="176" fontId="0" fillId="0" borderId="0" xfId="2" applyNumberFormat="1" applyFont="1" applyAlignment="1"/>
  </cellXfs>
  <cellStyles count="3">
    <cellStyle name="ハイパーリンク" xfId="1" builtinId="8"/>
    <cellStyle name="通貨" xfId="2" builtinId="7"/>
    <cellStyle name="標準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theme="6"/>
      </font>
      <fill>
        <patternFill>
          <bgColor theme="2"/>
        </patternFill>
      </fill>
    </dxf>
    <dxf>
      <fill>
        <patternFill>
          <fgColor theme="6"/>
          <bgColor theme="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akizukidenshi.com/catalog/g/g107756/" TargetMode="External"/><Relationship Id="rId18" Type="http://schemas.openxmlformats.org/officeDocument/2006/relationships/hyperlink" Target="https://akizukidenshi.com/catalog/g/g114888/" TargetMode="External"/><Relationship Id="rId26" Type="http://schemas.openxmlformats.org/officeDocument/2006/relationships/hyperlink" Target="https://akizukidenshi.com/catalog/g/g108671/" TargetMode="External"/><Relationship Id="rId39" Type="http://schemas.openxmlformats.org/officeDocument/2006/relationships/hyperlink" Target="https://mou.sr/3WQhQcQ" TargetMode="External"/><Relationship Id="rId21" Type="http://schemas.openxmlformats.org/officeDocument/2006/relationships/hyperlink" Target="https://akizukidenshi.com/catalog/g/g114653/" TargetMode="External"/><Relationship Id="rId34" Type="http://schemas.openxmlformats.org/officeDocument/2006/relationships/hyperlink" Target="https://mou.sr/3KgxruR" TargetMode="External"/><Relationship Id="rId42" Type="http://schemas.openxmlformats.org/officeDocument/2006/relationships/hyperlink" Target="https://mou.sr/4aCKL7j" TargetMode="External"/><Relationship Id="rId47" Type="http://schemas.openxmlformats.org/officeDocument/2006/relationships/hyperlink" Target="https://mou.sr/4dJxrkq" TargetMode="External"/><Relationship Id="rId7" Type="http://schemas.openxmlformats.org/officeDocument/2006/relationships/hyperlink" Target="https://akizukidenshi.com/catalog/g/g102073/" TargetMode="External"/><Relationship Id="rId2" Type="http://schemas.openxmlformats.org/officeDocument/2006/relationships/hyperlink" Target="https://akizukidenshi.com/catalog/g/g106014/" TargetMode="External"/><Relationship Id="rId16" Type="http://schemas.openxmlformats.org/officeDocument/2006/relationships/hyperlink" Target="https://akizukidenshi.com/catalog/g/g112215/" TargetMode="External"/><Relationship Id="rId29" Type="http://schemas.openxmlformats.org/officeDocument/2006/relationships/hyperlink" Target="https://mou.sr/4bJuMWN" TargetMode="External"/><Relationship Id="rId11" Type="http://schemas.openxmlformats.org/officeDocument/2006/relationships/hyperlink" Target="https://akizukidenshi.com/catalog/g/g103784/" TargetMode="External"/><Relationship Id="rId24" Type="http://schemas.openxmlformats.org/officeDocument/2006/relationships/hyperlink" Target="https://akizukidenshi.com/catalog/g/g111237/" TargetMode="External"/><Relationship Id="rId32" Type="http://schemas.openxmlformats.org/officeDocument/2006/relationships/hyperlink" Target="https://mou.sr/4dRehJu" TargetMode="External"/><Relationship Id="rId37" Type="http://schemas.openxmlformats.org/officeDocument/2006/relationships/hyperlink" Target="https://mou.sr/3VaIFXZ" TargetMode="External"/><Relationship Id="rId40" Type="http://schemas.openxmlformats.org/officeDocument/2006/relationships/hyperlink" Target="https://mou.sr/3UWb9n5" TargetMode="External"/><Relationship Id="rId45" Type="http://schemas.openxmlformats.org/officeDocument/2006/relationships/hyperlink" Target="https://mou.sr/4bMOOiD" TargetMode="External"/><Relationship Id="rId5" Type="http://schemas.openxmlformats.org/officeDocument/2006/relationships/hyperlink" Target="https://akizukidenshi.com/catalog/g/g103984/" TargetMode="External"/><Relationship Id="rId15" Type="http://schemas.openxmlformats.org/officeDocument/2006/relationships/hyperlink" Target="https://akizukidenshi.com/catalog/g/g106309/" TargetMode="External"/><Relationship Id="rId23" Type="http://schemas.openxmlformats.org/officeDocument/2006/relationships/hyperlink" Target="https://akizukidenshi.com/catalog/g/g102792/" TargetMode="External"/><Relationship Id="rId28" Type="http://schemas.openxmlformats.org/officeDocument/2006/relationships/hyperlink" Target="https://mou.sr/4brxvUl" TargetMode="External"/><Relationship Id="rId36" Type="http://schemas.openxmlformats.org/officeDocument/2006/relationships/hyperlink" Target="https://mou.sr/44TU8hS" TargetMode="External"/><Relationship Id="rId49" Type="http://schemas.openxmlformats.org/officeDocument/2006/relationships/hyperlink" Target="https://mou.sr/4bR502u" TargetMode="External"/><Relationship Id="rId10" Type="http://schemas.openxmlformats.org/officeDocument/2006/relationships/hyperlink" Target="https://akizukidenshi.com/catalog/g/g103980/" TargetMode="External"/><Relationship Id="rId19" Type="http://schemas.openxmlformats.org/officeDocument/2006/relationships/hyperlink" Target="https://akizukidenshi.com/catalog/g/g113964/" TargetMode="External"/><Relationship Id="rId31" Type="http://schemas.openxmlformats.org/officeDocument/2006/relationships/hyperlink" Target="https://mou.sr/4bvvQgB" TargetMode="External"/><Relationship Id="rId44" Type="http://schemas.openxmlformats.org/officeDocument/2006/relationships/hyperlink" Target="https://mou.sr/3yEcF5A" TargetMode="External"/><Relationship Id="rId4" Type="http://schemas.openxmlformats.org/officeDocument/2006/relationships/hyperlink" Target="https://akizukidenshi.com/catalog/g/g114741/" TargetMode="External"/><Relationship Id="rId9" Type="http://schemas.openxmlformats.org/officeDocument/2006/relationships/hyperlink" Target="https://akizukidenshi.com/catalog/g/g103978/" TargetMode="External"/><Relationship Id="rId14" Type="http://schemas.openxmlformats.org/officeDocument/2006/relationships/hyperlink" Target="https://akizukidenshi.com/catalog/g/g114977/" TargetMode="External"/><Relationship Id="rId22" Type="http://schemas.openxmlformats.org/officeDocument/2006/relationships/hyperlink" Target="https://akizukidenshi.com/catalog/g/g116567/" TargetMode="External"/><Relationship Id="rId27" Type="http://schemas.openxmlformats.org/officeDocument/2006/relationships/hyperlink" Target="https://akizukidenshi.com/catalog/g/g100238/" TargetMode="External"/><Relationship Id="rId30" Type="http://schemas.openxmlformats.org/officeDocument/2006/relationships/hyperlink" Target="https://mou.sr/3JVSi6N" TargetMode="External"/><Relationship Id="rId35" Type="http://schemas.openxmlformats.org/officeDocument/2006/relationships/hyperlink" Target="https://mou.sr/3VcHpUn" TargetMode="External"/><Relationship Id="rId43" Type="http://schemas.openxmlformats.org/officeDocument/2006/relationships/hyperlink" Target="https://mou.sr/4bMOG2D" TargetMode="External"/><Relationship Id="rId48" Type="http://schemas.openxmlformats.org/officeDocument/2006/relationships/hyperlink" Target="https://mou.sr/4btqjY1" TargetMode="External"/><Relationship Id="rId8" Type="http://schemas.openxmlformats.org/officeDocument/2006/relationships/hyperlink" Target="https://akizukidenshi.com/catalog/g/g103982/" TargetMode="External"/><Relationship Id="rId3" Type="http://schemas.openxmlformats.org/officeDocument/2006/relationships/hyperlink" Target="https://akizukidenshi.com/catalog/g/g116143/" TargetMode="External"/><Relationship Id="rId12" Type="http://schemas.openxmlformats.org/officeDocument/2006/relationships/hyperlink" Target="https://akizukidenshi.com/catalog/g/g115300/" TargetMode="External"/><Relationship Id="rId17" Type="http://schemas.openxmlformats.org/officeDocument/2006/relationships/hyperlink" Target="https://akizukidenshi.com/catalog/g/g108593/" TargetMode="External"/><Relationship Id="rId25" Type="http://schemas.openxmlformats.org/officeDocument/2006/relationships/hyperlink" Target="https://akizukidenshi.com/catalog/g/g101739/" TargetMode="External"/><Relationship Id="rId33" Type="http://schemas.openxmlformats.org/officeDocument/2006/relationships/hyperlink" Target="https://mou.sr/4dUYSI3" TargetMode="External"/><Relationship Id="rId38" Type="http://schemas.openxmlformats.org/officeDocument/2006/relationships/hyperlink" Target="https://mou.sr/3V8Xjz0" TargetMode="External"/><Relationship Id="rId46" Type="http://schemas.openxmlformats.org/officeDocument/2006/relationships/hyperlink" Target="https://mou.sr/4bLNGvy" TargetMode="External"/><Relationship Id="rId20" Type="http://schemas.openxmlformats.org/officeDocument/2006/relationships/hyperlink" Target="https://akizukidenshi.com/catalog/g/g100628/" TargetMode="External"/><Relationship Id="rId41" Type="http://schemas.openxmlformats.org/officeDocument/2006/relationships/hyperlink" Target="https://mou.sr/3WSvjRr" TargetMode="External"/><Relationship Id="rId1" Type="http://schemas.openxmlformats.org/officeDocument/2006/relationships/hyperlink" Target="https://akizukidenshi.com/catalog/g/g113312/" TargetMode="External"/><Relationship Id="rId6" Type="http://schemas.openxmlformats.org/officeDocument/2006/relationships/hyperlink" Target="https://akizukidenshi.com/catalog/g/g107409/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akizukidenshi.com/catalog/g/gC-03784/" TargetMode="External"/><Relationship Id="rId18" Type="http://schemas.openxmlformats.org/officeDocument/2006/relationships/hyperlink" Target="https://www.digikey.jp/short/8jtz5nh7" TargetMode="External"/><Relationship Id="rId26" Type="http://schemas.openxmlformats.org/officeDocument/2006/relationships/hyperlink" Target="https://www.chip1stop.com/view/dispDetail/DispDetail?partId=ROHM-0041945" TargetMode="External"/><Relationship Id="rId39" Type="http://schemas.openxmlformats.org/officeDocument/2006/relationships/hyperlink" Target="https://akizukidenshi.com/catalog/g/gP-12215/" TargetMode="External"/><Relationship Id="rId21" Type="http://schemas.openxmlformats.org/officeDocument/2006/relationships/hyperlink" Target="https://www.digikey.jp/short/923d0jnh" TargetMode="External"/><Relationship Id="rId34" Type="http://schemas.openxmlformats.org/officeDocument/2006/relationships/hyperlink" Target="https://www.chip1stop.com/view/dispDetail/DispDetail?partId=ROHM-0040135" TargetMode="External"/><Relationship Id="rId42" Type="http://schemas.openxmlformats.org/officeDocument/2006/relationships/hyperlink" Target="https://akizukidenshi.com/catalog/g/gI-11237/" TargetMode="External"/><Relationship Id="rId47" Type="http://schemas.openxmlformats.org/officeDocument/2006/relationships/hyperlink" Target="https://akizukidenshi.com/catalog/g/gP-08671/" TargetMode="External"/><Relationship Id="rId50" Type="http://schemas.openxmlformats.org/officeDocument/2006/relationships/hyperlink" Target="https://www.chip1stop.com/view/dispDetail/DispDetail?partId=ROHM-0020954" TargetMode="External"/><Relationship Id="rId7" Type="http://schemas.openxmlformats.org/officeDocument/2006/relationships/hyperlink" Target="https://akizukidenshi.com/catalog/g/gI-02073/" TargetMode="External"/><Relationship Id="rId2" Type="http://schemas.openxmlformats.org/officeDocument/2006/relationships/hyperlink" Target="https://www.chip1stop.com/view/dispDetail/DispDetail?partId=ROHM-0039480" TargetMode="External"/><Relationship Id="rId16" Type="http://schemas.openxmlformats.org/officeDocument/2006/relationships/hyperlink" Target="https://akizukidenshi.com/catalog/g/gP-06309/" TargetMode="External"/><Relationship Id="rId29" Type="http://schemas.openxmlformats.org/officeDocument/2006/relationships/hyperlink" Target="https://www.chip1stop.com/view/dispDetail/DispDetail?partId=ROHM-0040168" TargetMode="External"/><Relationship Id="rId11" Type="http://schemas.openxmlformats.org/officeDocument/2006/relationships/hyperlink" Target="https://akizukidenshi.com/catalog/g/gI-03978/" TargetMode="External"/><Relationship Id="rId24" Type="http://schemas.openxmlformats.org/officeDocument/2006/relationships/hyperlink" Target="https://akizukidenshi.com/catalog/g/gI-00628/" TargetMode="External"/><Relationship Id="rId32" Type="http://schemas.openxmlformats.org/officeDocument/2006/relationships/hyperlink" Target="https://www.chip1stop.com/view/dispDetail/DispDetail?partId=ROHM-0040116" TargetMode="External"/><Relationship Id="rId37" Type="http://schemas.openxmlformats.org/officeDocument/2006/relationships/hyperlink" Target="https://akizukidenshi.com/catalog/g/gC-08593/" TargetMode="External"/><Relationship Id="rId40" Type="http://schemas.openxmlformats.org/officeDocument/2006/relationships/hyperlink" Target="https://akizukidenshi.com/catalog/g/gI-01739/" TargetMode="External"/><Relationship Id="rId45" Type="http://schemas.openxmlformats.org/officeDocument/2006/relationships/hyperlink" Target="https://akizukidenshi.com/catalog/g/gI-00705/" TargetMode="External"/><Relationship Id="rId53" Type="http://schemas.openxmlformats.org/officeDocument/2006/relationships/hyperlink" Target="https://akizukidenshi.com/catalog/g/gI-00238/" TargetMode="External"/><Relationship Id="rId5" Type="http://schemas.openxmlformats.org/officeDocument/2006/relationships/hyperlink" Target="https://akizukidenshi.com/catalog/g/gI-06014/" TargetMode="External"/><Relationship Id="rId10" Type="http://schemas.openxmlformats.org/officeDocument/2006/relationships/hyperlink" Target="https://akizukidenshi.com/catalog/g/gI-03982/" TargetMode="External"/><Relationship Id="rId19" Type="http://schemas.openxmlformats.org/officeDocument/2006/relationships/hyperlink" Target="https://www.digikey.jp/short/rdhw9z22" TargetMode="External"/><Relationship Id="rId31" Type="http://schemas.openxmlformats.org/officeDocument/2006/relationships/hyperlink" Target="https://www.chip1stop.com/view/dispDetail/DispDetail?partId=VISH-0652940" TargetMode="External"/><Relationship Id="rId44" Type="http://schemas.openxmlformats.org/officeDocument/2006/relationships/hyperlink" Target="https://akizukidenshi.com/catalog/g/gM-12544/" TargetMode="External"/><Relationship Id="rId52" Type="http://schemas.openxmlformats.org/officeDocument/2006/relationships/hyperlink" Target="https://akizukidenshi.com/catalog/g/gI-07554/" TargetMode="External"/><Relationship Id="rId4" Type="http://schemas.openxmlformats.org/officeDocument/2006/relationships/hyperlink" Target="https://akizukidenshi.com/catalog/g/gP-17338/" TargetMode="External"/><Relationship Id="rId9" Type="http://schemas.openxmlformats.org/officeDocument/2006/relationships/hyperlink" Target="https://akizukidenshi.com/catalog/g/gI-06417/" TargetMode="External"/><Relationship Id="rId14" Type="http://schemas.openxmlformats.org/officeDocument/2006/relationships/hyperlink" Target="https://akizukidenshi.com/catalog/g/gP-07756/" TargetMode="External"/><Relationship Id="rId22" Type="http://schemas.openxmlformats.org/officeDocument/2006/relationships/hyperlink" Target="https://akizukidenshi.com/catalog/g/gP-14977/" TargetMode="External"/><Relationship Id="rId27" Type="http://schemas.openxmlformats.org/officeDocument/2006/relationships/hyperlink" Target="https://www.chip1stop.com/view/dispDetail/DispDetail?partId=ROHM-0021097" TargetMode="External"/><Relationship Id="rId30" Type="http://schemas.openxmlformats.org/officeDocument/2006/relationships/hyperlink" Target="https://www.chip1stop.com/view/dispDetail/DispDetail?partId=ROHM-0039481" TargetMode="External"/><Relationship Id="rId35" Type="http://schemas.openxmlformats.org/officeDocument/2006/relationships/hyperlink" Target="https://www.chip1stop.com/view/dispDetail/DispDetail?partId=ROHM-0040131" TargetMode="External"/><Relationship Id="rId43" Type="http://schemas.openxmlformats.org/officeDocument/2006/relationships/hyperlink" Target="https://www.chip1stop.com/view/dispDetail/DispDetail?partId=TI01-0202709" TargetMode="External"/><Relationship Id="rId48" Type="http://schemas.openxmlformats.org/officeDocument/2006/relationships/hyperlink" Target="https://akizukidenshi.com/catalog/g/gI-14653/" TargetMode="External"/><Relationship Id="rId8" Type="http://schemas.openxmlformats.org/officeDocument/2006/relationships/hyperlink" Target="https://akizukidenshi.com/catalog/g/gI-06416/" TargetMode="External"/><Relationship Id="rId51" Type="http://schemas.openxmlformats.org/officeDocument/2006/relationships/hyperlink" Target="https://www.chip1stop.com/view/dispDetail/DispDetail?partId=ROHM-0060927" TargetMode="External"/><Relationship Id="rId3" Type="http://schemas.openxmlformats.org/officeDocument/2006/relationships/hyperlink" Target="https://akizukidenshi.com/catalog/g/gP-13312/" TargetMode="External"/><Relationship Id="rId12" Type="http://schemas.openxmlformats.org/officeDocument/2006/relationships/hyperlink" Target="https://akizukidenshi.com/catalog/g/gP-15300/" TargetMode="External"/><Relationship Id="rId17" Type="http://schemas.openxmlformats.org/officeDocument/2006/relationships/hyperlink" Target="https://akizukidenshi.com/catalog/g/gP-01404/" TargetMode="External"/><Relationship Id="rId25" Type="http://schemas.openxmlformats.org/officeDocument/2006/relationships/hyperlink" Target="https://akizukidenshi.com/catalog/g/gR-14122/" TargetMode="External"/><Relationship Id="rId33" Type="http://schemas.openxmlformats.org/officeDocument/2006/relationships/hyperlink" Target="https://www.chip1stop.com/view/dispDetail/DispDetail?partId=ROHM-0040150" TargetMode="External"/><Relationship Id="rId38" Type="http://schemas.openxmlformats.org/officeDocument/2006/relationships/hyperlink" Target="https://akizukidenshi.com/catalog/g/gP-05252/" TargetMode="External"/><Relationship Id="rId46" Type="http://schemas.openxmlformats.org/officeDocument/2006/relationships/hyperlink" Target="https://akizukidenshi.com/catalog/g/gI-02792/" TargetMode="External"/><Relationship Id="rId20" Type="http://schemas.openxmlformats.org/officeDocument/2006/relationships/hyperlink" Target="https://www.digikey.jp/short/m885hv22" TargetMode="External"/><Relationship Id="rId41" Type="http://schemas.openxmlformats.org/officeDocument/2006/relationships/hyperlink" Target="https://akizukidenshi.com/catalog/g/gI-16567/" TargetMode="External"/><Relationship Id="rId54" Type="http://schemas.openxmlformats.org/officeDocument/2006/relationships/hyperlink" Target="https://www.digikey.jp/short/9mwdm723" TargetMode="External"/><Relationship Id="rId1" Type="http://schemas.openxmlformats.org/officeDocument/2006/relationships/hyperlink" Target="https://akizukidenshi.com/catalog/g/gP-16143/" TargetMode="External"/><Relationship Id="rId6" Type="http://schemas.openxmlformats.org/officeDocument/2006/relationships/hyperlink" Target="https://akizukidenshi.com/catalog/g/gI-07409/" TargetMode="External"/><Relationship Id="rId15" Type="http://schemas.openxmlformats.org/officeDocument/2006/relationships/hyperlink" Target="https://www.monotaro.com/p/4139/8097/" TargetMode="External"/><Relationship Id="rId23" Type="http://schemas.openxmlformats.org/officeDocument/2006/relationships/hyperlink" Target="https://akizukidenshi.com/catalog/g/gI-13964/" TargetMode="External"/><Relationship Id="rId28" Type="http://schemas.openxmlformats.org/officeDocument/2006/relationships/hyperlink" Target="https://www.chip1stop.com/view/dispDetail/DispDetail?partId=ROHM-0000199" TargetMode="External"/><Relationship Id="rId36" Type="http://schemas.openxmlformats.org/officeDocument/2006/relationships/hyperlink" Target="https://akizukidenshi.com/catalog/g/gP-14888/" TargetMode="External"/><Relationship Id="rId49" Type="http://schemas.openxmlformats.org/officeDocument/2006/relationships/hyperlink" Target="https://www.chip1stop.com/view/dispDetail/DispDetail?partId=ROHM-0040142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s://akizukidenshi.com/catalog/g/gP-07756/" TargetMode="External"/><Relationship Id="rId21" Type="http://schemas.openxmlformats.org/officeDocument/2006/relationships/hyperlink" Target="https://akizukidenshi.com/catalog/g/gI-06417/" TargetMode="External"/><Relationship Id="rId34" Type="http://schemas.openxmlformats.org/officeDocument/2006/relationships/hyperlink" Target="https://akizukidenshi.com/catalog/g/gP-14977/" TargetMode="External"/><Relationship Id="rId42" Type="http://schemas.openxmlformats.org/officeDocument/2006/relationships/hyperlink" Target="https://www.chip1stop.com/view/dispDetail/DispDetail?partId=ROHM-0039481" TargetMode="External"/><Relationship Id="rId47" Type="http://schemas.openxmlformats.org/officeDocument/2006/relationships/hyperlink" Target="https://www.chip1stop.com/view/dispDetail/DispDetail?partId=ROHM-0040131" TargetMode="External"/><Relationship Id="rId50" Type="http://schemas.openxmlformats.org/officeDocument/2006/relationships/hyperlink" Target="https://akizukidenshi.com/catalog/g/gP-05252/" TargetMode="External"/><Relationship Id="rId55" Type="http://schemas.openxmlformats.org/officeDocument/2006/relationships/hyperlink" Target="https://www.chip1stop.com/view/dispDetail/DispDetail?partId=TI01-0202709" TargetMode="External"/><Relationship Id="rId63" Type="http://schemas.openxmlformats.org/officeDocument/2006/relationships/hyperlink" Target="https://www.chip1stop.com/view/dispDetail/DispDetail?partId=ROHM-0020954" TargetMode="External"/><Relationship Id="rId7" Type="http://schemas.openxmlformats.org/officeDocument/2006/relationships/hyperlink" Target="https://www.chip1stop.com/view/dispDetail/DispDetail?partId=ROHM-0040138" TargetMode="External"/><Relationship Id="rId2" Type="http://schemas.openxmlformats.org/officeDocument/2006/relationships/hyperlink" Target="https://akizukidenshi.com/catalog/g/gP-14452/" TargetMode="External"/><Relationship Id="rId16" Type="http://schemas.openxmlformats.org/officeDocument/2006/relationships/hyperlink" Target="https://akizukidenshi.com/catalog/g/gP-17338/" TargetMode="External"/><Relationship Id="rId29" Type="http://schemas.openxmlformats.org/officeDocument/2006/relationships/hyperlink" Target="https://akizukidenshi.com/catalog/g/gP-01404/" TargetMode="External"/><Relationship Id="rId11" Type="http://schemas.openxmlformats.org/officeDocument/2006/relationships/hyperlink" Target="https://akizukidenshi.com/catalog/g/gI-00046/" TargetMode="External"/><Relationship Id="rId24" Type="http://schemas.openxmlformats.org/officeDocument/2006/relationships/hyperlink" Target="https://akizukidenshi.com/catalog/g/gP-15300/" TargetMode="External"/><Relationship Id="rId32" Type="http://schemas.openxmlformats.org/officeDocument/2006/relationships/hyperlink" Target="https://www.digikey.jp/short/m885hv22" TargetMode="External"/><Relationship Id="rId37" Type="http://schemas.openxmlformats.org/officeDocument/2006/relationships/hyperlink" Target="https://www.chip1stop.com/view/dispDetail/DispDetail?partId=ROHM-0021098" TargetMode="External"/><Relationship Id="rId40" Type="http://schemas.openxmlformats.org/officeDocument/2006/relationships/hyperlink" Target="https://www.chip1stop.com/view/dispDetail/DispDetail?partId=ROHM-0000199" TargetMode="External"/><Relationship Id="rId45" Type="http://schemas.openxmlformats.org/officeDocument/2006/relationships/hyperlink" Target="https://www.chip1stop.com/view/dispDetail/DispDetail?partId=ROHM-0040150" TargetMode="External"/><Relationship Id="rId53" Type="http://schemas.openxmlformats.org/officeDocument/2006/relationships/hyperlink" Target="https://akizukidenshi.com/catalog/g/gI-16567/" TargetMode="External"/><Relationship Id="rId58" Type="http://schemas.openxmlformats.org/officeDocument/2006/relationships/hyperlink" Target="https://akizukidenshi.com/catalog/g/gI-02792/" TargetMode="External"/><Relationship Id="rId66" Type="http://schemas.openxmlformats.org/officeDocument/2006/relationships/hyperlink" Target="https://akizukidenshi.com/catalog/g/gI-00238/" TargetMode="External"/><Relationship Id="rId5" Type="http://schemas.openxmlformats.org/officeDocument/2006/relationships/hyperlink" Target="https://akizukidenshi.com/catalog/g/gP-07588/" TargetMode="External"/><Relationship Id="rId61" Type="http://schemas.openxmlformats.org/officeDocument/2006/relationships/hyperlink" Target="https://www.chip1stop.com/view/dispDetail/DispDetail?partId=ROHM-0040142" TargetMode="External"/><Relationship Id="rId19" Type="http://schemas.openxmlformats.org/officeDocument/2006/relationships/hyperlink" Target="https://akizukidenshi.com/catalog/g/gI-02073/" TargetMode="External"/><Relationship Id="rId14" Type="http://schemas.openxmlformats.org/officeDocument/2006/relationships/hyperlink" Target="https://www.monotaro.com/p/4623/9297/?t.q=USB%20%83p%83l%83%8B" TargetMode="External"/><Relationship Id="rId22" Type="http://schemas.openxmlformats.org/officeDocument/2006/relationships/hyperlink" Target="https://akizukidenshi.com/catalog/g/gI-03982/" TargetMode="External"/><Relationship Id="rId27" Type="http://schemas.openxmlformats.org/officeDocument/2006/relationships/hyperlink" Target="https://www.monotaro.com/p/4139/8097/" TargetMode="External"/><Relationship Id="rId30" Type="http://schemas.openxmlformats.org/officeDocument/2006/relationships/hyperlink" Target="https://www.digikey.jp/short/8jtz5nh7" TargetMode="External"/><Relationship Id="rId35" Type="http://schemas.openxmlformats.org/officeDocument/2006/relationships/hyperlink" Target="https://akizukidenshi.com/catalog/g/gI-13964/" TargetMode="External"/><Relationship Id="rId43" Type="http://schemas.openxmlformats.org/officeDocument/2006/relationships/hyperlink" Target="https://www.chip1stop.com/view/dispDetail/DispDetail?partId=VISH-0652940" TargetMode="External"/><Relationship Id="rId48" Type="http://schemas.openxmlformats.org/officeDocument/2006/relationships/hyperlink" Target="https://akizukidenshi.com/catalog/g/gP-14888/" TargetMode="External"/><Relationship Id="rId56" Type="http://schemas.openxmlformats.org/officeDocument/2006/relationships/hyperlink" Target="https://akizukidenshi.com/catalog/g/gM-12544/" TargetMode="External"/><Relationship Id="rId64" Type="http://schemas.openxmlformats.org/officeDocument/2006/relationships/hyperlink" Target="https://www.chip1stop.com/view/dispDetail/DispDetail?partId=ROHM-0060927" TargetMode="External"/><Relationship Id="rId8" Type="http://schemas.openxmlformats.org/officeDocument/2006/relationships/hyperlink" Target="https://akizukidenshi.com/catalog/g/gI-08900/" TargetMode="External"/><Relationship Id="rId51" Type="http://schemas.openxmlformats.org/officeDocument/2006/relationships/hyperlink" Target="https://akizukidenshi.com/catalog/g/gP-12215/" TargetMode="External"/><Relationship Id="rId3" Type="http://schemas.openxmlformats.org/officeDocument/2006/relationships/hyperlink" Target="https://www.chip1stop.com/view/dispDetail/DispDetail?partId=HIRO-0031279" TargetMode="External"/><Relationship Id="rId12" Type="http://schemas.openxmlformats.org/officeDocument/2006/relationships/hyperlink" Target="https://akizukidenshi.com/catalog/g/gI-00044/" TargetMode="External"/><Relationship Id="rId17" Type="http://schemas.openxmlformats.org/officeDocument/2006/relationships/hyperlink" Target="https://akizukidenshi.com/catalog/g/gI-06014/" TargetMode="External"/><Relationship Id="rId25" Type="http://schemas.openxmlformats.org/officeDocument/2006/relationships/hyperlink" Target="https://akizukidenshi.com/catalog/g/gC-03784/" TargetMode="External"/><Relationship Id="rId33" Type="http://schemas.openxmlformats.org/officeDocument/2006/relationships/hyperlink" Target="https://www.digikey.jp/short/923d0jnh" TargetMode="External"/><Relationship Id="rId38" Type="http://schemas.openxmlformats.org/officeDocument/2006/relationships/hyperlink" Target="https://www.chip1stop.com/view/dispDetail/DispDetail?partId=ROHM-0041945" TargetMode="External"/><Relationship Id="rId46" Type="http://schemas.openxmlformats.org/officeDocument/2006/relationships/hyperlink" Target="https://www.chip1stop.com/view/dispDetail/DispDetail?partId=ROHM-0040135" TargetMode="External"/><Relationship Id="rId59" Type="http://schemas.openxmlformats.org/officeDocument/2006/relationships/hyperlink" Target="https://akizukidenshi.com/catalog/g/gP-08671/" TargetMode="External"/><Relationship Id="rId20" Type="http://schemas.openxmlformats.org/officeDocument/2006/relationships/hyperlink" Target="https://akizukidenshi.com/catalog/g/gI-06416/" TargetMode="External"/><Relationship Id="rId41" Type="http://schemas.openxmlformats.org/officeDocument/2006/relationships/hyperlink" Target="https://www.chip1stop.com/view/dispDetail/DispDetail?partId=ROHM-0040168" TargetMode="External"/><Relationship Id="rId54" Type="http://schemas.openxmlformats.org/officeDocument/2006/relationships/hyperlink" Target="https://akizukidenshi.com/catalog/g/gI-11237/" TargetMode="External"/><Relationship Id="rId62" Type="http://schemas.openxmlformats.org/officeDocument/2006/relationships/hyperlink" Target="https://www.chip1stop.com/view/dispDetail/DispDetail?partId=ROHM-0020953" TargetMode="External"/><Relationship Id="rId1" Type="http://schemas.openxmlformats.org/officeDocument/2006/relationships/hyperlink" Target="https://akizukidenshi.com/catalog/g/gP-16143/" TargetMode="External"/><Relationship Id="rId6" Type="http://schemas.openxmlformats.org/officeDocument/2006/relationships/hyperlink" Target="https://akizukidenshi.com/catalog/g/gP-07593/" TargetMode="External"/><Relationship Id="rId15" Type="http://schemas.openxmlformats.org/officeDocument/2006/relationships/hyperlink" Target="https://akizukidenshi.com/catalog/g/gP-13312/" TargetMode="External"/><Relationship Id="rId23" Type="http://schemas.openxmlformats.org/officeDocument/2006/relationships/hyperlink" Target="https://akizukidenshi.com/catalog/g/gI-03978/" TargetMode="External"/><Relationship Id="rId28" Type="http://schemas.openxmlformats.org/officeDocument/2006/relationships/hyperlink" Target="https://akizukidenshi.com/catalog/g/gP-06309/" TargetMode="External"/><Relationship Id="rId36" Type="http://schemas.openxmlformats.org/officeDocument/2006/relationships/hyperlink" Target="https://akizukidenshi.com/catalog/g/gI-00628/" TargetMode="External"/><Relationship Id="rId49" Type="http://schemas.openxmlformats.org/officeDocument/2006/relationships/hyperlink" Target="https://akizukidenshi.com/catalog/g/gC-08593/" TargetMode="External"/><Relationship Id="rId57" Type="http://schemas.openxmlformats.org/officeDocument/2006/relationships/hyperlink" Target="https://akizukidenshi.com/catalog/g/gI-00705/" TargetMode="External"/><Relationship Id="rId10" Type="http://schemas.openxmlformats.org/officeDocument/2006/relationships/hyperlink" Target="https://akizukidenshi.com/catalog/g/gP-15669/" TargetMode="External"/><Relationship Id="rId31" Type="http://schemas.openxmlformats.org/officeDocument/2006/relationships/hyperlink" Target="https://www.digikey.jp/short/rdhw9z22" TargetMode="External"/><Relationship Id="rId44" Type="http://schemas.openxmlformats.org/officeDocument/2006/relationships/hyperlink" Target="https://www.chip1stop.com/view/dispDetail/DispDetail?partId=ROHM-0040116" TargetMode="External"/><Relationship Id="rId52" Type="http://schemas.openxmlformats.org/officeDocument/2006/relationships/hyperlink" Target="https://akizukidenshi.com/catalog/g/gI-01739/" TargetMode="External"/><Relationship Id="rId60" Type="http://schemas.openxmlformats.org/officeDocument/2006/relationships/hyperlink" Target="https://akizukidenshi.com/catalog/g/gI-14653/" TargetMode="External"/><Relationship Id="rId65" Type="http://schemas.openxmlformats.org/officeDocument/2006/relationships/hyperlink" Target="https://akizukidenshi.com/catalog/g/gI-07554/" TargetMode="External"/><Relationship Id="rId4" Type="http://schemas.openxmlformats.org/officeDocument/2006/relationships/hyperlink" Target="https://akizukidenshi.com/catalog/g/gP-07591/" TargetMode="External"/><Relationship Id="rId9" Type="http://schemas.openxmlformats.org/officeDocument/2006/relationships/hyperlink" Target="https://akizukidenshi.com/catalog/g/gI-16679/" TargetMode="External"/><Relationship Id="rId13" Type="http://schemas.openxmlformats.org/officeDocument/2006/relationships/hyperlink" Target="https://akizukidenshi.com/catalog/g/gI-00042/" TargetMode="External"/><Relationship Id="rId18" Type="http://schemas.openxmlformats.org/officeDocument/2006/relationships/hyperlink" Target="https://akizukidenshi.com/catalog/g/gI-07409/" TargetMode="External"/><Relationship Id="rId39" Type="http://schemas.openxmlformats.org/officeDocument/2006/relationships/hyperlink" Target="https://www.chip1stop.com/view/dispDetail/DispDetail?partId=ROHM-0021097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akizukidenshi.com/catalog/g/gC-03784/" TargetMode="External"/><Relationship Id="rId18" Type="http://schemas.openxmlformats.org/officeDocument/2006/relationships/hyperlink" Target="https://akizukidenshi.com/catalog/g/gI-13964/" TargetMode="External"/><Relationship Id="rId26" Type="http://schemas.openxmlformats.org/officeDocument/2006/relationships/hyperlink" Target="https://akizukidenshi.com/catalog/g/gI-11237/" TargetMode="External"/><Relationship Id="rId39" Type="http://schemas.openxmlformats.org/officeDocument/2006/relationships/hyperlink" Target="https://www.chip1stop.com/view/dispDetail/DispDetail?partId=VISH-0652940" TargetMode="External"/><Relationship Id="rId21" Type="http://schemas.openxmlformats.org/officeDocument/2006/relationships/hyperlink" Target="https://akizukidenshi.com/catalog/g/gC-08593/" TargetMode="External"/><Relationship Id="rId34" Type="http://schemas.openxmlformats.org/officeDocument/2006/relationships/hyperlink" Target="https://www.chip1stop.com/view/dispDetail/DispDetail?partId=ROHM-0041945" TargetMode="External"/><Relationship Id="rId42" Type="http://schemas.openxmlformats.org/officeDocument/2006/relationships/hyperlink" Target="https://www.chip1stop.com/view/dispDetail/DispDetail?partId=ROHM-0020954" TargetMode="External"/><Relationship Id="rId47" Type="http://schemas.openxmlformats.org/officeDocument/2006/relationships/hyperlink" Target="https://www.monotaro.com/p/2587/2754/" TargetMode="External"/><Relationship Id="rId50" Type="http://schemas.openxmlformats.org/officeDocument/2006/relationships/hyperlink" Target="https://www.we-online.com/katalog/datasheet/74990100011A.pdf" TargetMode="External"/><Relationship Id="rId7" Type="http://schemas.openxmlformats.org/officeDocument/2006/relationships/hyperlink" Target="https://akizukidenshi.com/catalog/g/gI-02073/" TargetMode="External"/><Relationship Id="rId2" Type="http://schemas.openxmlformats.org/officeDocument/2006/relationships/hyperlink" Target="https://akizukidenshi.com/catalog/g/gP-04249/" TargetMode="External"/><Relationship Id="rId16" Type="http://schemas.openxmlformats.org/officeDocument/2006/relationships/hyperlink" Target="https://akizukidenshi.com/catalog/g/gP-01404/" TargetMode="External"/><Relationship Id="rId29" Type="http://schemas.openxmlformats.org/officeDocument/2006/relationships/hyperlink" Target="https://akizukidenshi.com/catalog/g/gI-02792/" TargetMode="External"/><Relationship Id="rId11" Type="http://schemas.openxmlformats.org/officeDocument/2006/relationships/hyperlink" Target="https://akizukidenshi.com/catalog/g/gI-03978/" TargetMode="External"/><Relationship Id="rId24" Type="http://schemas.openxmlformats.org/officeDocument/2006/relationships/hyperlink" Target="https://akizukidenshi.com/catalog/g/gI-01739/" TargetMode="External"/><Relationship Id="rId32" Type="http://schemas.openxmlformats.org/officeDocument/2006/relationships/hyperlink" Target="https://www.chip1stop.com/view/dispDetail/DispDetail?partId=TI01-0690986" TargetMode="External"/><Relationship Id="rId37" Type="http://schemas.openxmlformats.org/officeDocument/2006/relationships/hyperlink" Target="https://www.chip1stop.com/view/dispDetail/DispDetail?partId=ROHM-0040168" TargetMode="External"/><Relationship Id="rId40" Type="http://schemas.openxmlformats.org/officeDocument/2006/relationships/hyperlink" Target="https://www.chip1stop.com/view/dispDetail/DispDetail?partId=ROHM-0040131" TargetMode="External"/><Relationship Id="rId45" Type="http://schemas.openxmlformats.org/officeDocument/2006/relationships/hyperlink" Target="https://www.chip1stop.com/view/dispDetail/DispDetail?partId=ROHM-0040135" TargetMode="External"/><Relationship Id="rId5" Type="http://schemas.openxmlformats.org/officeDocument/2006/relationships/hyperlink" Target="https://akizukidenshi.com/catalog/g/gI-06014/" TargetMode="External"/><Relationship Id="rId15" Type="http://schemas.openxmlformats.org/officeDocument/2006/relationships/hyperlink" Target="https://akizukidenshi.com/catalog/g/gP-06309/" TargetMode="External"/><Relationship Id="rId23" Type="http://schemas.openxmlformats.org/officeDocument/2006/relationships/hyperlink" Target="https://akizukidenshi.com/catalog/g/gP-12215/" TargetMode="External"/><Relationship Id="rId28" Type="http://schemas.openxmlformats.org/officeDocument/2006/relationships/hyperlink" Target="https://akizukidenshi.com/catalog/g/gI-00705/" TargetMode="External"/><Relationship Id="rId36" Type="http://schemas.openxmlformats.org/officeDocument/2006/relationships/hyperlink" Target="https://www.chip1stop.com/view/dispDetail/DispDetail?partId=ROHM-0000199" TargetMode="External"/><Relationship Id="rId49" Type="http://schemas.openxmlformats.org/officeDocument/2006/relationships/hyperlink" Target="https://www.monotaro.com/g/02234858/?monotaroNo=47432638" TargetMode="External"/><Relationship Id="rId10" Type="http://schemas.openxmlformats.org/officeDocument/2006/relationships/hyperlink" Target="https://akizukidenshi.com/catalog/g/gI-03982/" TargetMode="External"/><Relationship Id="rId19" Type="http://schemas.openxmlformats.org/officeDocument/2006/relationships/hyperlink" Target="https://akizukidenshi.com/catalog/g/gI-00628/" TargetMode="External"/><Relationship Id="rId31" Type="http://schemas.openxmlformats.org/officeDocument/2006/relationships/hyperlink" Target="https://akizukidenshi.com/catalog/g/gP-03890/" TargetMode="External"/><Relationship Id="rId44" Type="http://schemas.openxmlformats.org/officeDocument/2006/relationships/hyperlink" Target="https://www.chip1stop.com/view/dispDetail/DispDetail?partId=ROHM-0040150" TargetMode="External"/><Relationship Id="rId4" Type="http://schemas.openxmlformats.org/officeDocument/2006/relationships/hyperlink" Target="https://akizukidenshi.com/catalog/g/gP-17338/" TargetMode="External"/><Relationship Id="rId9" Type="http://schemas.openxmlformats.org/officeDocument/2006/relationships/hyperlink" Target="https://akizukidenshi.com/catalog/g/gI-06417/" TargetMode="External"/><Relationship Id="rId14" Type="http://schemas.openxmlformats.org/officeDocument/2006/relationships/hyperlink" Target="https://akizukidenshi.com/catalog/g/gP-07756/" TargetMode="External"/><Relationship Id="rId22" Type="http://schemas.openxmlformats.org/officeDocument/2006/relationships/hyperlink" Target="https://akizukidenshi.com/catalog/g/gP-05252/" TargetMode="External"/><Relationship Id="rId27" Type="http://schemas.openxmlformats.org/officeDocument/2006/relationships/hyperlink" Target="https://akizukidenshi.com/catalog/g/gM-12544/" TargetMode="External"/><Relationship Id="rId30" Type="http://schemas.openxmlformats.org/officeDocument/2006/relationships/hyperlink" Target="https://akizukidenshi.com/catalog/g/gP-08671/" TargetMode="External"/><Relationship Id="rId35" Type="http://schemas.openxmlformats.org/officeDocument/2006/relationships/hyperlink" Target="https://www.chip1stop.com/view/dispDetail/DispDetail?partId=ROHM-0021097" TargetMode="External"/><Relationship Id="rId43" Type="http://schemas.openxmlformats.org/officeDocument/2006/relationships/hyperlink" Target="https://www.chip1stop.com/view/dispDetail/DispDetail?partId=ROHM-0040116" TargetMode="External"/><Relationship Id="rId48" Type="http://schemas.openxmlformats.org/officeDocument/2006/relationships/hyperlink" Target="https://www.monotaro.com/p/4139/8097/" TargetMode="External"/><Relationship Id="rId8" Type="http://schemas.openxmlformats.org/officeDocument/2006/relationships/hyperlink" Target="https://akizukidenshi.com/catalog/g/gI-06416/" TargetMode="External"/><Relationship Id="rId51" Type="http://schemas.openxmlformats.org/officeDocument/2006/relationships/printerSettings" Target="../printerSettings/printerSettings1.bin"/><Relationship Id="rId3" Type="http://schemas.openxmlformats.org/officeDocument/2006/relationships/hyperlink" Target="https://akizukidenshi.com/catalog/g/gP-13312/" TargetMode="External"/><Relationship Id="rId12" Type="http://schemas.openxmlformats.org/officeDocument/2006/relationships/hyperlink" Target="https://akizukidenshi.com/catalog/g/gP-15300/" TargetMode="External"/><Relationship Id="rId17" Type="http://schemas.openxmlformats.org/officeDocument/2006/relationships/hyperlink" Target="https://akizukidenshi.com/catalog/g/gP-14977/" TargetMode="External"/><Relationship Id="rId25" Type="http://schemas.openxmlformats.org/officeDocument/2006/relationships/hyperlink" Target="https://akizukidenshi.com/catalog/g/gI-16567/" TargetMode="External"/><Relationship Id="rId33" Type="http://schemas.openxmlformats.org/officeDocument/2006/relationships/hyperlink" Target="https://www.chip1stop.com/view/dispDetail/DispDetail?partId=ROHM-0021098" TargetMode="External"/><Relationship Id="rId38" Type="http://schemas.openxmlformats.org/officeDocument/2006/relationships/hyperlink" Target="https://www.chip1stop.com/view/dispDetail/DispDetail?partId=ROHM-0039481" TargetMode="External"/><Relationship Id="rId46" Type="http://schemas.openxmlformats.org/officeDocument/2006/relationships/hyperlink" Target="https://www.monotaro.com/p/2587/2745/" TargetMode="External"/><Relationship Id="rId20" Type="http://schemas.openxmlformats.org/officeDocument/2006/relationships/hyperlink" Target="https://akizukidenshi.com/catalog/g/gP-14888/" TargetMode="External"/><Relationship Id="rId41" Type="http://schemas.openxmlformats.org/officeDocument/2006/relationships/hyperlink" Target="https://www.chip1stop.com/view/dispDetail/DispDetail?partId=ROHM-0060927" TargetMode="External"/><Relationship Id="rId1" Type="http://schemas.openxmlformats.org/officeDocument/2006/relationships/hyperlink" Target="https://akizukidenshi.com/catalog/g/gP-16143/" TargetMode="External"/><Relationship Id="rId6" Type="http://schemas.openxmlformats.org/officeDocument/2006/relationships/hyperlink" Target="https://akizukidenshi.com/catalog/g/gI-07409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E30B2-E1AB-294D-856B-9BC5C2511D2E}">
  <dimension ref="A1:M58"/>
  <sheetViews>
    <sheetView tabSelected="1" zoomScale="75" workbookViewId="0">
      <pane xSplit="1" topLeftCell="B1" activePane="topRight" state="frozen"/>
      <selection pane="topRight" activeCell="J41" sqref="J41"/>
    </sheetView>
  </sheetViews>
  <sheetFormatPr baseColWidth="10" defaultRowHeight="17" x14ac:dyDescent="0.25"/>
  <cols>
    <col min="1" max="1" width="53" bestFit="1" customWidth="1"/>
    <col min="2" max="2" width="83.5" bestFit="1" customWidth="1"/>
    <col min="3" max="3" width="22.33203125" style="19" customWidth="1"/>
    <col min="4" max="4" width="13" style="19" bestFit="1" customWidth="1"/>
    <col min="5" max="5" width="23.5" style="19" bestFit="1" customWidth="1"/>
    <col min="6" max="6" width="10" style="17" bestFit="1" customWidth="1"/>
    <col min="7" max="7" width="11.1640625" style="24" bestFit="1" customWidth="1"/>
    <col min="8" max="8" width="9.33203125" style="2" bestFit="1" customWidth="1"/>
    <col min="9" max="9" width="9.33203125" style="2" customWidth="1"/>
    <col min="10" max="10" width="17.1640625" style="2" customWidth="1"/>
    <col min="11" max="11" width="10.6640625" style="22" bestFit="1" customWidth="1"/>
    <col min="12" max="12" width="9.33203125" bestFit="1" customWidth="1"/>
    <col min="13" max="13" width="44.83203125" bestFit="1" customWidth="1"/>
  </cols>
  <sheetData>
    <row r="1" spans="1:13" x14ac:dyDescent="0.25">
      <c r="A1" t="s">
        <v>0</v>
      </c>
      <c r="B1" t="s">
        <v>8</v>
      </c>
      <c r="C1" s="19" t="s">
        <v>1</v>
      </c>
      <c r="D1" s="19" t="s">
        <v>7</v>
      </c>
      <c r="E1" s="19" t="s">
        <v>2</v>
      </c>
      <c r="F1" s="17" t="s">
        <v>3</v>
      </c>
      <c r="G1" s="24" t="s">
        <v>429</v>
      </c>
      <c r="H1" s="2" t="s">
        <v>33</v>
      </c>
      <c r="I1" s="2" t="s">
        <v>342</v>
      </c>
      <c r="J1" s="2" t="s">
        <v>32</v>
      </c>
      <c r="K1" s="22" t="s">
        <v>4</v>
      </c>
      <c r="L1" t="s">
        <v>5</v>
      </c>
      <c r="M1" t="s">
        <v>6</v>
      </c>
    </row>
    <row r="2" spans="1:13" x14ac:dyDescent="0.25">
      <c r="A2" t="s">
        <v>426</v>
      </c>
      <c r="B2" t="s">
        <v>425</v>
      </c>
      <c r="C2" s="19" t="s">
        <v>24</v>
      </c>
      <c r="D2" s="19" t="s">
        <v>13</v>
      </c>
      <c r="E2" s="19" t="s">
        <v>427</v>
      </c>
      <c r="F2" s="17">
        <v>100</v>
      </c>
      <c r="G2" s="24">
        <v>40</v>
      </c>
      <c r="H2" s="2">
        <v>2</v>
      </c>
      <c r="K2" s="3">
        <f>F2*J2</f>
        <v>0</v>
      </c>
      <c r="M2" s="1" t="s">
        <v>428</v>
      </c>
    </row>
    <row r="3" spans="1:13" x14ac:dyDescent="0.25">
      <c r="A3" t="s">
        <v>431</v>
      </c>
      <c r="B3" t="s">
        <v>430</v>
      </c>
      <c r="C3" s="19" t="s">
        <v>432</v>
      </c>
      <c r="D3" s="19" t="s">
        <v>13</v>
      </c>
      <c r="E3" s="19" t="s">
        <v>433</v>
      </c>
      <c r="F3" s="17">
        <v>110</v>
      </c>
      <c r="G3" s="24">
        <v>40</v>
      </c>
      <c r="H3" s="2">
        <v>14</v>
      </c>
      <c r="K3" s="3">
        <f t="shared" ref="K3:K50" si="0">F3*J3</f>
        <v>0</v>
      </c>
      <c r="M3" s="1" t="s">
        <v>442</v>
      </c>
    </row>
    <row r="4" spans="1:13" x14ac:dyDescent="0.25">
      <c r="A4" t="s">
        <v>435</v>
      </c>
      <c r="B4" t="s">
        <v>434</v>
      </c>
      <c r="C4" s="19" t="s">
        <v>436</v>
      </c>
      <c r="D4" s="19" t="s">
        <v>13</v>
      </c>
      <c r="E4" s="19" t="s">
        <v>437</v>
      </c>
      <c r="F4" s="17">
        <v>160</v>
      </c>
      <c r="G4" s="24">
        <v>10</v>
      </c>
      <c r="H4" s="2">
        <v>2</v>
      </c>
      <c r="K4" s="3">
        <f t="shared" si="0"/>
        <v>0</v>
      </c>
      <c r="M4" s="1" t="s">
        <v>443</v>
      </c>
    </row>
    <row r="5" spans="1:13" x14ac:dyDescent="0.25">
      <c r="A5" t="s">
        <v>439</v>
      </c>
      <c r="B5" t="s">
        <v>438</v>
      </c>
      <c r="C5" s="19" t="s">
        <v>41</v>
      </c>
      <c r="D5" s="19" t="s">
        <v>13</v>
      </c>
      <c r="E5" s="19" t="s">
        <v>440</v>
      </c>
      <c r="F5" s="17">
        <v>100</v>
      </c>
      <c r="G5" s="24">
        <v>10</v>
      </c>
      <c r="H5" s="2">
        <v>11</v>
      </c>
      <c r="K5" s="3">
        <f t="shared" si="0"/>
        <v>0</v>
      </c>
      <c r="M5" s="1" t="s">
        <v>441</v>
      </c>
    </row>
    <row r="6" spans="1:13" x14ac:dyDescent="0.25">
      <c r="A6" t="s">
        <v>445</v>
      </c>
      <c r="B6" t="s">
        <v>444</v>
      </c>
      <c r="C6" s="19" t="s">
        <v>446</v>
      </c>
      <c r="D6" s="19" t="s">
        <v>13</v>
      </c>
      <c r="E6" s="19" t="s">
        <v>447</v>
      </c>
      <c r="F6" s="17">
        <v>200</v>
      </c>
      <c r="G6" s="24">
        <v>20</v>
      </c>
      <c r="H6" s="2">
        <v>14</v>
      </c>
      <c r="K6" s="3">
        <f t="shared" si="0"/>
        <v>0</v>
      </c>
      <c r="M6" s="1" t="s">
        <v>448</v>
      </c>
    </row>
    <row r="7" spans="1:13" x14ac:dyDescent="0.25">
      <c r="A7" t="s">
        <v>450</v>
      </c>
      <c r="B7" t="s">
        <v>449</v>
      </c>
      <c r="C7" s="19" t="s">
        <v>48</v>
      </c>
      <c r="D7" s="19" t="s">
        <v>13</v>
      </c>
      <c r="E7" s="19" t="s">
        <v>451</v>
      </c>
      <c r="F7" s="17">
        <v>120</v>
      </c>
      <c r="G7" s="24">
        <v>20</v>
      </c>
      <c r="H7" s="2">
        <v>2</v>
      </c>
      <c r="K7" s="3">
        <f t="shared" si="0"/>
        <v>0</v>
      </c>
      <c r="M7" s="1" t="s">
        <v>452</v>
      </c>
    </row>
    <row r="8" spans="1:13" x14ac:dyDescent="0.25">
      <c r="A8" t="s">
        <v>453</v>
      </c>
      <c r="B8" t="s">
        <v>454</v>
      </c>
      <c r="C8" s="19" t="s">
        <v>55</v>
      </c>
      <c r="D8" s="19" t="s">
        <v>13</v>
      </c>
      <c r="E8" s="19" t="s">
        <v>455</v>
      </c>
      <c r="F8" s="17">
        <v>480</v>
      </c>
      <c r="G8" s="24">
        <v>20</v>
      </c>
      <c r="H8" s="2">
        <v>2</v>
      </c>
      <c r="K8" s="3">
        <f t="shared" si="0"/>
        <v>0</v>
      </c>
      <c r="M8" s="1" t="s">
        <v>456</v>
      </c>
    </row>
    <row r="9" spans="1:13" x14ac:dyDescent="0.25">
      <c r="A9" t="s">
        <v>458</v>
      </c>
      <c r="B9" t="s">
        <v>457</v>
      </c>
      <c r="C9" s="19" t="s">
        <v>72</v>
      </c>
      <c r="D9" s="19" t="s">
        <v>13</v>
      </c>
      <c r="E9" s="19" t="s">
        <v>459</v>
      </c>
      <c r="F9" s="17">
        <v>200</v>
      </c>
      <c r="G9" s="24">
        <v>20</v>
      </c>
      <c r="H9" s="2">
        <v>2</v>
      </c>
      <c r="K9" s="3">
        <f t="shared" si="0"/>
        <v>0</v>
      </c>
      <c r="M9" s="1" t="s">
        <v>460</v>
      </c>
    </row>
    <row r="10" spans="1:13" x14ac:dyDescent="0.25">
      <c r="A10" t="s">
        <v>462</v>
      </c>
      <c r="B10" t="s">
        <v>461</v>
      </c>
      <c r="C10" s="19" t="s">
        <v>76</v>
      </c>
      <c r="D10" s="19" t="s">
        <v>13</v>
      </c>
      <c r="E10" s="19" t="s">
        <v>463</v>
      </c>
      <c r="F10" s="17">
        <v>200</v>
      </c>
      <c r="G10" s="24">
        <v>20</v>
      </c>
      <c r="H10" s="2">
        <v>2</v>
      </c>
      <c r="K10" s="3">
        <f t="shared" si="0"/>
        <v>0</v>
      </c>
      <c r="M10" s="1" t="s">
        <v>464</v>
      </c>
    </row>
    <row r="11" spans="1:13" x14ac:dyDescent="0.25">
      <c r="A11" t="s">
        <v>466</v>
      </c>
      <c r="B11" t="s">
        <v>465</v>
      </c>
      <c r="C11" s="19" t="s">
        <v>467</v>
      </c>
      <c r="D11" s="19" t="s">
        <v>13</v>
      </c>
      <c r="E11" s="19" t="s">
        <v>468</v>
      </c>
      <c r="F11" s="17">
        <v>200</v>
      </c>
      <c r="G11" s="24">
        <v>20</v>
      </c>
      <c r="H11" s="2">
        <v>2</v>
      </c>
      <c r="K11" s="3">
        <f t="shared" si="0"/>
        <v>0</v>
      </c>
      <c r="M11" s="1" t="s">
        <v>469</v>
      </c>
    </row>
    <row r="12" spans="1:13" x14ac:dyDescent="0.25">
      <c r="A12" t="s">
        <v>470</v>
      </c>
      <c r="B12" t="s">
        <v>79</v>
      </c>
      <c r="C12" s="19" t="s">
        <v>83</v>
      </c>
      <c r="D12" s="19" t="s">
        <v>13</v>
      </c>
      <c r="E12" s="19" t="s">
        <v>471</v>
      </c>
      <c r="F12" s="17">
        <v>100</v>
      </c>
      <c r="G12" s="24">
        <v>4</v>
      </c>
      <c r="H12" s="2">
        <v>1</v>
      </c>
      <c r="K12" s="3">
        <f t="shared" si="0"/>
        <v>0</v>
      </c>
      <c r="M12" s="1" t="s">
        <v>474</v>
      </c>
    </row>
    <row r="13" spans="1:13" x14ac:dyDescent="0.25">
      <c r="A13" t="s">
        <v>88</v>
      </c>
      <c r="B13" t="s">
        <v>86</v>
      </c>
      <c r="C13" s="19" t="s">
        <v>89</v>
      </c>
      <c r="D13" s="19" t="s">
        <v>13</v>
      </c>
      <c r="E13" s="19" t="s">
        <v>472</v>
      </c>
      <c r="F13" s="17">
        <v>20</v>
      </c>
      <c r="G13" s="24">
        <v>1</v>
      </c>
      <c r="H13" s="2">
        <v>1</v>
      </c>
      <c r="K13" s="3">
        <f t="shared" si="0"/>
        <v>0</v>
      </c>
      <c r="M13" s="1" t="s">
        <v>473</v>
      </c>
    </row>
    <row r="14" spans="1:13" x14ac:dyDescent="0.25">
      <c r="A14" t="s">
        <v>92</v>
      </c>
      <c r="B14" t="s">
        <v>478</v>
      </c>
      <c r="C14" s="19" t="s">
        <v>93</v>
      </c>
      <c r="D14" s="19" t="s">
        <v>13</v>
      </c>
      <c r="E14" s="19" t="s">
        <v>475</v>
      </c>
      <c r="F14" s="17">
        <v>80</v>
      </c>
      <c r="G14" s="24">
        <v>1</v>
      </c>
      <c r="H14" s="2">
        <v>4</v>
      </c>
      <c r="K14" s="3">
        <f t="shared" si="0"/>
        <v>0</v>
      </c>
      <c r="M14" s="1" t="s">
        <v>476</v>
      </c>
    </row>
    <row r="15" spans="1:13" x14ac:dyDescent="0.25">
      <c r="A15" t="s">
        <v>533</v>
      </c>
      <c r="B15" t="s">
        <v>353</v>
      </c>
      <c r="C15" s="19" t="s">
        <v>355</v>
      </c>
      <c r="D15" s="19" t="s">
        <v>534</v>
      </c>
      <c r="E15" s="19" t="s">
        <v>535</v>
      </c>
      <c r="F15" s="17">
        <v>338</v>
      </c>
      <c r="G15" s="24">
        <v>1</v>
      </c>
      <c r="H15" s="2">
        <v>1</v>
      </c>
      <c r="K15" s="3">
        <f t="shared" si="0"/>
        <v>0</v>
      </c>
      <c r="M15" s="1" t="s">
        <v>541</v>
      </c>
    </row>
    <row r="16" spans="1:13" x14ac:dyDescent="0.25">
      <c r="A16" t="s">
        <v>97</v>
      </c>
      <c r="B16" t="s">
        <v>479</v>
      </c>
      <c r="C16" s="19" t="s">
        <v>98</v>
      </c>
      <c r="D16" s="19" t="s">
        <v>13</v>
      </c>
      <c r="E16" s="19" t="s">
        <v>477</v>
      </c>
      <c r="F16" s="17">
        <v>50</v>
      </c>
      <c r="G16" s="24">
        <v>1</v>
      </c>
      <c r="H16" s="2">
        <v>4</v>
      </c>
      <c r="K16" s="3">
        <f t="shared" si="0"/>
        <v>0</v>
      </c>
      <c r="M16" s="1" t="s">
        <v>484</v>
      </c>
    </row>
    <row r="17" spans="1:13" x14ac:dyDescent="0.25">
      <c r="A17" t="s">
        <v>542</v>
      </c>
      <c r="B17" t="s">
        <v>260</v>
      </c>
      <c r="C17" s="19" t="s">
        <v>358</v>
      </c>
      <c r="D17" s="19" t="s">
        <v>534</v>
      </c>
      <c r="E17" s="19" t="s">
        <v>543</v>
      </c>
      <c r="F17" s="17">
        <v>165</v>
      </c>
      <c r="G17" s="24">
        <v>1</v>
      </c>
      <c r="H17" s="2">
        <v>1</v>
      </c>
      <c r="K17" s="3">
        <f t="shared" si="0"/>
        <v>0</v>
      </c>
      <c r="L17" t="s">
        <v>539</v>
      </c>
      <c r="M17" s="1" t="s">
        <v>544</v>
      </c>
    </row>
    <row r="18" spans="1:13" x14ac:dyDescent="0.25">
      <c r="A18" t="s">
        <v>536</v>
      </c>
      <c r="B18" t="s">
        <v>259</v>
      </c>
      <c r="C18" s="19" t="s">
        <v>361</v>
      </c>
      <c r="D18" s="19" t="s">
        <v>534</v>
      </c>
      <c r="E18" s="19" t="s">
        <v>537</v>
      </c>
      <c r="F18" s="17">
        <v>225</v>
      </c>
      <c r="G18" s="24">
        <v>1</v>
      </c>
      <c r="H18" s="2">
        <v>1</v>
      </c>
      <c r="K18" s="3">
        <f t="shared" si="0"/>
        <v>0</v>
      </c>
      <c r="L18" t="s">
        <v>538</v>
      </c>
      <c r="M18" s="1" t="s">
        <v>540</v>
      </c>
    </row>
    <row r="19" spans="1:13" ht="18" x14ac:dyDescent="0.25">
      <c r="A19" t="s">
        <v>545</v>
      </c>
      <c r="B19" t="s">
        <v>480</v>
      </c>
      <c r="C19" s="21" t="s">
        <v>546</v>
      </c>
      <c r="D19" s="19" t="s">
        <v>534</v>
      </c>
      <c r="E19" s="19" t="s">
        <v>547</v>
      </c>
      <c r="F19" s="17">
        <v>90</v>
      </c>
      <c r="G19" s="24">
        <v>1</v>
      </c>
      <c r="H19" s="2">
        <v>1</v>
      </c>
      <c r="K19" s="3">
        <f t="shared" si="0"/>
        <v>0</v>
      </c>
      <c r="M19" s="1" t="s">
        <v>548</v>
      </c>
    </row>
    <row r="20" spans="1:13" x14ac:dyDescent="0.25">
      <c r="A20" t="s">
        <v>549</v>
      </c>
      <c r="B20" t="s">
        <v>369</v>
      </c>
      <c r="C20" s="19" t="s">
        <v>417</v>
      </c>
      <c r="D20" s="19" t="s">
        <v>534</v>
      </c>
      <c r="E20" s="19" t="s">
        <v>550</v>
      </c>
      <c r="F20" s="17">
        <v>119</v>
      </c>
      <c r="G20" s="24">
        <v>1</v>
      </c>
      <c r="H20" s="2">
        <v>1</v>
      </c>
      <c r="K20" s="3">
        <f t="shared" si="0"/>
        <v>0</v>
      </c>
      <c r="L20" t="s">
        <v>538</v>
      </c>
      <c r="M20" s="1" t="s">
        <v>551</v>
      </c>
    </row>
    <row r="21" spans="1:13" x14ac:dyDescent="0.25">
      <c r="A21" t="s">
        <v>481</v>
      </c>
      <c r="B21" t="s">
        <v>106</v>
      </c>
      <c r="C21" s="19" t="s">
        <v>108</v>
      </c>
      <c r="D21" s="19" t="s">
        <v>13</v>
      </c>
      <c r="E21" s="19" t="s">
        <v>482</v>
      </c>
      <c r="F21" s="17">
        <v>220</v>
      </c>
      <c r="G21" s="24">
        <v>5</v>
      </c>
      <c r="H21" s="2">
        <v>1</v>
      </c>
      <c r="K21" s="3">
        <f t="shared" si="0"/>
        <v>0</v>
      </c>
      <c r="M21" s="1" t="s">
        <v>483</v>
      </c>
    </row>
    <row r="22" spans="1:13" x14ac:dyDescent="0.25">
      <c r="A22" t="s">
        <v>112</v>
      </c>
      <c r="B22" t="s">
        <v>485</v>
      </c>
      <c r="C22" s="19" t="s">
        <v>113</v>
      </c>
      <c r="D22" s="19" t="s">
        <v>13</v>
      </c>
      <c r="E22" s="19" t="s">
        <v>486</v>
      </c>
      <c r="F22" s="17">
        <v>60</v>
      </c>
      <c r="G22" s="24">
        <v>1</v>
      </c>
      <c r="H22" s="2">
        <v>2</v>
      </c>
      <c r="K22" s="3">
        <f t="shared" si="0"/>
        <v>0</v>
      </c>
      <c r="M22" s="1" t="s">
        <v>515</v>
      </c>
    </row>
    <row r="23" spans="1:13" x14ac:dyDescent="0.25">
      <c r="A23" t="s">
        <v>488</v>
      </c>
      <c r="B23" t="s">
        <v>487</v>
      </c>
      <c r="C23" s="19" t="s">
        <v>121</v>
      </c>
      <c r="D23" s="19" t="s">
        <v>13</v>
      </c>
      <c r="E23" s="19" t="s">
        <v>489</v>
      </c>
      <c r="F23" s="17">
        <v>100</v>
      </c>
      <c r="G23" s="24">
        <v>20</v>
      </c>
      <c r="H23" s="2">
        <v>1</v>
      </c>
      <c r="K23" s="3">
        <f t="shared" si="0"/>
        <v>0</v>
      </c>
      <c r="M23" s="1" t="s">
        <v>516</v>
      </c>
    </row>
    <row r="24" spans="1:13" x14ac:dyDescent="0.25">
      <c r="A24" t="s">
        <v>491</v>
      </c>
      <c r="B24" t="s">
        <v>490</v>
      </c>
      <c r="C24" s="19" t="s">
        <v>386</v>
      </c>
      <c r="D24" s="19" t="s">
        <v>13</v>
      </c>
      <c r="E24" s="19" t="s">
        <v>492</v>
      </c>
      <c r="F24" s="17">
        <v>220</v>
      </c>
      <c r="G24" s="24">
        <v>10</v>
      </c>
      <c r="H24" s="2">
        <v>10</v>
      </c>
      <c r="K24" s="3">
        <f t="shared" si="0"/>
        <v>0</v>
      </c>
      <c r="L24" t="s">
        <v>530</v>
      </c>
      <c r="M24" s="1" t="s">
        <v>517</v>
      </c>
    </row>
    <row r="25" spans="1:13" x14ac:dyDescent="0.25">
      <c r="A25" t="s">
        <v>559</v>
      </c>
      <c r="B25" t="s">
        <v>493</v>
      </c>
      <c r="C25" s="19" t="s">
        <v>560</v>
      </c>
      <c r="D25" s="19" t="s">
        <v>534</v>
      </c>
      <c r="E25" s="19" t="s">
        <v>561</v>
      </c>
      <c r="F25" s="17">
        <v>150</v>
      </c>
      <c r="G25" s="24">
        <v>100</v>
      </c>
      <c r="H25" s="2">
        <v>22</v>
      </c>
      <c r="K25" s="3">
        <f t="shared" si="0"/>
        <v>0</v>
      </c>
      <c r="M25" s="1" t="s">
        <v>562</v>
      </c>
    </row>
    <row r="26" spans="1:13" x14ac:dyDescent="0.25">
      <c r="A26" t="s">
        <v>563</v>
      </c>
      <c r="B26" t="s">
        <v>494</v>
      </c>
      <c r="C26" s="19" t="s">
        <v>564</v>
      </c>
      <c r="D26" s="19" t="s">
        <v>534</v>
      </c>
      <c r="E26" s="19" t="s">
        <v>565</v>
      </c>
      <c r="F26" s="17">
        <v>150</v>
      </c>
      <c r="G26" s="24">
        <v>100</v>
      </c>
      <c r="H26" s="2">
        <v>1</v>
      </c>
      <c r="K26" s="3">
        <f t="shared" si="0"/>
        <v>0</v>
      </c>
      <c r="M26" s="1" t="s">
        <v>566</v>
      </c>
    </row>
    <row r="27" spans="1:13" x14ac:dyDescent="0.25">
      <c r="A27" t="s">
        <v>567</v>
      </c>
      <c r="B27" t="s">
        <v>495</v>
      </c>
      <c r="C27" s="19" t="s">
        <v>568</v>
      </c>
      <c r="D27" s="19" t="s">
        <v>534</v>
      </c>
      <c r="E27" s="19" t="s">
        <v>569</v>
      </c>
      <c r="F27" s="17">
        <v>150</v>
      </c>
      <c r="G27" s="24">
        <v>100</v>
      </c>
      <c r="H27" s="2">
        <v>22</v>
      </c>
      <c r="K27" s="3">
        <f t="shared" si="0"/>
        <v>0</v>
      </c>
      <c r="M27" s="1" t="s">
        <v>570</v>
      </c>
    </row>
    <row r="28" spans="1:13" x14ac:dyDescent="0.25">
      <c r="A28" t="s">
        <v>571</v>
      </c>
      <c r="B28" t="s">
        <v>496</v>
      </c>
      <c r="C28" s="19" t="s">
        <v>572</v>
      </c>
      <c r="D28" s="19" t="s">
        <v>534</v>
      </c>
      <c r="E28" s="19" t="s">
        <v>573</v>
      </c>
      <c r="F28" s="17">
        <v>150</v>
      </c>
      <c r="G28" s="24">
        <v>100</v>
      </c>
      <c r="H28" s="2">
        <v>2</v>
      </c>
      <c r="K28" s="3">
        <f t="shared" si="0"/>
        <v>0</v>
      </c>
      <c r="M28" s="1" t="s">
        <v>574</v>
      </c>
    </row>
    <row r="29" spans="1:13" x14ac:dyDescent="0.25">
      <c r="A29" t="s">
        <v>575</v>
      </c>
      <c r="B29" t="s">
        <v>215</v>
      </c>
      <c r="C29" s="19" t="s">
        <v>576</v>
      </c>
      <c r="D29" s="19" t="s">
        <v>534</v>
      </c>
      <c r="E29" s="19" t="s">
        <v>577</v>
      </c>
      <c r="F29" s="17">
        <v>260</v>
      </c>
      <c r="G29" s="24">
        <v>100</v>
      </c>
      <c r="H29" s="2">
        <v>1</v>
      </c>
      <c r="K29" s="3">
        <f t="shared" si="0"/>
        <v>0</v>
      </c>
      <c r="L29" t="s">
        <v>530</v>
      </c>
      <c r="M29" s="1" t="s">
        <v>578</v>
      </c>
    </row>
    <row r="30" spans="1:13" x14ac:dyDescent="0.25">
      <c r="A30" t="s">
        <v>579</v>
      </c>
      <c r="B30" t="s">
        <v>497</v>
      </c>
      <c r="C30" s="19" t="s">
        <v>580</v>
      </c>
      <c r="D30" s="19" t="s">
        <v>534</v>
      </c>
      <c r="E30" s="19" t="s">
        <v>581</v>
      </c>
      <c r="F30" s="17">
        <v>210</v>
      </c>
      <c r="G30" s="24">
        <v>100</v>
      </c>
      <c r="H30" s="2">
        <v>1</v>
      </c>
      <c r="K30" s="3">
        <f t="shared" si="0"/>
        <v>0</v>
      </c>
      <c r="L30" t="s">
        <v>530</v>
      </c>
      <c r="M30" s="1" t="s">
        <v>582</v>
      </c>
    </row>
    <row r="31" spans="1:13" x14ac:dyDescent="0.25">
      <c r="A31" t="s">
        <v>615</v>
      </c>
      <c r="B31" t="s">
        <v>498</v>
      </c>
      <c r="C31" s="19" t="s">
        <v>222</v>
      </c>
      <c r="D31" s="19" t="s">
        <v>534</v>
      </c>
      <c r="E31" s="19" t="s">
        <v>616</v>
      </c>
      <c r="F31" s="17">
        <v>138</v>
      </c>
      <c r="G31" s="24">
        <v>1</v>
      </c>
      <c r="H31" s="2">
        <v>2</v>
      </c>
      <c r="K31" s="3">
        <f t="shared" si="0"/>
        <v>0</v>
      </c>
      <c r="M31" s="1" t="s">
        <v>617</v>
      </c>
    </row>
    <row r="32" spans="1:13" ht="18" x14ac:dyDescent="0.25">
      <c r="A32" t="s">
        <v>583</v>
      </c>
      <c r="B32" t="s">
        <v>499</v>
      </c>
      <c r="C32" s="21" t="s">
        <v>584</v>
      </c>
      <c r="D32" s="19" t="s">
        <v>534</v>
      </c>
      <c r="E32" s="19" t="s">
        <v>585</v>
      </c>
      <c r="F32" s="17">
        <v>470</v>
      </c>
      <c r="G32" s="24">
        <v>100</v>
      </c>
      <c r="H32" s="2">
        <v>11</v>
      </c>
      <c r="K32" s="3">
        <f t="shared" si="0"/>
        <v>0</v>
      </c>
      <c r="M32" s="1" t="s">
        <v>586</v>
      </c>
    </row>
    <row r="33" spans="1:13" x14ac:dyDescent="0.25">
      <c r="A33" t="s">
        <v>587</v>
      </c>
      <c r="B33" t="s">
        <v>500</v>
      </c>
      <c r="C33" s="19" t="s">
        <v>588</v>
      </c>
      <c r="D33" s="19" t="s">
        <v>534</v>
      </c>
      <c r="E33" s="19" t="s">
        <v>589</v>
      </c>
      <c r="F33" s="17">
        <v>150</v>
      </c>
      <c r="G33" s="24">
        <v>100</v>
      </c>
      <c r="H33" s="2">
        <v>1</v>
      </c>
      <c r="K33" s="3">
        <f t="shared" si="0"/>
        <v>0</v>
      </c>
      <c r="M33" s="1" t="s">
        <v>590</v>
      </c>
    </row>
    <row r="34" spans="1:13" x14ac:dyDescent="0.25">
      <c r="A34" t="s">
        <v>591</v>
      </c>
      <c r="B34" t="s">
        <v>501</v>
      </c>
      <c r="C34" s="19" t="s">
        <v>592</v>
      </c>
      <c r="D34" s="19" t="s">
        <v>534</v>
      </c>
      <c r="E34" s="19" t="s">
        <v>593</v>
      </c>
      <c r="F34" s="17">
        <v>150</v>
      </c>
      <c r="G34" s="24">
        <v>100</v>
      </c>
      <c r="H34" s="2">
        <v>2</v>
      </c>
      <c r="K34" s="3">
        <f t="shared" si="0"/>
        <v>0</v>
      </c>
      <c r="M34" s="1" t="s">
        <v>614</v>
      </c>
    </row>
    <row r="35" spans="1:13" x14ac:dyDescent="0.25">
      <c r="A35" t="s">
        <v>594</v>
      </c>
      <c r="B35" t="s">
        <v>248</v>
      </c>
      <c r="C35" s="19" t="s">
        <v>595</v>
      </c>
      <c r="D35" s="19" t="s">
        <v>534</v>
      </c>
      <c r="E35" s="19" t="s">
        <v>596</v>
      </c>
      <c r="F35" s="17">
        <v>150</v>
      </c>
      <c r="G35" s="24">
        <v>100</v>
      </c>
      <c r="H35" s="2">
        <v>1</v>
      </c>
      <c r="K35" s="3">
        <f t="shared" si="0"/>
        <v>0</v>
      </c>
      <c r="M35" s="1" t="s">
        <v>597</v>
      </c>
    </row>
    <row r="36" spans="1:13" x14ac:dyDescent="0.25">
      <c r="A36" t="s">
        <v>598</v>
      </c>
      <c r="B36" t="s">
        <v>249</v>
      </c>
      <c r="C36" s="19" t="s">
        <v>599</v>
      </c>
      <c r="D36" s="19" t="s">
        <v>534</v>
      </c>
      <c r="E36" s="19" t="s">
        <v>600</v>
      </c>
      <c r="F36" s="17">
        <v>150</v>
      </c>
      <c r="G36" s="24">
        <v>100</v>
      </c>
      <c r="H36" s="2">
        <v>1</v>
      </c>
      <c r="K36" s="3">
        <f t="shared" si="0"/>
        <v>0</v>
      </c>
      <c r="M36" s="1" t="s">
        <v>601</v>
      </c>
    </row>
    <row r="37" spans="1:13" x14ac:dyDescent="0.25">
      <c r="A37" t="s">
        <v>602</v>
      </c>
      <c r="B37" t="s">
        <v>502</v>
      </c>
      <c r="C37" s="19" t="s">
        <v>603</v>
      </c>
      <c r="D37" s="19" t="s">
        <v>534</v>
      </c>
      <c r="E37" s="19" t="s">
        <v>604</v>
      </c>
      <c r="F37" s="17">
        <v>150</v>
      </c>
      <c r="G37" s="24">
        <v>100</v>
      </c>
      <c r="H37" s="2">
        <v>2</v>
      </c>
      <c r="K37" s="3">
        <f t="shared" si="0"/>
        <v>0</v>
      </c>
      <c r="M37" s="1" t="s">
        <v>605</v>
      </c>
    </row>
    <row r="38" spans="1:13" x14ac:dyDescent="0.25">
      <c r="A38" t="s">
        <v>606</v>
      </c>
      <c r="B38" t="s">
        <v>503</v>
      </c>
      <c r="C38" s="19" t="s">
        <v>607</v>
      </c>
      <c r="D38" s="19" t="s">
        <v>534</v>
      </c>
      <c r="E38" s="19" t="s">
        <v>608</v>
      </c>
      <c r="F38" s="17">
        <v>150</v>
      </c>
      <c r="G38" s="24">
        <v>100</v>
      </c>
      <c r="H38" s="2">
        <v>8</v>
      </c>
      <c r="K38" s="3">
        <f t="shared" si="0"/>
        <v>0</v>
      </c>
      <c r="M38" s="1" t="s">
        <v>609</v>
      </c>
    </row>
    <row r="39" spans="1:13" x14ac:dyDescent="0.25">
      <c r="A39" t="s">
        <v>610</v>
      </c>
      <c r="B39" t="s">
        <v>504</v>
      </c>
      <c r="C39" s="19" t="s">
        <v>611</v>
      </c>
      <c r="D39" s="19" t="s">
        <v>534</v>
      </c>
      <c r="E39" s="19" t="s">
        <v>612</v>
      </c>
      <c r="F39" s="17">
        <v>470</v>
      </c>
      <c r="G39" s="24">
        <v>100</v>
      </c>
      <c r="H39" s="2">
        <v>8</v>
      </c>
      <c r="K39" s="3">
        <f t="shared" si="0"/>
        <v>0</v>
      </c>
      <c r="M39" s="1" t="s">
        <v>613</v>
      </c>
    </row>
    <row r="40" spans="1:13" x14ac:dyDescent="0.25">
      <c r="A40" t="s">
        <v>506</v>
      </c>
      <c r="B40" t="s">
        <v>522</v>
      </c>
      <c r="C40" s="19" t="s">
        <v>125</v>
      </c>
      <c r="D40" s="19" t="s">
        <v>84</v>
      </c>
      <c r="E40" s="19" t="s">
        <v>507</v>
      </c>
      <c r="F40" s="17">
        <v>110</v>
      </c>
      <c r="G40" s="24">
        <v>5</v>
      </c>
      <c r="H40" s="2">
        <v>3</v>
      </c>
      <c r="K40" s="3">
        <f t="shared" si="0"/>
        <v>0</v>
      </c>
      <c r="M40" s="1" t="s">
        <v>514</v>
      </c>
    </row>
    <row r="41" spans="1:13" x14ac:dyDescent="0.25">
      <c r="A41" t="s">
        <v>508</v>
      </c>
      <c r="B41" t="s">
        <v>505</v>
      </c>
      <c r="C41" s="19" t="s">
        <v>130</v>
      </c>
      <c r="D41" s="19" t="s">
        <v>84</v>
      </c>
      <c r="E41" s="19" t="s">
        <v>509</v>
      </c>
      <c r="F41" s="17">
        <v>25</v>
      </c>
      <c r="G41" s="24">
        <v>10</v>
      </c>
      <c r="H41" s="2">
        <v>1</v>
      </c>
      <c r="K41" s="3">
        <f t="shared" si="0"/>
        <v>0</v>
      </c>
      <c r="M41" s="1" t="s">
        <v>513</v>
      </c>
    </row>
    <row r="42" spans="1:13" x14ac:dyDescent="0.25">
      <c r="A42" t="s">
        <v>141</v>
      </c>
      <c r="B42" t="s">
        <v>510</v>
      </c>
      <c r="C42" s="19" t="s">
        <v>142</v>
      </c>
      <c r="D42" s="19" t="s">
        <v>84</v>
      </c>
      <c r="E42" s="19" t="s">
        <v>511</v>
      </c>
      <c r="F42" s="17">
        <v>30</v>
      </c>
      <c r="G42" s="24">
        <v>1</v>
      </c>
      <c r="H42" s="2">
        <v>4</v>
      </c>
      <c r="K42" s="3">
        <f t="shared" si="0"/>
        <v>0</v>
      </c>
      <c r="M42" s="1" t="s">
        <v>512</v>
      </c>
    </row>
    <row r="43" spans="1:13" x14ac:dyDescent="0.25">
      <c r="A43" t="s">
        <v>151</v>
      </c>
      <c r="B43" t="s">
        <v>144</v>
      </c>
      <c r="C43" s="19" t="s">
        <v>152</v>
      </c>
      <c r="D43" s="19" t="s">
        <v>84</v>
      </c>
      <c r="E43" s="19" t="s">
        <v>518</v>
      </c>
      <c r="F43" s="17">
        <v>2800</v>
      </c>
      <c r="G43" s="24">
        <v>1</v>
      </c>
      <c r="H43" s="2">
        <v>1</v>
      </c>
      <c r="K43" s="3">
        <f t="shared" si="0"/>
        <v>0</v>
      </c>
      <c r="M43" s="1" t="s">
        <v>519</v>
      </c>
    </row>
    <row r="44" spans="1:13" x14ac:dyDescent="0.25">
      <c r="A44" t="s">
        <v>146</v>
      </c>
      <c r="B44" t="s">
        <v>149</v>
      </c>
      <c r="C44" s="19" t="s">
        <v>147</v>
      </c>
      <c r="D44" s="19" t="s">
        <v>84</v>
      </c>
      <c r="E44" s="19" t="s">
        <v>520</v>
      </c>
      <c r="F44" s="17">
        <v>550</v>
      </c>
      <c r="G44" s="24">
        <v>1</v>
      </c>
      <c r="H44" s="2">
        <v>1</v>
      </c>
      <c r="K44" s="3">
        <f t="shared" si="0"/>
        <v>0</v>
      </c>
      <c r="M44" s="1" t="s">
        <v>526</v>
      </c>
    </row>
    <row r="45" spans="1:13" x14ac:dyDescent="0.25">
      <c r="A45" t="s">
        <v>155</v>
      </c>
      <c r="B45" t="s">
        <v>154</v>
      </c>
      <c r="C45" s="19" t="s">
        <v>156</v>
      </c>
      <c r="D45" s="19" t="s">
        <v>84</v>
      </c>
      <c r="E45" s="19" t="s">
        <v>521</v>
      </c>
      <c r="F45" s="17">
        <v>50</v>
      </c>
      <c r="G45" s="24">
        <v>1</v>
      </c>
      <c r="H45" s="2">
        <v>1</v>
      </c>
      <c r="K45" s="3">
        <f t="shared" si="0"/>
        <v>0</v>
      </c>
      <c r="M45" s="1" t="s">
        <v>525</v>
      </c>
    </row>
    <row r="46" spans="1:13" x14ac:dyDescent="0.25">
      <c r="A46" t="s">
        <v>556</v>
      </c>
      <c r="B46" t="s">
        <v>186</v>
      </c>
      <c r="C46" s="19" t="s">
        <v>160</v>
      </c>
      <c r="D46" s="19" t="s">
        <v>534</v>
      </c>
      <c r="E46" s="19" t="s">
        <v>557</v>
      </c>
      <c r="F46" s="17">
        <v>456</v>
      </c>
      <c r="G46" s="24">
        <v>1</v>
      </c>
      <c r="H46" s="2">
        <v>2</v>
      </c>
      <c r="K46" s="3">
        <f t="shared" si="0"/>
        <v>0</v>
      </c>
      <c r="M46" s="1" t="s">
        <v>558</v>
      </c>
    </row>
    <row r="47" spans="1:13" x14ac:dyDescent="0.25">
      <c r="A47" t="s">
        <v>173</v>
      </c>
      <c r="B47" t="s">
        <v>161</v>
      </c>
      <c r="C47" s="19" t="s">
        <v>174</v>
      </c>
      <c r="D47" s="19" t="s">
        <v>84</v>
      </c>
      <c r="E47" s="19" t="s">
        <v>523</v>
      </c>
      <c r="F47" s="17">
        <v>250</v>
      </c>
      <c r="G47" s="24">
        <v>1</v>
      </c>
      <c r="H47" s="2">
        <v>1</v>
      </c>
      <c r="K47" s="3">
        <f t="shared" si="0"/>
        <v>0</v>
      </c>
      <c r="M47" s="1" t="s">
        <v>524</v>
      </c>
    </row>
    <row r="48" spans="1:13" ht="18" x14ac:dyDescent="0.25">
      <c r="A48" t="s">
        <v>552</v>
      </c>
      <c r="B48" t="s">
        <v>527</v>
      </c>
      <c r="C48" s="21" t="s">
        <v>553</v>
      </c>
      <c r="D48" s="19" t="s">
        <v>534</v>
      </c>
      <c r="E48" s="19" t="s">
        <v>554</v>
      </c>
      <c r="F48" s="17">
        <v>95</v>
      </c>
      <c r="G48" s="24">
        <v>1</v>
      </c>
      <c r="H48" s="2">
        <v>2</v>
      </c>
      <c r="K48" s="3">
        <f t="shared" si="0"/>
        <v>0</v>
      </c>
      <c r="M48" s="1" t="s">
        <v>555</v>
      </c>
    </row>
    <row r="49" spans="1:13" x14ac:dyDescent="0.25">
      <c r="A49" t="s">
        <v>410</v>
      </c>
      <c r="B49" t="s">
        <v>409</v>
      </c>
      <c r="C49" s="19" t="s">
        <v>411</v>
      </c>
      <c r="D49" s="19" t="s">
        <v>84</v>
      </c>
      <c r="E49" s="19" t="s">
        <v>528</v>
      </c>
      <c r="F49" s="17">
        <v>600</v>
      </c>
      <c r="G49" s="24">
        <v>1</v>
      </c>
      <c r="H49" s="2">
        <v>1</v>
      </c>
      <c r="K49" s="3">
        <f t="shared" si="0"/>
        <v>0</v>
      </c>
      <c r="M49" s="1" t="s">
        <v>532</v>
      </c>
    </row>
    <row r="50" spans="1:13" x14ac:dyDescent="0.25">
      <c r="A50" t="s">
        <v>178</v>
      </c>
      <c r="B50" t="s">
        <v>176</v>
      </c>
      <c r="C50" s="19" t="s">
        <v>179</v>
      </c>
      <c r="D50" s="19" t="s">
        <v>84</v>
      </c>
      <c r="E50" s="19" t="s">
        <v>529</v>
      </c>
      <c r="F50" s="17">
        <v>30</v>
      </c>
      <c r="G50" s="24">
        <v>1</v>
      </c>
      <c r="H50" s="2">
        <v>1</v>
      </c>
      <c r="K50" s="3">
        <f t="shared" si="0"/>
        <v>0</v>
      </c>
      <c r="L50" t="s">
        <v>530</v>
      </c>
      <c r="M50" s="1" t="s">
        <v>531</v>
      </c>
    </row>
    <row r="51" spans="1:13" x14ac:dyDescent="0.25">
      <c r="K51" s="3"/>
    </row>
    <row r="52" spans="1:13" x14ac:dyDescent="0.25">
      <c r="K52" s="3"/>
    </row>
    <row r="53" spans="1:13" x14ac:dyDescent="0.25">
      <c r="K53" s="3"/>
    </row>
    <row r="54" spans="1:13" x14ac:dyDescent="0.25">
      <c r="K54" s="3"/>
    </row>
    <row r="55" spans="1:13" x14ac:dyDescent="0.25">
      <c r="K55" s="3"/>
    </row>
    <row r="56" spans="1:13" x14ac:dyDescent="0.25">
      <c r="K56" s="3"/>
    </row>
    <row r="57" spans="1:13" x14ac:dyDescent="0.25">
      <c r="K57" s="3"/>
    </row>
    <row r="58" spans="1:13" x14ac:dyDescent="0.25">
      <c r="K58" s="3"/>
    </row>
  </sheetData>
  <phoneticPr fontId="1"/>
  <hyperlinks>
    <hyperlink ref="M2" r:id="rId1" xr:uid="{F9487A50-4518-0644-AD67-A4D1121E08E6}"/>
    <hyperlink ref="M5" r:id="rId2" xr:uid="{1685BD2C-043A-1749-8A0C-7B8F788038AB}"/>
    <hyperlink ref="M3" r:id="rId3" xr:uid="{10519BDE-6073-764A-BA2B-16ACFBB9B71E}"/>
    <hyperlink ref="M4" r:id="rId4" xr:uid="{99FF1D71-2E9E-FA48-A36F-28B4FC620275}"/>
    <hyperlink ref="M6" r:id="rId5" xr:uid="{552D11DB-68F6-B44D-B508-2F5E7DC5BE55}"/>
    <hyperlink ref="M7" r:id="rId6" xr:uid="{9BDEFBE3-D70F-1147-A000-E925534B8070}"/>
    <hyperlink ref="M8" r:id="rId7" xr:uid="{0969F28E-38C7-3D48-935B-C0987CAAE87E}"/>
    <hyperlink ref="M9" r:id="rId8" xr:uid="{A3F5E1F8-A3C7-EB4A-B5B9-0682C9700525}"/>
    <hyperlink ref="M10" r:id="rId9" xr:uid="{FA6E4D9B-7C45-7845-BDD8-67541E846615}"/>
    <hyperlink ref="M11" r:id="rId10" xr:uid="{A692670D-3B32-D84D-80F0-DD656A259BCC}"/>
    <hyperlink ref="M13" r:id="rId11" xr:uid="{A2DA9F94-9EA5-8E41-8667-96DE5B9C87CE}"/>
    <hyperlink ref="M12" r:id="rId12" xr:uid="{07BEF48C-E859-1F4E-9901-8752F3BB5CC5}"/>
    <hyperlink ref="M14" r:id="rId13" xr:uid="{5CC074BC-3F36-CA46-A0DD-9983AA713421}"/>
    <hyperlink ref="M21" r:id="rId14" xr:uid="{F90293E0-2C0E-194C-8057-AD29708CEDD1}"/>
    <hyperlink ref="M16" r:id="rId15" xr:uid="{E95A6E3B-813E-064B-A8B7-C38CC237B773}"/>
    <hyperlink ref="M42" r:id="rId16" xr:uid="{CE7816E3-4A42-EC4E-BE92-8EB29AE521F7}"/>
    <hyperlink ref="M41" r:id="rId17" xr:uid="{E06083B8-7901-334E-8606-39B4E8531F62}"/>
    <hyperlink ref="M40" r:id="rId18" xr:uid="{B4DFF6DD-6886-4641-91DD-EFC808731A0C}"/>
    <hyperlink ref="M22" r:id="rId19" xr:uid="{A4FC48C3-C621-FF40-81F2-FA8F6919D280}"/>
    <hyperlink ref="M23" r:id="rId20" xr:uid="{CD9C5B5A-79CC-A041-92D0-3CF8AB3288E9}"/>
    <hyperlink ref="M24" r:id="rId21" xr:uid="{F301388A-8CCB-924D-BC35-4A1482CF7ACE}"/>
    <hyperlink ref="M43" r:id="rId22" xr:uid="{8CD4D4A9-F44E-6E47-91B3-C6180F013D44}"/>
    <hyperlink ref="M47" r:id="rId23" xr:uid="{BA3F1448-852F-9648-82A7-756DD321491B}"/>
    <hyperlink ref="M45" r:id="rId24" xr:uid="{4A36C7F6-9A44-6141-96AB-C239CEC513A5}"/>
    <hyperlink ref="M44" r:id="rId25" xr:uid="{A6370C56-0854-A74F-A3F7-94FC911F166E}"/>
    <hyperlink ref="M50" r:id="rId26" xr:uid="{69E4DF07-49DC-5D49-9C87-CFAAC741409E}"/>
    <hyperlink ref="M49" r:id="rId27" xr:uid="{38AFC13E-F652-6D4C-89FB-269F459D21CC}"/>
    <hyperlink ref="M17" r:id="rId28" xr:uid="{60B30D57-6819-864B-BBED-B4E46D198EF7}"/>
    <hyperlink ref="M18" r:id="rId29" xr:uid="{5B65C545-8E0D-F04C-8660-79C16E9E9FB7}"/>
    <hyperlink ref="M15" r:id="rId30" xr:uid="{F64F101C-4B7F-CA41-B773-C05BBA49B00A}"/>
    <hyperlink ref="M19" r:id="rId31" xr:uid="{CB7179CA-04A9-594B-BCB2-0208C0E010DB}"/>
    <hyperlink ref="M20" r:id="rId32" xr:uid="{D5BC1560-DE3C-F540-9B45-9AEBC9885F70}"/>
    <hyperlink ref="M48" r:id="rId33" xr:uid="{9C922ABC-481E-CE40-A841-5DB29CB12CEF}"/>
    <hyperlink ref="M46" r:id="rId34" xr:uid="{F556C9A4-7D62-8F43-86B9-27AC4774E120}"/>
    <hyperlink ref="M25" r:id="rId35" xr:uid="{8267E6C4-31DE-AE47-9D36-E43FCC3BAB50}"/>
    <hyperlink ref="M26" r:id="rId36" xr:uid="{4C4CA000-5317-C144-AB75-9B1A67B65CB2}"/>
    <hyperlink ref="M27" r:id="rId37" xr:uid="{0A9A46E5-A2DD-B04E-ACAB-CC0073781D1B}"/>
    <hyperlink ref="M28" r:id="rId38" xr:uid="{B448C5E6-3BD2-884A-A09A-A8DF1EDAAB94}"/>
    <hyperlink ref="M29" r:id="rId39" xr:uid="{D3A19CC5-2A15-0B4D-BDAD-4A24AA6E487B}"/>
    <hyperlink ref="M30" r:id="rId40" xr:uid="{51B00A90-43F4-5246-BA64-9CD0C0EF0E0A}"/>
    <hyperlink ref="M32" r:id="rId41" xr:uid="{035F7CE7-D6A2-E04F-9B33-2AC9047F542A}"/>
    <hyperlink ref="M33" r:id="rId42" xr:uid="{3F7FF4F0-62BE-FA4A-838A-55316124ACF5}"/>
    <hyperlink ref="M35" r:id="rId43" xr:uid="{B1005AA2-2B6C-E84D-9870-7BF2150E5724}"/>
    <hyperlink ref="M36" r:id="rId44" xr:uid="{BEF06DF5-F2DC-1E4E-8A5B-02EE0480C152}"/>
    <hyperlink ref="M37" r:id="rId45" xr:uid="{B447992E-A04F-9A4F-8C58-FBC6CD036F9E}"/>
    <hyperlink ref="M38" r:id="rId46" xr:uid="{9486E79D-C37A-DB46-A3FF-999A21EFDC26}"/>
    <hyperlink ref="M39" r:id="rId47" xr:uid="{ABF829E8-E9EF-E64C-8D78-372E326E6A9E}"/>
    <hyperlink ref="M34" r:id="rId48" xr:uid="{E825B07D-49FA-5C49-8A8A-A76F808F5941}"/>
    <hyperlink ref="M31" r:id="rId49" xr:uid="{1BE95DBC-58B9-C045-AE6A-5561E0F6187E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47A295-6FFB-BC4E-A44B-AC2264BA2411}">
  <dimension ref="A1:O113"/>
  <sheetViews>
    <sheetView zoomScale="75" workbookViewId="0">
      <pane xSplit="1" topLeftCell="E1" activePane="topRight" state="frozen"/>
      <selection pane="topRight" activeCell="O19" sqref="O19"/>
    </sheetView>
  </sheetViews>
  <sheetFormatPr baseColWidth="10" defaultRowHeight="17" x14ac:dyDescent="0.25"/>
  <cols>
    <col min="1" max="1" width="64.83203125" bestFit="1" customWidth="1"/>
    <col min="2" max="2" width="84.5" bestFit="1" customWidth="1"/>
    <col min="3" max="3" width="79.83203125" bestFit="1" customWidth="1"/>
    <col min="4" max="4" width="22.5" style="19" bestFit="1" customWidth="1"/>
    <col min="5" max="5" width="19.1640625" style="19" bestFit="1" customWidth="1"/>
    <col min="6" max="6" width="28.6640625" style="19" bestFit="1" customWidth="1"/>
    <col min="7" max="7" width="10" style="17" bestFit="1" customWidth="1"/>
    <col min="8" max="8" width="9.33203125" style="2" bestFit="1" customWidth="1"/>
    <col min="9" max="9" width="9.33203125" style="2" customWidth="1"/>
    <col min="10" max="10" width="17.1640625" style="2" customWidth="1"/>
    <col min="11" max="11" width="10.6640625" style="22" bestFit="1" customWidth="1"/>
    <col min="12" max="12" width="17.1640625" style="2" customWidth="1"/>
    <col min="13" max="13" width="11.6640625" style="22" bestFit="1" customWidth="1"/>
    <col min="14" max="14" width="5.6640625" bestFit="1" customWidth="1"/>
    <col min="15" max="15" width="76.5" bestFit="1" customWidth="1"/>
  </cols>
  <sheetData>
    <row r="1" spans="1:15" x14ac:dyDescent="0.25">
      <c r="A1" t="s">
        <v>0</v>
      </c>
      <c r="B1" t="s">
        <v>291</v>
      </c>
      <c r="C1" t="s">
        <v>292</v>
      </c>
      <c r="D1" s="19" t="s">
        <v>1</v>
      </c>
      <c r="E1" s="19" t="s">
        <v>7</v>
      </c>
      <c r="F1" s="19" t="s">
        <v>2</v>
      </c>
      <c r="G1" s="17" t="s">
        <v>3</v>
      </c>
      <c r="H1" s="2" t="s">
        <v>33</v>
      </c>
      <c r="I1" s="2" t="s">
        <v>342</v>
      </c>
      <c r="J1" s="2" t="s">
        <v>32</v>
      </c>
      <c r="K1" s="22" t="s">
        <v>4</v>
      </c>
      <c r="L1" s="2" t="s">
        <v>32</v>
      </c>
      <c r="M1" s="22" t="s">
        <v>4</v>
      </c>
      <c r="N1" t="s">
        <v>5</v>
      </c>
      <c r="O1" t="s">
        <v>6</v>
      </c>
    </row>
    <row r="2" spans="1:15" x14ac:dyDescent="0.25">
      <c r="A2" s="19" t="s">
        <v>410</v>
      </c>
      <c r="C2" t="s">
        <v>409</v>
      </c>
      <c r="D2" s="19" t="s">
        <v>411</v>
      </c>
      <c r="E2" s="19" t="s">
        <v>84</v>
      </c>
      <c r="F2" s="19" t="s">
        <v>412</v>
      </c>
      <c r="G2" s="17">
        <v>600</v>
      </c>
      <c r="H2" s="2">
        <v>1</v>
      </c>
      <c r="I2" s="2">
        <v>0</v>
      </c>
      <c r="J2" s="2">
        <v>1</v>
      </c>
      <c r="K2" s="3">
        <f t="shared" ref="K2:K33" si="0">J2*G2</f>
        <v>600</v>
      </c>
      <c r="L2" s="2">
        <v>2</v>
      </c>
      <c r="M2" s="3">
        <f t="shared" ref="M2:M33" si="1">G2*L2</f>
        <v>1200</v>
      </c>
      <c r="O2" s="1" t="s">
        <v>413</v>
      </c>
    </row>
    <row r="3" spans="1:15" x14ac:dyDescent="0.25">
      <c r="A3" t="s">
        <v>151</v>
      </c>
      <c r="B3" t="s">
        <v>149</v>
      </c>
      <c r="C3" t="s">
        <v>149</v>
      </c>
      <c r="D3" s="19" t="s">
        <v>152</v>
      </c>
      <c r="E3" s="19" t="s">
        <v>84</v>
      </c>
      <c r="F3" s="19" t="s">
        <v>153</v>
      </c>
      <c r="G3" s="17">
        <v>2800</v>
      </c>
      <c r="H3" s="2">
        <v>2</v>
      </c>
      <c r="I3" s="2">
        <v>0</v>
      </c>
      <c r="J3" s="2">
        <v>2</v>
      </c>
      <c r="K3" s="3">
        <f t="shared" si="0"/>
        <v>5600</v>
      </c>
      <c r="L3" s="2">
        <v>4</v>
      </c>
      <c r="M3" s="3">
        <f t="shared" si="1"/>
        <v>11200</v>
      </c>
      <c r="O3" s="1" t="s">
        <v>150</v>
      </c>
    </row>
    <row r="4" spans="1:15" x14ac:dyDescent="0.25">
      <c r="A4" t="s">
        <v>358</v>
      </c>
      <c r="B4" t="s">
        <v>260</v>
      </c>
      <c r="C4" t="s">
        <v>260</v>
      </c>
      <c r="D4" s="19" t="s">
        <v>358</v>
      </c>
      <c r="E4" s="19" t="s">
        <v>359</v>
      </c>
      <c r="F4" s="19" t="s">
        <v>360</v>
      </c>
      <c r="G4" s="17">
        <v>172</v>
      </c>
      <c r="H4" s="2">
        <v>2</v>
      </c>
      <c r="I4" s="2">
        <v>4</v>
      </c>
      <c r="J4" s="2">
        <v>0</v>
      </c>
      <c r="K4" s="3">
        <f t="shared" si="0"/>
        <v>0</v>
      </c>
      <c r="L4" s="2">
        <v>0</v>
      </c>
      <c r="M4" s="3">
        <f t="shared" si="1"/>
        <v>0</v>
      </c>
      <c r="O4" s="1" t="s">
        <v>364</v>
      </c>
    </row>
    <row r="5" spans="1:15" x14ac:dyDescent="0.25">
      <c r="A5" t="s">
        <v>365</v>
      </c>
      <c r="B5" t="s">
        <v>261</v>
      </c>
      <c r="D5" s="19" t="s">
        <v>365</v>
      </c>
      <c r="E5" s="19" t="s">
        <v>359</v>
      </c>
      <c r="F5" s="19" t="s">
        <v>366</v>
      </c>
      <c r="G5" s="17">
        <v>211</v>
      </c>
      <c r="H5" s="2">
        <v>1</v>
      </c>
      <c r="I5" s="2">
        <v>3</v>
      </c>
      <c r="J5" s="2">
        <v>0</v>
      </c>
      <c r="K5" s="3">
        <f t="shared" si="0"/>
        <v>0</v>
      </c>
      <c r="L5" s="2">
        <v>0</v>
      </c>
      <c r="M5" s="3">
        <f t="shared" si="1"/>
        <v>0</v>
      </c>
      <c r="O5" s="1" t="s">
        <v>367</v>
      </c>
    </row>
    <row r="6" spans="1:15" ht="18" x14ac:dyDescent="0.25">
      <c r="A6" t="s">
        <v>361</v>
      </c>
      <c r="B6" t="s">
        <v>259</v>
      </c>
      <c r="C6" t="s">
        <v>259</v>
      </c>
      <c r="D6" s="19" t="s">
        <v>361</v>
      </c>
      <c r="E6" s="19" t="s">
        <v>359</v>
      </c>
      <c r="F6" s="21" t="s">
        <v>362</v>
      </c>
      <c r="G6" s="17">
        <v>234</v>
      </c>
      <c r="H6" s="2">
        <v>2</v>
      </c>
      <c r="I6" s="2">
        <v>4</v>
      </c>
      <c r="J6" s="2">
        <v>0</v>
      </c>
      <c r="K6" s="3">
        <f t="shared" si="0"/>
        <v>0</v>
      </c>
      <c r="L6" s="2">
        <v>0</v>
      </c>
      <c r="M6" s="3">
        <f t="shared" si="1"/>
        <v>0</v>
      </c>
      <c r="O6" s="1" t="s">
        <v>363</v>
      </c>
    </row>
    <row r="7" spans="1:15" x14ac:dyDescent="0.25">
      <c r="A7" t="s">
        <v>368</v>
      </c>
      <c r="B7" t="s">
        <v>369</v>
      </c>
      <c r="D7" s="19" t="s">
        <v>368</v>
      </c>
      <c r="E7" s="19" t="s">
        <v>359</v>
      </c>
      <c r="F7" s="19" t="s">
        <v>370</v>
      </c>
      <c r="G7" s="17">
        <v>67</v>
      </c>
      <c r="H7" s="2">
        <v>1</v>
      </c>
      <c r="I7" s="2">
        <v>999</v>
      </c>
      <c r="J7" s="2">
        <v>0</v>
      </c>
      <c r="K7" s="3">
        <f t="shared" si="0"/>
        <v>0</v>
      </c>
      <c r="L7" s="2">
        <v>0</v>
      </c>
      <c r="M7" s="3">
        <f t="shared" si="1"/>
        <v>0</v>
      </c>
      <c r="O7" s="1" t="s">
        <v>371</v>
      </c>
    </row>
    <row r="8" spans="1:15" x14ac:dyDescent="0.25">
      <c r="A8" t="s">
        <v>417</v>
      </c>
      <c r="C8" t="s">
        <v>383</v>
      </c>
      <c r="D8" s="19" t="s">
        <v>417</v>
      </c>
      <c r="E8" s="19" t="s">
        <v>359</v>
      </c>
      <c r="F8" s="19" t="s">
        <v>418</v>
      </c>
      <c r="G8" s="17">
        <v>217</v>
      </c>
      <c r="H8" s="2">
        <v>1</v>
      </c>
      <c r="I8" s="2">
        <v>0</v>
      </c>
      <c r="J8" s="2">
        <v>1</v>
      </c>
      <c r="K8" s="3">
        <f t="shared" si="0"/>
        <v>217</v>
      </c>
      <c r="L8" s="2">
        <v>2</v>
      </c>
      <c r="M8" s="3">
        <f t="shared" si="1"/>
        <v>434</v>
      </c>
      <c r="O8" s="1" t="s">
        <v>419</v>
      </c>
    </row>
    <row r="9" spans="1:15" x14ac:dyDescent="0.25">
      <c r="A9" t="s">
        <v>162</v>
      </c>
      <c r="B9" t="s">
        <v>161</v>
      </c>
      <c r="D9" s="19" t="s">
        <v>163</v>
      </c>
      <c r="E9" s="19" t="s">
        <v>84</v>
      </c>
      <c r="F9" s="19" t="s">
        <v>164</v>
      </c>
      <c r="G9" s="17">
        <v>1050</v>
      </c>
      <c r="H9" s="2">
        <v>1</v>
      </c>
      <c r="I9" s="2">
        <v>2</v>
      </c>
      <c r="J9" s="2">
        <v>0</v>
      </c>
      <c r="K9" s="3">
        <f t="shared" si="0"/>
        <v>0</v>
      </c>
      <c r="L9" s="2">
        <v>0</v>
      </c>
      <c r="M9" s="3">
        <f t="shared" si="1"/>
        <v>0</v>
      </c>
      <c r="O9" s="1" t="s">
        <v>165</v>
      </c>
    </row>
    <row r="10" spans="1:15" x14ac:dyDescent="0.25">
      <c r="A10" t="s">
        <v>169</v>
      </c>
      <c r="B10" t="s">
        <v>166</v>
      </c>
      <c r="D10" s="19" t="s">
        <v>170</v>
      </c>
      <c r="E10" s="19" t="s">
        <v>84</v>
      </c>
      <c r="F10" s="19" t="s">
        <v>171</v>
      </c>
      <c r="G10" s="17">
        <v>100</v>
      </c>
      <c r="H10" s="2">
        <v>1</v>
      </c>
      <c r="I10" s="2">
        <v>1</v>
      </c>
      <c r="J10" s="2">
        <v>0</v>
      </c>
      <c r="K10" s="3">
        <f t="shared" si="0"/>
        <v>0</v>
      </c>
      <c r="L10" s="2">
        <v>0</v>
      </c>
      <c r="M10" s="3">
        <f t="shared" si="1"/>
        <v>0</v>
      </c>
      <c r="O10" s="1" t="s">
        <v>168</v>
      </c>
    </row>
    <row r="11" spans="1:15" x14ac:dyDescent="0.25">
      <c r="A11" t="s">
        <v>160</v>
      </c>
      <c r="B11" t="s">
        <v>186</v>
      </c>
      <c r="C11" t="s">
        <v>186</v>
      </c>
      <c r="D11" s="19" t="s">
        <v>160</v>
      </c>
      <c r="E11" s="19" t="s">
        <v>188</v>
      </c>
      <c r="F11" s="19" t="s">
        <v>377</v>
      </c>
      <c r="G11" s="17">
        <v>714</v>
      </c>
      <c r="H11" s="2">
        <v>4</v>
      </c>
      <c r="I11" s="2">
        <v>0</v>
      </c>
      <c r="J11" s="2">
        <v>4</v>
      </c>
      <c r="K11" s="3">
        <f t="shared" si="0"/>
        <v>2856</v>
      </c>
      <c r="L11" s="2">
        <v>8</v>
      </c>
      <c r="M11" s="3">
        <f t="shared" si="1"/>
        <v>5712</v>
      </c>
      <c r="O11" s="1" t="s">
        <v>378</v>
      </c>
    </row>
    <row r="12" spans="1:15" x14ac:dyDescent="0.25">
      <c r="A12" t="s">
        <v>201</v>
      </c>
      <c r="B12" t="s">
        <v>373</v>
      </c>
      <c r="C12" t="s">
        <v>390</v>
      </c>
      <c r="D12" s="19" t="s">
        <v>201</v>
      </c>
      <c r="E12" s="19" t="s">
        <v>188</v>
      </c>
      <c r="F12" s="19" t="s">
        <v>375</v>
      </c>
      <c r="G12" s="17">
        <v>2.14</v>
      </c>
      <c r="H12" s="2">
        <v>68</v>
      </c>
      <c r="I12" s="2">
        <v>999</v>
      </c>
      <c r="J12" s="2">
        <v>0</v>
      </c>
      <c r="K12" s="3">
        <f t="shared" si="0"/>
        <v>0</v>
      </c>
      <c r="L12" s="2">
        <v>0</v>
      </c>
      <c r="M12" s="3">
        <f t="shared" si="1"/>
        <v>0</v>
      </c>
      <c r="O12" s="1" t="s">
        <v>200</v>
      </c>
    </row>
    <row r="13" spans="1:15" x14ac:dyDescent="0.25">
      <c r="A13" t="s">
        <v>424</v>
      </c>
      <c r="B13" t="s">
        <v>372</v>
      </c>
      <c r="C13" t="s">
        <v>389</v>
      </c>
      <c r="D13" s="19" t="s">
        <v>422</v>
      </c>
      <c r="E13" s="20" t="s">
        <v>12</v>
      </c>
      <c r="F13" s="19" t="s">
        <v>423</v>
      </c>
      <c r="G13" s="17">
        <v>980</v>
      </c>
      <c r="H13" s="2">
        <v>30</v>
      </c>
      <c r="I13" s="2">
        <v>21</v>
      </c>
      <c r="J13" s="2">
        <v>1</v>
      </c>
      <c r="K13" s="3">
        <f t="shared" si="0"/>
        <v>980</v>
      </c>
      <c r="L13" s="2">
        <v>1</v>
      </c>
      <c r="M13" s="3">
        <f t="shared" si="1"/>
        <v>980</v>
      </c>
      <c r="O13" s="1" t="s">
        <v>421</v>
      </c>
    </row>
    <row r="14" spans="1:15" x14ac:dyDescent="0.25">
      <c r="A14" t="s">
        <v>206</v>
      </c>
      <c r="B14" t="s">
        <v>207</v>
      </c>
      <c r="C14" t="s">
        <v>207</v>
      </c>
      <c r="D14" s="19" t="s">
        <v>206</v>
      </c>
      <c r="E14" s="19" t="s">
        <v>188</v>
      </c>
      <c r="F14" s="19" t="s">
        <v>209</v>
      </c>
      <c r="G14" s="17">
        <v>2.13</v>
      </c>
      <c r="H14" s="2">
        <v>11</v>
      </c>
      <c r="I14" s="2">
        <v>999</v>
      </c>
      <c r="J14" s="2">
        <v>0</v>
      </c>
      <c r="K14" s="3">
        <f t="shared" si="0"/>
        <v>0</v>
      </c>
      <c r="L14" s="2">
        <v>0</v>
      </c>
      <c r="M14" s="3">
        <f t="shared" si="1"/>
        <v>0</v>
      </c>
      <c r="O14" s="1" t="s">
        <v>205</v>
      </c>
    </row>
    <row r="15" spans="1:15" x14ac:dyDescent="0.25">
      <c r="A15" t="s">
        <v>243</v>
      </c>
      <c r="B15" t="s">
        <v>242</v>
      </c>
      <c r="C15" t="s">
        <v>420</v>
      </c>
      <c r="D15" s="19" t="s">
        <v>243</v>
      </c>
      <c r="E15" s="19" t="s">
        <v>188</v>
      </c>
      <c r="F15" s="19" t="s">
        <v>245</v>
      </c>
      <c r="G15" s="17">
        <v>1.68</v>
      </c>
      <c r="H15" s="2">
        <v>2</v>
      </c>
      <c r="I15" s="2">
        <v>999</v>
      </c>
      <c r="J15" s="2">
        <v>0</v>
      </c>
      <c r="K15" s="3">
        <f t="shared" si="0"/>
        <v>0</v>
      </c>
      <c r="L15" s="2">
        <v>0</v>
      </c>
      <c r="M15" s="3">
        <f t="shared" si="1"/>
        <v>0</v>
      </c>
      <c r="O15" s="1" t="s">
        <v>241</v>
      </c>
    </row>
    <row r="16" spans="1:15" x14ac:dyDescent="0.25">
      <c r="A16" s="19" t="s">
        <v>234</v>
      </c>
      <c r="C16" t="s">
        <v>394</v>
      </c>
      <c r="D16" s="19" t="s">
        <v>234</v>
      </c>
      <c r="E16" s="19" t="s">
        <v>188</v>
      </c>
      <c r="F16" s="19" t="s">
        <v>402</v>
      </c>
      <c r="G16" s="17">
        <v>1.44</v>
      </c>
      <c r="H16" s="2">
        <v>8</v>
      </c>
      <c r="I16" s="2">
        <v>999</v>
      </c>
      <c r="J16" s="2">
        <v>0</v>
      </c>
      <c r="K16" s="3">
        <f t="shared" si="0"/>
        <v>0</v>
      </c>
      <c r="L16" s="2">
        <v>0</v>
      </c>
      <c r="M16" s="3">
        <f t="shared" si="1"/>
        <v>0</v>
      </c>
      <c r="O16" s="1" t="s">
        <v>232</v>
      </c>
    </row>
    <row r="17" spans="1:15" x14ac:dyDescent="0.25">
      <c r="A17" s="19" t="s">
        <v>397</v>
      </c>
      <c r="C17" t="s">
        <v>393</v>
      </c>
      <c r="D17" s="19" t="s">
        <v>397</v>
      </c>
      <c r="E17" s="19" t="s">
        <v>188</v>
      </c>
      <c r="F17" s="19" t="s">
        <v>237</v>
      </c>
      <c r="G17" s="17">
        <v>1.98</v>
      </c>
      <c r="H17" s="2">
        <v>8</v>
      </c>
      <c r="I17" s="2">
        <v>999</v>
      </c>
      <c r="J17" s="2">
        <v>0</v>
      </c>
      <c r="K17" s="3">
        <f t="shared" si="0"/>
        <v>0</v>
      </c>
      <c r="L17" s="2">
        <v>0</v>
      </c>
      <c r="M17" s="3">
        <f t="shared" si="1"/>
        <v>0</v>
      </c>
      <c r="O17" s="1" t="s">
        <v>236</v>
      </c>
    </row>
    <row r="18" spans="1:15" x14ac:dyDescent="0.25">
      <c r="A18" t="s">
        <v>228</v>
      </c>
      <c r="B18" t="s">
        <v>374</v>
      </c>
      <c r="C18" t="s">
        <v>374</v>
      </c>
      <c r="D18" s="19" t="s">
        <v>228</v>
      </c>
      <c r="E18" s="19" t="s">
        <v>188</v>
      </c>
      <c r="F18" s="19" t="s">
        <v>229</v>
      </c>
      <c r="G18" s="17">
        <v>2.0099999999999998</v>
      </c>
      <c r="H18" s="2">
        <v>4</v>
      </c>
      <c r="I18" s="2">
        <v>999</v>
      </c>
      <c r="J18" s="2">
        <v>0</v>
      </c>
      <c r="K18" s="3">
        <f t="shared" si="0"/>
        <v>0</v>
      </c>
      <c r="L18" s="2">
        <v>0</v>
      </c>
      <c r="M18" s="3">
        <f t="shared" si="1"/>
        <v>0</v>
      </c>
      <c r="O18" s="1" t="s">
        <v>226</v>
      </c>
    </row>
    <row r="19" spans="1:15" x14ac:dyDescent="0.25">
      <c r="A19" t="s">
        <v>197</v>
      </c>
      <c r="B19" t="s">
        <v>195</v>
      </c>
      <c r="C19" t="s">
        <v>195</v>
      </c>
      <c r="D19" s="19" t="s">
        <v>197</v>
      </c>
      <c r="E19" s="19" t="s">
        <v>188</v>
      </c>
      <c r="F19" s="19" t="s">
        <v>198</v>
      </c>
      <c r="G19" s="17">
        <v>2.0499999999999998</v>
      </c>
      <c r="H19" s="2">
        <v>3</v>
      </c>
      <c r="I19" s="2">
        <v>999</v>
      </c>
      <c r="J19" s="2">
        <v>0</v>
      </c>
      <c r="K19" s="3">
        <f t="shared" si="0"/>
        <v>0</v>
      </c>
      <c r="L19" s="2">
        <v>0</v>
      </c>
      <c r="M19" s="3">
        <f t="shared" si="1"/>
        <v>0</v>
      </c>
      <c r="O19" s="1" t="s">
        <v>196</v>
      </c>
    </row>
    <row r="20" spans="1:15" x14ac:dyDescent="0.25">
      <c r="A20" t="s">
        <v>414</v>
      </c>
      <c r="C20" t="s">
        <v>391</v>
      </c>
      <c r="D20" s="19" t="s">
        <v>414</v>
      </c>
      <c r="E20" s="19" t="s">
        <v>188</v>
      </c>
      <c r="F20" s="19" t="s">
        <v>415</v>
      </c>
      <c r="G20" s="17">
        <v>2.17</v>
      </c>
      <c r="H20" s="2">
        <v>1</v>
      </c>
      <c r="I20" s="2">
        <v>999</v>
      </c>
      <c r="J20" s="2">
        <v>0</v>
      </c>
      <c r="K20" s="23">
        <f t="shared" si="0"/>
        <v>0</v>
      </c>
      <c r="L20" s="2">
        <v>0</v>
      </c>
      <c r="M20" s="3">
        <f t="shared" si="1"/>
        <v>0</v>
      </c>
      <c r="O20" s="1" t="s">
        <v>416</v>
      </c>
    </row>
    <row r="21" spans="1:15" x14ac:dyDescent="0.25">
      <c r="A21" t="s">
        <v>254</v>
      </c>
      <c r="B21" t="s">
        <v>249</v>
      </c>
      <c r="C21" t="s">
        <v>249</v>
      </c>
      <c r="D21" s="19" t="s">
        <v>254</v>
      </c>
      <c r="E21" s="19" t="s">
        <v>188</v>
      </c>
      <c r="F21" s="19" t="s">
        <v>255</v>
      </c>
      <c r="G21" s="17">
        <v>1.51</v>
      </c>
      <c r="H21" s="2">
        <v>2</v>
      </c>
      <c r="I21" s="2">
        <v>999</v>
      </c>
      <c r="J21" s="2">
        <v>0</v>
      </c>
      <c r="K21" s="3">
        <f t="shared" si="0"/>
        <v>0</v>
      </c>
      <c r="L21" s="2">
        <v>0</v>
      </c>
      <c r="M21" s="3">
        <f t="shared" si="1"/>
        <v>0</v>
      </c>
      <c r="O21" s="1" t="s">
        <v>253</v>
      </c>
    </row>
    <row r="22" spans="1:15" x14ac:dyDescent="0.25">
      <c r="A22" s="19" t="s">
        <v>395</v>
      </c>
      <c r="C22" t="s">
        <v>230</v>
      </c>
      <c r="D22" s="19" t="s">
        <v>395</v>
      </c>
      <c r="E22" s="19" t="s">
        <v>188</v>
      </c>
      <c r="F22" s="19" t="s">
        <v>398</v>
      </c>
      <c r="G22" s="17">
        <v>2.0099999999999998</v>
      </c>
      <c r="H22" s="2">
        <v>2</v>
      </c>
      <c r="I22" s="2">
        <v>999</v>
      </c>
      <c r="J22" s="2">
        <v>0</v>
      </c>
      <c r="K22" s="3">
        <f t="shared" si="0"/>
        <v>0</v>
      </c>
      <c r="L22" s="2">
        <v>0</v>
      </c>
      <c r="M22" s="3">
        <f t="shared" si="1"/>
        <v>0</v>
      </c>
      <c r="O22" s="1" t="s">
        <v>399</v>
      </c>
    </row>
    <row r="23" spans="1:15" x14ac:dyDescent="0.25">
      <c r="A23" t="s">
        <v>218</v>
      </c>
      <c r="B23" t="s">
        <v>215</v>
      </c>
      <c r="C23" t="s">
        <v>215</v>
      </c>
      <c r="D23" s="19" t="s">
        <v>218</v>
      </c>
      <c r="E23" s="19" t="s">
        <v>188</v>
      </c>
      <c r="F23" s="19" t="s">
        <v>219</v>
      </c>
      <c r="G23" s="17">
        <v>2.04</v>
      </c>
      <c r="H23" s="2">
        <v>2</v>
      </c>
      <c r="I23" s="2">
        <v>999</v>
      </c>
      <c r="J23" s="2">
        <v>0</v>
      </c>
      <c r="K23" s="3">
        <f t="shared" si="0"/>
        <v>0</v>
      </c>
      <c r="L23" s="2">
        <v>0</v>
      </c>
      <c r="M23" s="3">
        <f t="shared" si="1"/>
        <v>0</v>
      </c>
      <c r="O23" s="1" t="s">
        <v>216</v>
      </c>
    </row>
    <row r="24" spans="1:15" x14ac:dyDescent="0.25">
      <c r="A24" t="s">
        <v>247</v>
      </c>
      <c r="B24" t="s">
        <v>248</v>
      </c>
      <c r="C24" t="s">
        <v>248</v>
      </c>
      <c r="D24" s="19" t="s">
        <v>247</v>
      </c>
      <c r="E24" s="19" t="s">
        <v>188</v>
      </c>
      <c r="F24" s="19" t="s">
        <v>251</v>
      </c>
      <c r="G24" s="17">
        <v>0.90300000000000002</v>
      </c>
      <c r="H24" s="2">
        <v>2</v>
      </c>
      <c r="I24" s="2">
        <v>999</v>
      </c>
      <c r="J24" s="2">
        <v>0</v>
      </c>
      <c r="K24" s="3">
        <f t="shared" si="0"/>
        <v>0</v>
      </c>
      <c r="L24" s="2">
        <v>0</v>
      </c>
      <c r="M24" s="3">
        <f t="shared" si="1"/>
        <v>0</v>
      </c>
      <c r="O24" s="1" t="s">
        <v>246</v>
      </c>
    </row>
    <row r="25" spans="1:15" x14ac:dyDescent="0.25">
      <c r="A25" t="s">
        <v>212</v>
      </c>
      <c r="B25" t="s">
        <v>211</v>
      </c>
      <c r="C25" t="s">
        <v>211</v>
      </c>
      <c r="D25" s="19" t="s">
        <v>212</v>
      </c>
      <c r="E25" s="19" t="s">
        <v>188</v>
      </c>
      <c r="F25" s="19" t="s">
        <v>376</v>
      </c>
      <c r="G25" s="17">
        <v>1.88</v>
      </c>
      <c r="H25" s="2">
        <v>2</v>
      </c>
      <c r="I25" s="2">
        <v>999</v>
      </c>
      <c r="J25" s="2">
        <v>0</v>
      </c>
      <c r="K25" s="3">
        <f t="shared" si="0"/>
        <v>0</v>
      </c>
      <c r="L25" s="2">
        <v>0</v>
      </c>
      <c r="M25" s="3">
        <f t="shared" si="1"/>
        <v>0</v>
      </c>
      <c r="O25" s="1" t="s">
        <v>210</v>
      </c>
    </row>
    <row r="26" spans="1:15" x14ac:dyDescent="0.25">
      <c r="A26" t="s">
        <v>385</v>
      </c>
      <c r="C26" t="s">
        <v>384</v>
      </c>
      <c r="D26" s="19" t="s">
        <v>386</v>
      </c>
      <c r="E26" s="19" t="s">
        <v>84</v>
      </c>
      <c r="F26" s="19" t="s">
        <v>387</v>
      </c>
      <c r="G26" s="17">
        <v>220</v>
      </c>
      <c r="H26" s="2">
        <v>9</v>
      </c>
      <c r="I26" s="2">
        <v>8</v>
      </c>
      <c r="J26" s="2">
        <v>1</v>
      </c>
      <c r="K26" s="3">
        <f t="shared" si="0"/>
        <v>220</v>
      </c>
      <c r="L26" s="2">
        <v>1</v>
      </c>
      <c r="M26" s="3">
        <f t="shared" si="1"/>
        <v>220</v>
      </c>
      <c r="O26" s="1" t="s">
        <v>388</v>
      </c>
    </row>
    <row r="27" spans="1:15" x14ac:dyDescent="0.25">
      <c r="A27" t="s">
        <v>134</v>
      </c>
      <c r="B27" t="s">
        <v>133</v>
      </c>
      <c r="C27" t="s">
        <v>133</v>
      </c>
      <c r="D27" s="19" t="s">
        <v>135</v>
      </c>
      <c r="E27" s="19" t="s">
        <v>84</v>
      </c>
      <c r="F27" s="19" t="s">
        <v>136</v>
      </c>
      <c r="G27" s="17">
        <v>200</v>
      </c>
      <c r="H27" s="2">
        <v>2</v>
      </c>
      <c r="I27" s="2">
        <v>11</v>
      </c>
      <c r="J27" s="2">
        <v>0</v>
      </c>
      <c r="K27" s="3">
        <f t="shared" si="0"/>
        <v>0</v>
      </c>
      <c r="L27" s="2">
        <v>0</v>
      </c>
      <c r="M27" s="3">
        <f t="shared" si="1"/>
        <v>0</v>
      </c>
      <c r="O27" s="1" t="s">
        <v>137</v>
      </c>
    </row>
    <row r="28" spans="1:15" x14ac:dyDescent="0.25">
      <c r="A28" t="s">
        <v>112</v>
      </c>
      <c r="B28" t="s">
        <v>111</v>
      </c>
      <c r="C28" t="s">
        <v>111</v>
      </c>
      <c r="D28" s="19" t="s">
        <v>113</v>
      </c>
      <c r="E28" s="19" t="s">
        <v>13</v>
      </c>
      <c r="F28" s="19" t="s">
        <v>114</v>
      </c>
      <c r="G28" s="17">
        <v>60</v>
      </c>
      <c r="H28" s="2">
        <v>4</v>
      </c>
      <c r="I28" s="2">
        <v>0</v>
      </c>
      <c r="J28" s="2">
        <v>4</v>
      </c>
      <c r="K28" s="3">
        <f t="shared" si="0"/>
        <v>240</v>
      </c>
      <c r="L28" s="2">
        <v>8</v>
      </c>
      <c r="M28" s="3">
        <f t="shared" si="1"/>
        <v>480</v>
      </c>
      <c r="O28" s="1" t="s">
        <v>115</v>
      </c>
    </row>
    <row r="29" spans="1:15" x14ac:dyDescent="0.25">
      <c r="A29" t="s">
        <v>173</v>
      </c>
      <c r="B29" t="s">
        <v>167</v>
      </c>
      <c r="C29" t="s">
        <v>167</v>
      </c>
      <c r="D29" s="19" t="s">
        <v>174</v>
      </c>
      <c r="E29" s="19" t="s">
        <v>84</v>
      </c>
      <c r="F29" s="19" t="s">
        <v>175</v>
      </c>
      <c r="G29" s="17">
        <v>250</v>
      </c>
      <c r="H29" s="2">
        <v>2</v>
      </c>
      <c r="I29" s="2">
        <v>0</v>
      </c>
      <c r="J29" s="2">
        <v>2</v>
      </c>
      <c r="K29" s="3">
        <f t="shared" si="0"/>
        <v>500</v>
      </c>
      <c r="L29" s="2">
        <v>4</v>
      </c>
      <c r="M29" s="3">
        <f t="shared" si="1"/>
        <v>1000</v>
      </c>
      <c r="O29" s="1" t="s">
        <v>172</v>
      </c>
    </row>
    <row r="30" spans="1:15" x14ac:dyDescent="0.25">
      <c r="A30" t="s">
        <v>46</v>
      </c>
      <c r="B30" t="s">
        <v>44</v>
      </c>
      <c r="C30" t="s">
        <v>44</v>
      </c>
      <c r="D30" s="19" t="s">
        <v>48</v>
      </c>
      <c r="E30" s="19" t="s">
        <v>13</v>
      </c>
      <c r="F30" s="19" t="s">
        <v>49</v>
      </c>
      <c r="G30" s="17">
        <v>120</v>
      </c>
      <c r="H30" s="2">
        <v>4</v>
      </c>
      <c r="I30" s="2">
        <v>14</v>
      </c>
      <c r="J30" s="2">
        <v>0</v>
      </c>
      <c r="K30" s="3">
        <f t="shared" si="0"/>
        <v>0</v>
      </c>
      <c r="L30" s="2">
        <v>0</v>
      </c>
      <c r="M30" s="3">
        <f t="shared" si="1"/>
        <v>0</v>
      </c>
      <c r="N30" t="s">
        <v>349</v>
      </c>
      <c r="O30" s="1" t="s">
        <v>45</v>
      </c>
    </row>
    <row r="31" spans="1:15" x14ac:dyDescent="0.25">
      <c r="A31" t="s">
        <v>146</v>
      </c>
      <c r="B31" t="s">
        <v>144</v>
      </c>
      <c r="C31" t="s">
        <v>144</v>
      </c>
      <c r="D31" s="19" t="s">
        <v>147</v>
      </c>
      <c r="E31" s="19" t="s">
        <v>84</v>
      </c>
      <c r="F31" s="19" t="s">
        <v>148</v>
      </c>
      <c r="G31" s="17">
        <v>550</v>
      </c>
      <c r="H31" s="2">
        <v>2</v>
      </c>
      <c r="I31" s="2">
        <v>0</v>
      </c>
      <c r="J31" s="2">
        <v>2</v>
      </c>
      <c r="K31" s="3">
        <f t="shared" si="0"/>
        <v>1100</v>
      </c>
      <c r="L31" s="2">
        <v>4</v>
      </c>
      <c r="M31" s="3">
        <f t="shared" si="1"/>
        <v>2200</v>
      </c>
      <c r="O31" s="1" t="s">
        <v>145</v>
      </c>
    </row>
    <row r="32" spans="1:15" x14ac:dyDescent="0.25">
      <c r="A32" t="s">
        <v>222</v>
      </c>
      <c r="B32" t="s">
        <v>220</v>
      </c>
      <c r="C32" t="s">
        <v>220</v>
      </c>
      <c r="D32" s="19" t="s">
        <v>222</v>
      </c>
      <c r="E32" s="19" t="s">
        <v>188</v>
      </c>
      <c r="F32" s="19" t="s">
        <v>224</v>
      </c>
      <c r="G32" s="17">
        <v>79.5</v>
      </c>
      <c r="H32" s="2">
        <v>4</v>
      </c>
      <c r="I32" s="2">
        <v>0</v>
      </c>
      <c r="J32" s="2">
        <v>4</v>
      </c>
      <c r="K32" s="3">
        <f t="shared" si="0"/>
        <v>318</v>
      </c>
      <c r="L32" s="2">
        <v>8</v>
      </c>
      <c r="M32" s="3">
        <f t="shared" si="1"/>
        <v>636</v>
      </c>
      <c r="O32" s="1" t="s">
        <v>221</v>
      </c>
    </row>
    <row r="33" spans="1:15" x14ac:dyDescent="0.25">
      <c r="A33" t="s">
        <v>354</v>
      </c>
      <c r="B33" t="s">
        <v>353</v>
      </c>
      <c r="C33" t="s">
        <v>353</v>
      </c>
      <c r="D33" s="19" t="s">
        <v>355</v>
      </c>
      <c r="E33" s="20" t="s">
        <v>346</v>
      </c>
      <c r="F33" s="19" t="s">
        <v>356</v>
      </c>
      <c r="G33" s="17">
        <v>319</v>
      </c>
      <c r="H33" s="2">
        <v>2</v>
      </c>
      <c r="I33" s="2">
        <v>0</v>
      </c>
      <c r="J33" s="2">
        <v>2</v>
      </c>
      <c r="K33" s="3">
        <f t="shared" si="0"/>
        <v>638</v>
      </c>
      <c r="L33" s="2">
        <v>4</v>
      </c>
      <c r="M33" s="3">
        <f t="shared" si="1"/>
        <v>1276</v>
      </c>
      <c r="O33" s="1" t="s">
        <v>357</v>
      </c>
    </row>
    <row r="34" spans="1:15" x14ac:dyDescent="0.25">
      <c r="A34" t="s">
        <v>59</v>
      </c>
      <c r="B34" t="s">
        <v>350</v>
      </c>
      <c r="C34" t="s">
        <v>380</v>
      </c>
      <c r="D34" s="19" t="s">
        <v>61</v>
      </c>
      <c r="E34" s="19" t="s">
        <v>13</v>
      </c>
      <c r="F34" s="19" t="s">
        <v>62</v>
      </c>
      <c r="G34" s="17">
        <v>200</v>
      </c>
      <c r="H34" s="2">
        <v>28</v>
      </c>
      <c r="I34" s="2">
        <v>25</v>
      </c>
      <c r="J34" s="2">
        <v>1</v>
      </c>
      <c r="K34" s="3">
        <f t="shared" ref="K34:K55" si="2">J34*G34</f>
        <v>200</v>
      </c>
      <c r="L34" s="2">
        <v>2</v>
      </c>
      <c r="M34" s="3">
        <f t="shared" ref="M34:M55" si="3">G34*L34</f>
        <v>400</v>
      </c>
      <c r="N34" t="s">
        <v>349</v>
      </c>
      <c r="O34" s="1" t="s">
        <v>58</v>
      </c>
    </row>
    <row r="35" spans="1:15" x14ac:dyDescent="0.25">
      <c r="A35" t="s">
        <v>178</v>
      </c>
      <c r="B35" t="s">
        <v>176</v>
      </c>
      <c r="C35" t="s">
        <v>176</v>
      </c>
      <c r="D35" s="19" t="s">
        <v>179</v>
      </c>
      <c r="E35" s="19" t="s">
        <v>84</v>
      </c>
      <c r="F35" s="19" t="s">
        <v>180</v>
      </c>
      <c r="G35" s="17">
        <v>30</v>
      </c>
      <c r="H35" s="2">
        <v>2</v>
      </c>
      <c r="I35" s="2">
        <v>2</v>
      </c>
      <c r="J35" s="2">
        <v>0</v>
      </c>
      <c r="K35" s="3">
        <f t="shared" si="2"/>
        <v>0</v>
      </c>
      <c r="L35" s="2">
        <v>2</v>
      </c>
      <c r="M35" s="3">
        <f t="shared" si="3"/>
        <v>60</v>
      </c>
      <c r="O35" s="1" t="s">
        <v>177</v>
      </c>
    </row>
    <row r="36" spans="1:15" x14ac:dyDescent="0.25">
      <c r="A36" t="s">
        <v>102</v>
      </c>
      <c r="B36" t="s">
        <v>101</v>
      </c>
      <c r="D36" s="19" t="s">
        <v>103</v>
      </c>
      <c r="E36" s="19" t="s">
        <v>13</v>
      </c>
      <c r="F36" s="19" t="s">
        <v>104</v>
      </c>
      <c r="G36" s="17">
        <v>40</v>
      </c>
      <c r="H36" s="2">
        <v>2</v>
      </c>
      <c r="I36" s="2">
        <v>3</v>
      </c>
      <c r="J36" s="2">
        <v>0</v>
      </c>
      <c r="K36" s="3">
        <f t="shared" si="2"/>
        <v>0</v>
      </c>
      <c r="L36" s="2">
        <v>1</v>
      </c>
      <c r="M36" s="3">
        <f t="shared" si="3"/>
        <v>40</v>
      </c>
      <c r="O36" s="1" t="s">
        <v>105</v>
      </c>
    </row>
    <row r="37" spans="1:15" x14ac:dyDescent="0.25">
      <c r="A37" t="s">
        <v>92</v>
      </c>
      <c r="B37" t="s">
        <v>352</v>
      </c>
      <c r="C37" t="s">
        <v>381</v>
      </c>
      <c r="D37" s="19" t="s">
        <v>93</v>
      </c>
      <c r="E37" s="19" t="s">
        <v>13</v>
      </c>
      <c r="F37" s="19" t="s">
        <v>94</v>
      </c>
      <c r="G37" s="17">
        <v>80</v>
      </c>
      <c r="H37" s="2">
        <v>6</v>
      </c>
      <c r="I37" s="2">
        <v>4</v>
      </c>
      <c r="J37" s="2">
        <v>2</v>
      </c>
      <c r="K37" s="3">
        <f t="shared" si="2"/>
        <v>160</v>
      </c>
      <c r="L37" s="2">
        <v>8</v>
      </c>
      <c r="M37" s="3">
        <f t="shared" si="3"/>
        <v>640</v>
      </c>
      <c r="O37" s="1" t="s">
        <v>95</v>
      </c>
    </row>
    <row r="38" spans="1:15" x14ac:dyDescent="0.25">
      <c r="A38" t="s">
        <v>97</v>
      </c>
      <c r="B38" t="s">
        <v>96</v>
      </c>
      <c r="C38" t="s">
        <v>382</v>
      </c>
      <c r="D38" s="19" t="s">
        <v>98</v>
      </c>
      <c r="E38" s="19" t="s">
        <v>13</v>
      </c>
      <c r="F38" s="19" t="s">
        <v>99</v>
      </c>
      <c r="G38" s="17">
        <v>50</v>
      </c>
      <c r="H38" s="2">
        <v>7</v>
      </c>
      <c r="I38" s="2">
        <v>1</v>
      </c>
      <c r="J38" s="2">
        <v>6</v>
      </c>
      <c r="K38" s="3">
        <f t="shared" si="2"/>
        <v>300</v>
      </c>
      <c r="L38" s="2">
        <v>13</v>
      </c>
      <c r="M38" s="3">
        <f t="shared" si="3"/>
        <v>650</v>
      </c>
      <c r="O38" s="1" t="s">
        <v>100</v>
      </c>
    </row>
    <row r="39" spans="1:15" x14ac:dyDescent="0.25">
      <c r="A39" t="s">
        <v>141</v>
      </c>
      <c r="B39" t="s">
        <v>139</v>
      </c>
      <c r="C39" t="s">
        <v>139</v>
      </c>
      <c r="D39" s="19" t="s">
        <v>142</v>
      </c>
      <c r="E39" s="19" t="s">
        <v>84</v>
      </c>
      <c r="F39" s="19" t="s">
        <v>143</v>
      </c>
      <c r="G39" s="17">
        <v>20</v>
      </c>
      <c r="H39" s="2">
        <v>8</v>
      </c>
      <c r="I39" s="2">
        <v>8</v>
      </c>
      <c r="J39" s="2">
        <v>8</v>
      </c>
      <c r="K39" s="3">
        <f t="shared" si="2"/>
        <v>160</v>
      </c>
      <c r="L39" s="2">
        <v>8</v>
      </c>
      <c r="M39" s="3">
        <f t="shared" si="3"/>
        <v>160</v>
      </c>
      <c r="O39" s="1" t="s">
        <v>140</v>
      </c>
    </row>
    <row r="40" spans="1:15" x14ac:dyDescent="0.25">
      <c r="A40" t="s">
        <v>107</v>
      </c>
      <c r="B40" t="s">
        <v>106</v>
      </c>
      <c r="C40" t="s">
        <v>106</v>
      </c>
      <c r="D40" s="19" t="s">
        <v>108</v>
      </c>
      <c r="E40" s="19" t="s">
        <v>13</v>
      </c>
      <c r="F40" s="19" t="s">
        <v>109</v>
      </c>
      <c r="G40" s="17">
        <v>220</v>
      </c>
      <c r="H40" s="2">
        <v>2</v>
      </c>
      <c r="I40" s="2">
        <v>2</v>
      </c>
      <c r="J40" s="2">
        <v>0</v>
      </c>
      <c r="K40" s="3">
        <f t="shared" si="2"/>
        <v>0</v>
      </c>
      <c r="L40" s="2">
        <v>1</v>
      </c>
      <c r="M40" s="3">
        <f t="shared" si="3"/>
        <v>220</v>
      </c>
      <c r="O40" s="1" t="s">
        <v>110</v>
      </c>
    </row>
    <row r="41" spans="1:15" x14ac:dyDescent="0.25">
      <c r="A41" t="s">
        <v>35</v>
      </c>
      <c r="B41" t="s">
        <v>348</v>
      </c>
      <c r="C41" t="s">
        <v>34</v>
      </c>
      <c r="D41" s="19" t="s">
        <v>41</v>
      </c>
      <c r="E41" s="19" t="s">
        <v>13</v>
      </c>
      <c r="F41" s="19" t="s">
        <v>42</v>
      </c>
      <c r="G41" s="17">
        <v>100</v>
      </c>
      <c r="H41" s="2">
        <v>5</v>
      </c>
      <c r="I41" s="2">
        <v>23</v>
      </c>
      <c r="J41" s="2">
        <v>0</v>
      </c>
      <c r="K41" s="3">
        <f t="shared" si="2"/>
        <v>0</v>
      </c>
      <c r="L41" s="2">
        <v>0</v>
      </c>
      <c r="M41" s="3">
        <f t="shared" si="3"/>
        <v>0</v>
      </c>
      <c r="O41" s="1" t="s">
        <v>43</v>
      </c>
    </row>
    <row r="42" spans="1:15" x14ac:dyDescent="0.25">
      <c r="A42" t="s">
        <v>119</v>
      </c>
      <c r="B42" t="s">
        <v>117</v>
      </c>
      <c r="C42" t="s">
        <v>117</v>
      </c>
      <c r="D42" s="19" t="s">
        <v>121</v>
      </c>
      <c r="E42" s="19" t="s">
        <v>13</v>
      </c>
      <c r="F42" s="19" t="s">
        <v>120</v>
      </c>
      <c r="G42" s="17">
        <v>100</v>
      </c>
      <c r="H42" s="2">
        <v>2</v>
      </c>
      <c r="I42" s="2">
        <v>15</v>
      </c>
      <c r="J42" s="2">
        <v>0</v>
      </c>
      <c r="K42" s="3">
        <f t="shared" si="2"/>
        <v>0</v>
      </c>
      <c r="L42" s="2">
        <v>0</v>
      </c>
      <c r="M42" s="3">
        <f t="shared" si="3"/>
        <v>0</v>
      </c>
      <c r="O42" s="1" t="s">
        <v>118</v>
      </c>
    </row>
    <row r="43" spans="1:15" x14ac:dyDescent="0.25">
      <c r="A43" s="4" t="s">
        <v>285</v>
      </c>
      <c r="B43" s="4" t="s">
        <v>10</v>
      </c>
      <c r="C43" s="4" t="s">
        <v>379</v>
      </c>
      <c r="D43" s="20" t="s">
        <v>286</v>
      </c>
      <c r="E43" s="20" t="s">
        <v>12</v>
      </c>
      <c r="F43" s="20" t="s">
        <v>287</v>
      </c>
      <c r="G43" s="18">
        <v>110</v>
      </c>
      <c r="H43" s="15">
        <v>27</v>
      </c>
      <c r="I43" s="2">
        <v>19</v>
      </c>
      <c r="J43" s="15">
        <v>1</v>
      </c>
      <c r="K43" s="23">
        <f t="shared" si="2"/>
        <v>110</v>
      </c>
      <c r="L43" s="15">
        <v>2</v>
      </c>
      <c r="M43" s="3">
        <f t="shared" si="3"/>
        <v>220</v>
      </c>
      <c r="N43" s="4"/>
      <c r="O43" s="1" t="s">
        <v>288</v>
      </c>
    </row>
    <row r="44" spans="1:15" x14ac:dyDescent="0.25">
      <c r="A44" t="s">
        <v>28</v>
      </c>
      <c r="B44" t="s">
        <v>26</v>
      </c>
      <c r="C44" t="s">
        <v>26</v>
      </c>
      <c r="D44" s="19" t="s">
        <v>29</v>
      </c>
      <c r="E44" s="19" t="s">
        <v>13</v>
      </c>
      <c r="F44" s="19" t="s">
        <v>30</v>
      </c>
      <c r="G44" s="17">
        <v>250</v>
      </c>
      <c r="H44" s="2">
        <v>4</v>
      </c>
      <c r="I44" s="2">
        <v>0</v>
      </c>
      <c r="J44" s="2">
        <v>1</v>
      </c>
      <c r="K44" s="3">
        <f t="shared" si="2"/>
        <v>250</v>
      </c>
      <c r="L44" s="2">
        <v>1</v>
      </c>
      <c r="M44" s="3">
        <f t="shared" si="3"/>
        <v>250</v>
      </c>
      <c r="O44" s="1" t="s">
        <v>27</v>
      </c>
    </row>
    <row r="45" spans="1:15" x14ac:dyDescent="0.25">
      <c r="A45" t="s">
        <v>23</v>
      </c>
      <c r="B45" t="s">
        <v>22</v>
      </c>
      <c r="C45" t="s">
        <v>22</v>
      </c>
      <c r="D45" s="19" t="s">
        <v>24</v>
      </c>
      <c r="E45" s="19" t="s">
        <v>13</v>
      </c>
      <c r="F45" s="19" t="s">
        <v>25</v>
      </c>
      <c r="G45" s="3">
        <v>100</v>
      </c>
      <c r="H45" s="2">
        <v>4</v>
      </c>
      <c r="I45" s="2">
        <v>70</v>
      </c>
      <c r="J45" s="2">
        <v>0</v>
      </c>
      <c r="K45" s="3">
        <f t="shared" si="2"/>
        <v>0</v>
      </c>
      <c r="L45" s="2">
        <v>0</v>
      </c>
      <c r="M45" s="3">
        <f t="shared" si="3"/>
        <v>0</v>
      </c>
      <c r="O45" s="1" t="s">
        <v>31</v>
      </c>
    </row>
    <row r="46" spans="1:15" x14ac:dyDescent="0.25">
      <c r="A46" t="s">
        <v>88</v>
      </c>
      <c r="B46" t="s">
        <v>86</v>
      </c>
      <c r="C46" t="s">
        <v>86</v>
      </c>
      <c r="D46" s="19" t="s">
        <v>89</v>
      </c>
      <c r="E46" s="19" t="s">
        <v>13</v>
      </c>
      <c r="F46" s="19" t="s">
        <v>90</v>
      </c>
      <c r="G46" s="17">
        <v>20</v>
      </c>
      <c r="H46" s="2">
        <v>2</v>
      </c>
      <c r="I46" s="2">
        <v>0</v>
      </c>
      <c r="J46" s="2">
        <v>2</v>
      </c>
      <c r="K46" s="3">
        <f t="shared" si="2"/>
        <v>40</v>
      </c>
      <c r="L46" s="2">
        <v>4</v>
      </c>
      <c r="M46" s="3">
        <f t="shared" si="3"/>
        <v>80</v>
      </c>
      <c r="O46" s="1" t="s">
        <v>87</v>
      </c>
    </row>
    <row r="47" spans="1:15" x14ac:dyDescent="0.25">
      <c r="A47" t="s">
        <v>129</v>
      </c>
      <c r="B47" t="s">
        <v>128</v>
      </c>
      <c r="C47" t="s">
        <v>403</v>
      </c>
      <c r="D47" s="19" t="s">
        <v>130</v>
      </c>
      <c r="E47" s="19" t="s">
        <v>84</v>
      </c>
      <c r="F47" s="19" t="s">
        <v>131</v>
      </c>
      <c r="G47" s="17">
        <v>25</v>
      </c>
      <c r="H47" s="2">
        <v>23</v>
      </c>
      <c r="I47" s="2">
        <v>13</v>
      </c>
      <c r="J47" s="2">
        <v>2</v>
      </c>
      <c r="K47" s="3">
        <f t="shared" si="2"/>
        <v>50</v>
      </c>
      <c r="L47" s="2">
        <v>4</v>
      </c>
      <c r="M47" s="3">
        <f t="shared" si="3"/>
        <v>100</v>
      </c>
      <c r="O47" s="1" t="s">
        <v>132</v>
      </c>
    </row>
    <row r="48" spans="1:15" x14ac:dyDescent="0.25">
      <c r="A48" s="19" t="s">
        <v>405</v>
      </c>
      <c r="C48" t="s">
        <v>404</v>
      </c>
      <c r="D48" s="19" t="s">
        <v>406</v>
      </c>
      <c r="E48" s="19" t="s">
        <v>84</v>
      </c>
      <c r="F48" s="19" t="s">
        <v>407</v>
      </c>
      <c r="G48" s="17">
        <v>20</v>
      </c>
      <c r="H48" s="2">
        <v>2</v>
      </c>
      <c r="I48" s="2">
        <v>2</v>
      </c>
      <c r="J48" s="2">
        <v>0</v>
      </c>
      <c r="K48" s="3">
        <f t="shared" si="2"/>
        <v>0</v>
      </c>
      <c r="L48" s="2">
        <v>2</v>
      </c>
      <c r="M48" s="3">
        <f t="shared" si="3"/>
        <v>40</v>
      </c>
      <c r="O48" s="1" t="s">
        <v>408</v>
      </c>
    </row>
    <row r="49" spans="1:15" x14ac:dyDescent="0.25">
      <c r="A49" t="s">
        <v>81</v>
      </c>
      <c r="B49" t="s">
        <v>79</v>
      </c>
      <c r="C49" t="s">
        <v>79</v>
      </c>
      <c r="D49" s="19" t="s">
        <v>83</v>
      </c>
      <c r="E49" s="19" t="s">
        <v>13</v>
      </c>
      <c r="F49" s="19" t="s">
        <v>85</v>
      </c>
      <c r="G49" s="17">
        <v>100</v>
      </c>
      <c r="H49" s="2">
        <v>2</v>
      </c>
      <c r="I49" s="2">
        <v>1</v>
      </c>
      <c r="J49" s="2">
        <v>1</v>
      </c>
      <c r="K49" s="3">
        <f t="shared" si="2"/>
        <v>100</v>
      </c>
      <c r="L49" s="2">
        <v>1</v>
      </c>
      <c r="M49" s="3">
        <f t="shared" si="3"/>
        <v>100</v>
      </c>
      <c r="O49" s="1" t="s">
        <v>80</v>
      </c>
    </row>
    <row r="50" spans="1:15" x14ac:dyDescent="0.25">
      <c r="A50" t="s">
        <v>155</v>
      </c>
      <c r="B50" t="s">
        <v>154</v>
      </c>
      <c r="C50" t="s">
        <v>154</v>
      </c>
      <c r="D50" s="19" t="s">
        <v>156</v>
      </c>
      <c r="E50" s="19" t="s">
        <v>84</v>
      </c>
      <c r="F50" s="19" t="s">
        <v>157</v>
      </c>
      <c r="G50" s="17">
        <v>50</v>
      </c>
      <c r="H50" s="2">
        <v>2</v>
      </c>
      <c r="I50" s="2">
        <v>0</v>
      </c>
      <c r="J50" s="2">
        <v>2</v>
      </c>
      <c r="K50" s="3">
        <f t="shared" si="2"/>
        <v>100</v>
      </c>
      <c r="L50" s="2">
        <v>4</v>
      </c>
      <c r="M50" s="3">
        <f t="shared" si="3"/>
        <v>200</v>
      </c>
      <c r="O50" s="1" t="s">
        <v>158</v>
      </c>
    </row>
    <row r="51" spans="1:15" x14ac:dyDescent="0.25">
      <c r="A51" t="s">
        <v>71</v>
      </c>
      <c r="B51" t="s">
        <v>351</v>
      </c>
      <c r="C51" t="s">
        <v>351</v>
      </c>
      <c r="D51" s="19" t="s">
        <v>72</v>
      </c>
      <c r="E51" s="19" t="s">
        <v>13</v>
      </c>
      <c r="F51" s="19" t="s">
        <v>73</v>
      </c>
      <c r="G51" s="17">
        <v>200</v>
      </c>
      <c r="H51" s="2">
        <v>4</v>
      </c>
      <c r="I51" s="2">
        <v>43</v>
      </c>
      <c r="J51" s="2">
        <v>0</v>
      </c>
      <c r="K51" s="3">
        <f t="shared" si="2"/>
        <v>0</v>
      </c>
      <c r="L51" s="2">
        <v>0</v>
      </c>
      <c r="M51" s="3">
        <f t="shared" si="3"/>
        <v>0</v>
      </c>
      <c r="O51" s="1" t="s">
        <v>70</v>
      </c>
    </row>
    <row r="52" spans="1:15" x14ac:dyDescent="0.25">
      <c r="A52" t="s">
        <v>75</v>
      </c>
      <c r="B52" t="s">
        <v>74</v>
      </c>
      <c r="C52" t="s">
        <v>74</v>
      </c>
      <c r="D52" s="19" t="s">
        <v>76</v>
      </c>
      <c r="E52" s="19" t="s">
        <v>13</v>
      </c>
      <c r="F52" s="19" t="s">
        <v>77</v>
      </c>
      <c r="G52" s="17">
        <v>200</v>
      </c>
      <c r="H52" s="2">
        <v>4</v>
      </c>
      <c r="I52" s="2">
        <v>12</v>
      </c>
      <c r="J52" s="2">
        <v>0</v>
      </c>
      <c r="K52" s="3">
        <f t="shared" si="2"/>
        <v>0</v>
      </c>
      <c r="L52" s="2">
        <v>0</v>
      </c>
      <c r="M52" s="3">
        <f t="shared" si="3"/>
        <v>0</v>
      </c>
      <c r="O52" s="1" t="s">
        <v>78</v>
      </c>
    </row>
    <row r="53" spans="1:15" x14ac:dyDescent="0.25">
      <c r="A53" t="s">
        <v>53</v>
      </c>
      <c r="B53" t="s">
        <v>51</v>
      </c>
      <c r="C53" t="s">
        <v>51</v>
      </c>
      <c r="D53" s="19" t="s">
        <v>55</v>
      </c>
      <c r="E53" s="19" t="s">
        <v>13</v>
      </c>
      <c r="F53" s="19" t="s">
        <v>56</v>
      </c>
      <c r="G53" s="17">
        <v>300</v>
      </c>
      <c r="H53" s="2">
        <v>4</v>
      </c>
      <c r="I53" s="2">
        <v>14</v>
      </c>
      <c r="J53" s="2">
        <v>0</v>
      </c>
      <c r="K53" s="3">
        <f t="shared" si="2"/>
        <v>0</v>
      </c>
      <c r="L53" s="2">
        <v>0</v>
      </c>
      <c r="M53" s="3">
        <f t="shared" si="3"/>
        <v>0</v>
      </c>
      <c r="O53" s="1" t="s">
        <v>52</v>
      </c>
    </row>
    <row r="54" spans="1:15" x14ac:dyDescent="0.25">
      <c r="A54" t="s">
        <v>124</v>
      </c>
      <c r="B54" t="s">
        <v>123</v>
      </c>
      <c r="C54" t="s">
        <v>123</v>
      </c>
      <c r="D54" s="19" t="s">
        <v>125</v>
      </c>
      <c r="E54" s="19" t="s">
        <v>84</v>
      </c>
      <c r="F54" s="19" t="s">
        <v>126</v>
      </c>
      <c r="G54" s="17">
        <v>110</v>
      </c>
      <c r="H54" s="2">
        <v>6</v>
      </c>
      <c r="I54" s="2">
        <v>0</v>
      </c>
      <c r="J54" s="2">
        <v>6</v>
      </c>
      <c r="K54" s="3">
        <f t="shared" si="2"/>
        <v>660</v>
      </c>
      <c r="L54" s="2">
        <v>12</v>
      </c>
      <c r="M54" s="3">
        <f t="shared" si="3"/>
        <v>1320</v>
      </c>
      <c r="O54" s="1" t="s">
        <v>127</v>
      </c>
    </row>
    <row r="55" spans="1:15" x14ac:dyDescent="0.25">
      <c r="A55" t="s">
        <v>64</v>
      </c>
      <c r="B55" t="s">
        <v>63</v>
      </c>
      <c r="C55" t="s">
        <v>63</v>
      </c>
      <c r="D55" s="19" t="s">
        <v>66</v>
      </c>
      <c r="E55" s="19" t="s">
        <v>13</v>
      </c>
      <c r="F55" s="19" t="s">
        <v>67</v>
      </c>
      <c r="G55" s="17">
        <v>250</v>
      </c>
      <c r="H55" s="2">
        <v>4</v>
      </c>
      <c r="I55" s="2">
        <v>10</v>
      </c>
      <c r="J55" s="2">
        <v>0</v>
      </c>
      <c r="K55" s="3">
        <f t="shared" si="2"/>
        <v>0</v>
      </c>
      <c r="L55" s="2">
        <v>0</v>
      </c>
      <c r="M55" s="3">
        <f t="shared" si="3"/>
        <v>0</v>
      </c>
      <c r="O55" s="1" t="s">
        <v>68</v>
      </c>
    </row>
    <row r="56" spans="1:15" x14ac:dyDescent="0.25">
      <c r="K56" s="3"/>
      <c r="M56" s="3"/>
    </row>
    <row r="57" spans="1:15" x14ac:dyDescent="0.25">
      <c r="K57" s="3"/>
      <c r="M57" s="3"/>
    </row>
    <row r="58" spans="1:15" x14ac:dyDescent="0.25">
      <c r="K58" s="3"/>
      <c r="M58" s="3"/>
    </row>
    <row r="59" spans="1:15" x14ac:dyDescent="0.25">
      <c r="K59" s="3"/>
      <c r="M59" s="3"/>
    </row>
    <row r="60" spans="1:15" x14ac:dyDescent="0.25">
      <c r="K60" s="3"/>
      <c r="M60" s="3"/>
    </row>
    <row r="61" spans="1:15" x14ac:dyDescent="0.25">
      <c r="K61" s="3"/>
      <c r="M61" s="3"/>
    </row>
    <row r="62" spans="1:15" x14ac:dyDescent="0.25">
      <c r="K62" s="3"/>
      <c r="M62" s="3"/>
    </row>
    <row r="63" spans="1:15" x14ac:dyDescent="0.25">
      <c r="K63" s="3"/>
      <c r="M63" s="3"/>
    </row>
    <row r="64" spans="1:15" x14ac:dyDescent="0.25">
      <c r="K64" s="3"/>
      <c r="M64" s="3"/>
    </row>
    <row r="65" spans="11:13" x14ac:dyDescent="0.25">
      <c r="K65" s="3"/>
      <c r="M65" s="3"/>
    </row>
    <row r="66" spans="11:13" x14ac:dyDescent="0.25">
      <c r="K66" s="3"/>
      <c r="M66" s="3"/>
    </row>
    <row r="67" spans="11:13" x14ac:dyDescent="0.25">
      <c r="K67" s="3"/>
      <c r="M67" s="3"/>
    </row>
    <row r="68" spans="11:13" x14ac:dyDescent="0.25">
      <c r="K68" s="3"/>
      <c r="M68" s="3"/>
    </row>
    <row r="69" spans="11:13" x14ac:dyDescent="0.25">
      <c r="K69" s="3"/>
      <c r="M69" s="3"/>
    </row>
    <row r="70" spans="11:13" x14ac:dyDescent="0.25">
      <c r="K70" s="3"/>
      <c r="M70" s="3"/>
    </row>
    <row r="71" spans="11:13" x14ac:dyDescent="0.25">
      <c r="K71" s="3"/>
      <c r="M71" s="3"/>
    </row>
    <row r="72" spans="11:13" x14ac:dyDescent="0.25">
      <c r="K72" s="3"/>
      <c r="M72" s="3"/>
    </row>
    <row r="73" spans="11:13" x14ac:dyDescent="0.25">
      <c r="K73" s="3"/>
      <c r="M73" s="3"/>
    </row>
    <row r="74" spans="11:13" x14ac:dyDescent="0.25">
      <c r="K74" s="3"/>
      <c r="M74" s="3"/>
    </row>
    <row r="75" spans="11:13" x14ac:dyDescent="0.25">
      <c r="K75" s="3"/>
      <c r="M75" s="3"/>
    </row>
    <row r="76" spans="11:13" x14ac:dyDescent="0.25">
      <c r="K76" s="3"/>
      <c r="M76" s="3"/>
    </row>
    <row r="77" spans="11:13" x14ac:dyDescent="0.25">
      <c r="K77" s="3"/>
      <c r="M77" s="3"/>
    </row>
    <row r="78" spans="11:13" x14ac:dyDescent="0.25">
      <c r="K78" s="3"/>
      <c r="M78" s="3"/>
    </row>
    <row r="79" spans="11:13" x14ac:dyDescent="0.25">
      <c r="K79" s="3"/>
      <c r="M79" s="3"/>
    </row>
    <row r="80" spans="11:13" x14ac:dyDescent="0.25">
      <c r="K80" s="3"/>
      <c r="M80" s="3"/>
    </row>
    <row r="81" spans="11:13" x14ac:dyDescent="0.25">
      <c r="K81" s="3"/>
      <c r="M81" s="3"/>
    </row>
    <row r="82" spans="11:13" x14ac:dyDescent="0.25">
      <c r="K82" s="3"/>
      <c r="M82" s="3"/>
    </row>
    <row r="83" spans="11:13" x14ac:dyDescent="0.25">
      <c r="K83" s="3"/>
      <c r="M83" s="3"/>
    </row>
    <row r="84" spans="11:13" x14ac:dyDescent="0.25">
      <c r="K84" s="3"/>
      <c r="M84" s="3"/>
    </row>
    <row r="85" spans="11:13" x14ac:dyDescent="0.25">
      <c r="K85" s="3"/>
      <c r="M85" s="3"/>
    </row>
    <row r="86" spans="11:13" x14ac:dyDescent="0.25">
      <c r="K86" s="3"/>
      <c r="M86" s="3"/>
    </row>
    <row r="87" spans="11:13" x14ac:dyDescent="0.25">
      <c r="K87" s="3"/>
      <c r="M87" s="3"/>
    </row>
    <row r="88" spans="11:13" x14ac:dyDescent="0.25">
      <c r="K88" s="3"/>
      <c r="M88" s="3"/>
    </row>
    <row r="89" spans="11:13" x14ac:dyDescent="0.25">
      <c r="K89" s="3"/>
      <c r="M89" s="3"/>
    </row>
    <row r="90" spans="11:13" x14ac:dyDescent="0.25">
      <c r="K90" s="3"/>
      <c r="M90" s="3"/>
    </row>
    <row r="91" spans="11:13" x14ac:dyDescent="0.25">
      <c r="K91" s="3"/>
      <c r="M91" s="3"/>
    </row>
    <row r="92" spans="11:13" x14ac:dyDescent="0.25">
      <c r="K92" s="3"/>
      <c r="M92" s="3"/>
    </row>
    <row r="93" spans="11:13" x14ac:dyDescent="0.25">
      <c r="K93" s="3"/>
      <c r="M93" s="3"/>
    </row>
    <row r="94" spans="11:13" x14ac:dyDescent="0.25">
      <c r="K94" s="3"/>
      <c r="M94" s="3"/>
    </row>
    <row r="95" spans="11:13" x14ac:dyDescent="0.25">
      <c r="K95" s="3"/>
      <c r="M95" s="3"/>
    </row>
    <row r="96" spans="11:13" x14ac:dyDescent="0.25">
      <c r="K96" s="3"/>
      <c r="M96" s="3"/>
    </row>
    <row r="97" spans="11:13" x14ac:dyDescent="0.25">
      <c r="K97" s="3"/>
      <c r="M97" s="3"/>
    </row>
    <row r="98" spans="11:13" x14ac:dyDescent="0.25">
      <c r="K98" s="3"/>
      <c r="M98" s="3"/>
    </row>
    <row r="99" spans="11:13" x14ac:dyDescent="0.25">
      <c r="K99" s="3"/>
      <c r="M99" s="3"/>
    </row>
    <row r="100" spans="11:13" x14ac:dyDescent="0.25">
      <c r="K100" s="3"/>
      <c r="M100" s="3"/>
    </row>
    <row r="101" spans="11:13" x14ac:dyDescent="0.25">
      <c r="K101" s="3"/>
      <c r="M101" s="3"/>
    </row>
    <row r="102" spans="11:13" x14ac:dyDescent="0.25">
      <c r="K102" s="3"/>
      <c r="M102" s="3"/>
    </row>
    <row r="103" spans="11:13" x14ac:dyDescent="0.25">
      <c r="K103" s="3"/>
      <c r="M103" s="3"/>
    </row>
    <row r="104" spans="11:13" x14ac:dyDescent="0.25">
      <c r="K104" s="3"/>
      <c r="M104" s="3"/>
    </row>
    <row r="105" spans="11:13" x14ac:dyDescent="0.25">
      <c r="K105" s="3"/>
      <c r="M105" s="3"/>
    </row>
    <row r="106" spans="11:13" x14ac:dyDescent="0.25">
      <c r="K106" s="3"/>
      <c r="M106" s="3"/>
    </row>
    <row r="107" spans="11:13" x14ac:dyDescent="0.25">
      <c r="K107" s="3"/>
      <c r="M107" s="3"/>
    </row>
    <row r="108" spans="11:13" x14ac:dyDescent="0.25">
      <c r="K108" s="3"/>
      <c r="M108" s="3"/>
    </row>
    <row r="109" spans="11:13" x14ac:dyDescent="0.25">
      <c r="K109" s="3"/>
      <c r="M109" s="3"/>
    </row>
    <row r="110" spans="11:13" x14ac:dyDescent="0.25">
      <c r="K110" s="3"/>
      <c r="M110" s="3"/>
    </row>
    <row r="111" spans="11:13" x14ac:dyDescent="0.25">
      <c r="K111" s="3"/>
      <c r="M111" s="3"/>
    </row>
    <row r="112" spans="11:13" x14ac:dyDescent="0.25">
      <c r="K112" s="3"/>
      <c r="M112" s="3"/>
    </row>
    <row r="113" spans="11:13" x14ac:dyDescent="0.25">
      <c r="K113" s="3"/>
      <c r="M113" s="3"/>
    </row>
  </sheetData>
  <sortState xmlns:xlrd2="http://schemas.microsoft.com/office/spreadsheetml/2017/richdata2" ref="A2:O113">
    <sortCondition ref="A1:A113"/>
  </sortState>
  <phoneticPr fontId="1"/>
  <conditionalFormatting sqref="I2:I55">
    <cfRule type="cellIs" dxfId="4" priority="1" operator="lessThan">
      <formula>H2</formula>
    </cfRule>
    <cfRule type="cellIs" dxfId="3" priority="2" operator="greaterThanOrEqual">
      <formula>H2</formula>
    </cfRule>
  </conditionalFormatting>
  <conditionalFormatting sqref="J2:K55">
    <cfRule type="cellIs" dxfId="2" priority="12" operator="equal">
      <formula>0</formula>
    </cfRule>
  </conditionalFormatting>
  <conditionalFormatting sqref="J2:M55">
    <cfRule type="cellIs" dxfId="1" priority="9" operator="equal">
      <formula>0</formula>
    </cfRule>
  </conditionalFormatting>
  <hyperlinks>
    <hyperlink ref="O43" r:id="rId1" xr:uid="{4E9CE3F8-9127-5543-9094-FD5700616B88}"/>
    <hyperlink ref="O20" r:id="rId2" xr:uid="{AB161B82-D644-D64B-BA04-544FC15E207E}"/>
    <hyperlink ref="O45" r:id="rId3" xr:uid="{725F79D9-0BFF-0E47-8EE5-483A9ABFBE3A}"/>
    <hyperlink ref="O44" r:id="rId4" xr:uid="{7165B9FC-2CD0-7445-8A02-1F08E0AC9126}"/>
    <hyperlink ref="O41" r:id="rId5" xr:uid="{E9F8CD70-191C-DE43-97A0-75C29EF80F39}"/>
    <hyperlink ref="O30" r:id="rId6" xr:uid="{7022CA32-1FFB-D145-B72C-A2B23DACBAC0}"/>
    <hyperlink ref="O53" r:id="rId7" xr:uid="{A753D7E7-591B-C041-8348-C337BDA0658E}"/>
    <hyperlink ref="O34" r:id="rId8" xr:uid="{78C1157C-7247-6644-80F8-61A1C97B4575}"/>
    <hyperlink ref="O55" r:id="rId9" xr:uid="{8E015217-2B1A-BF47-97A8-38A516ADF14D}"/>
    <hyperlink ref="O51" r:id="rId10" xr:uid="{39ADB95D-BE62-8549-A1ED-DE5044D299B7}"/>
    <hyperlink ref="O52" r:id="rId11" xr:uid="{B34B6A26-F499-AE49-9887-4E887ADEE671}"/>
    <hyperlink ref="O49" r:id="rId12" xr:uid="{DEA0FB56-05C6-D644-9DDC-73B5953EEC83}"/>
    <hyperlink ref="O46" r:id="rId13" xr:uid="{38485D54-1223-F844-AC68-426B668F3318}"/>
    <hyperlink ref="O37" r:id="rId14" xr:uid="{553FE36A-A92D-DA45-836C-A53AF437BE28}"/>
    <hyperlink ref="O33" r:id="rId15" xr:uid="{6AAF18DE-FD4C-5F45-925E-3F18EEF47FCD}"/>
    <hyperlink ref="O38" r:id="rId16" xr:uid="{49B268FC-DC6D-9548-9250-A0FA895E05CF}"/>
    <hyperlink ref="O36" r:id="rId17" xr:uid="{59E21061-69BB-3B43-8DFA-8A98AB529ACF}"/>
    <hyperlink ref="O4" r:id="rId18" xr:uid="{03EB0D20-FEEE-8948-9FF7-E308C97FBB72}"/>
    <hyperlink ref="O6" r:id="rId19" xr:uid="{E6C8B640-22CC-3040-9866-C830ABB7FC53}"/>
    <hyperlink ref="O5" r:id="rId20" xr:uid="{9C072A66-0D56-EE45-82D2-556F9992C6D1}"/>
    <hyperlink ref="O7" r:id="rId21" xr:uid="{ADDD013B-91DC-0742-A786-3F58F9D2AAC6}"/>
    <hyperlink ref="O40" r:id="rId22" xr:uid="{10C3D1BA-3778-5945-B90B-2BDA25817CA7}"/>
    <hyperlink ref="O28" r:id="rId23" xr:uid="{D6EF6B4A-C3C6-4842-B04D-410BE75FE4BF}"/>
    <hyperlink ref="O42" r:id="rId24" xr:uid="{56122439-83AD-C046-9428-CCCC631C26D3}"/>
    <hyperlink ref="O13" r:id="rId25" xr:uid="{3BABCB7D-27C8-5244-A91C-44A188F8B54F}"/>
    <hyperlink ref="O19" r:id="rId26" xr:uid="{707F140E-63DD-B649-B7BB-9CD55B75DC6B}"/>
    <hyperlink ref="O12" r:id="rId27" xr:uid="{BD658D13-2B46-6E4C-AA5B-2D75984BAADE}"/>
    <hyperlink ref="O14" r:id="rId28" xr:uid="{8AB17606-D59C-984A-82B7-51BA5D13EE32}"/>
    <hyperlink ref="O25" r:id="rId29" xr:uid="{AC490E34-4A21-CF44-8EA2-25CD22F3989A}"/>
    <hyperlink ref="O23" r:id="rId30" xr:uid="{5B57C4E1-7371-E241-B6E4-8E26F293E1A9}"/>
    <hyperlink ref="O32" r:id="rId31" xr:uid="{88F09CDE-53C2-554E-9B66-23BDF994B916}"/>
    <hyperlink ref="O15" r:id="rId32" xr:uid="{AC50AA08-0EEA-F743-B257-0082DC39393E}"/>
    <hyperlink ref="O24" r:id="rId33" xr:uid="{487CD778-7ACD-CE41-8C22-C4904F3C8E94}"/>
    <hyperlink ref="O21" r:id="rId34" xr:uid="{88E1985C-2E68-8047-8717-C932B6DB96BD}"/>
    <hyperlink ref="O18" r:id="rId35" xr:uid="{D7213DC3-7F3C-C643-91A5-5793C6CA8E92}"/>
    <hyperlink ref="O54" r:id="rId36" xr:uid="{79ACA406-E2D8-9443-84A8-FD517CAC8ACF}"/>
    <hyperlink ref="O47" r:id="rId37" xr:uid="{FDAF3A4D-A129-5D41-BED6-A2B6810801FE}"/>
    <hyperlink ref="O27" r:id="rId38" xr:uid="{D5AAC607-A8F7-C344-9024-3C9348008A18}"/>
    <hyperlink ref="O39" r:id="rId39" xr:uid="{DC378D54-365A-BF40-A9E6-1E1878DD93A2}"/>
    <hyperlink ref="O31" r:id="rId40" xr:uid="{B736BFFD-F841-5C48-B1C6-E3CD0871FBE5}"/>
    <hyperlink ref="O3" r:id="rId41" xr:uid="{567EAF5F-E3C4-4D4B-9789-FE7A5D1F5307}"/>
    <hyperlink ref="O50" r:id="rId42" xr:uid="{FA414A20-13F3-924C-BF12-9E69A952960B}"/>
    <hyperlink ref="O11" r:id="rId43" xr:uid="{793DE552-3388-5B41-9A54-6B02A4A595B6}"/>
    <hyperlink ref="O9" r:id="rId44" xr:uid="{9DE22084-85C9-5544-A5B4-E5D9B346C080}"/>
    <hyperlink ref="O10" r:id="rId45" xr:uid="{A883FB7C-9CFA-F149-9F22-187AA7A190DB}"/>
    <hyperlink ref="O29" r:id="rId46" xr:uid="{A15E2C1E-2DB1-6041-8379-FE214C4BF264}"/>
    <hyperlink ref="O35" r:id="rId47" xr:uid="{56E58B02-6224-9346-ACC1-CB107C2C1BCB}"/>
    <hyperlink ref="O26" r:id="rId48" xr:uid="{E3F045AE-7502-6C43-8DDC-F75A2AC03B1F}"/>
    <hyperlink ref="O22" r:id="rId49" xr:uid="{AC0CE95D-C549-BE4B-84AE-A060E2164BAE}"/>
    <hyperlink ref="O17" r:id="rId50" xr:uid="{6764F7F4-6314-F04E-B073-882B4F6A8B10}"/>
    <hyperlink ref="O16" r:id="rId51" xr:uid="{CDAA6891-4E1E-E741-9046-AB3595420B91}"/>
    <hyperlink ref="O48" r:id="rId52" xr:uid="{EDEDF14E-CA65-6448-99FC-35A9906BDF99}"/>
    <hyperlink ref="O2" r:id="rId53" xr:uid="{76392951-0103-4142-8C2F-A87C8C63BA24}"/>
    <hyperlink ref="O8" r:id="rId54" xr:uid="{A6BC0F72-6F88-8A4C-822E-E4827BB4F8E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C4976-F5D7-A447-802E-90849B3B5564}">
  <dimension ref="A1:O125"/>
  <sheetViews>
    <sheetView zoomScale="134" workbookViewId="0">
      <pane xSplit="1" topLeftCell="D1" activePane="topRight" state="frozen"/>
      <selection pane="topRight" activeCell="A19" sqref="A19"/>
    </sheetView>
  </sheetViews>
  <sheetFormatPr baseColWidth="10" defaultRowHeight="17" x14ac:dyDescent="0.25"/>
  <cols>
    <col min="1" max="1" width="93.1640625" bestFit="1" customWidth="1"/>
    <col min="2" max="2" width="39.33203125" bestFit="1" customWidth="1"/>
    <col min="3" max="3" width="90.33203125" bestFit="1" customWidth="1"/>
    <col min="4" max="4" width="86.5" bestFit="1" customWidth="1"/>
    <col min="5" max="5" width="23.1640625" style="19" bestFit="1" customWidth="1"/>
    <col min="6" max="6" width="19.1640625" style="19" bestFit="1" customWidth="1"/>
    <col min="7" max="7" width="28.83203125" style="19" bestFit="1" customWidth="1"/>
    <col min="8" max="8" width="9.33203125" style="2" bestFit="1" customWidth="1"/>
    <col min="9" max="9" width="9.33203125" style="2" customWidth="1"/>
    <col min="10" max="10" width="17.1640625" style="2" customWidth="1"/>
    <col min="11" max="11" width="10.83203125" style="17" bestFit="1" customWidth="1"/>
    <col min="12" max="12" width="11.5" style="17" bestFit="1" customWidth="1"/>
    <col min="13" max="14" width="5.6640625" bestFit="1" customWidth="1"/>
    <col min="15" max="15" width="76.5" bestFit="1" customWidth="1"/>
  </cols>
  <sheetData>
    <row r="1" spans="1:15" x14ac:dyDescent="0.25">
      <c r="A1" t="s">
        <v>0</v>
      </c>
      <c r="B1" t="s">
        <v>290</v>
      </c>
      <c r="C1" t="s">
        <v>291</v>
      </c>
      <c r="D1" t="s">
        <v>292</v>
      </c>
      <c r="E1" s="19" t="s">
        <v>1</v>
      </c>
      <c r="F1" s="19" t="s">
        <v>7</v>
      </c>
      <c r="G1" s="19" t="s">
        <v>2</v>
      </c>
      <c r="H1" s="2" t="s">
        <v>33</v>
      </c>
      <c r="I1" s="2" t="s">
        <v>342</v>
      </c>
      <c r="J1" s="2" t="s">
        <v>32</v>
      </c>
      <c r="K1" s="17" t="s">
        <v>3</v>
      </c>
      <c r="L1" s="17" t="s">
        <v>4</v>
      </c>
      <c r="M1" s="3" t="s">
        <v>262</v>
      </c>
      <c r="N1" t="s">
        <v>5</v>
      </c>
      <c r="O1" t="s">
        <v>6</v>
      </c>
    </row>
    <row r="2" spans="1:15" x14ac:dyDescent="0.25">
      <c r="A2" s="19" t="s">
        <v>410</v>
      </c>
      <c r="D2" t="s">
        <v>409</v>
      </c>
      <c r="E2" s="19" t="s">
        <v>411</v>
      </c>
      <c r="F2" s="19" t="s">
        <v>84</v>
      </c>
      <c r="G2" s="19" t="s">
        <v>412</v>
      </c>
      <c r="H2" s="2">
        <f>0+0+1</f>
        <v>1</v>
      </c>
      <c r="I2" s="2">
        <v>0</v>
      </c>
      <c r="J2" s="2">
        <v>1</v>
      </c>
      <c r="K2" s="17">
        <v>600</v>
      </c>
      <c r="L2" s="3">
        <f t="shared" ref="L2:L33" si="0">J2*K2</f>
        <v>600</v>
      </c>
      <c r="O2" s="1" t="s">
        <v>413</v>
      </c>
    </row>
    <row r="3" spans="1:15" x14ac:dyDescent="0.25">
      <c r="A3" t="s">
        <v>344</v>
      </c>
      <c r="E3" s="19" t="s">
        <v>345</v>
      </c>
      <c r="F3" s="20" t="s">
        <v>346</v>
      </c>
      <c r="G3" s="19">
        <v>46239297</v>
      </c>
      <c r="H3" s="2">
        <f>2</f>
        <v>2</v>
      </c>
      <c r="I3" s="2">
        <v>0</v>
      </c>
      <c r="J3" s="2">
        <v>2</v>
      </c>
      <c r="K3" s="17">
        <v>1090</v>
      </c>
      <c r="L3" s="18">
        <f t="shared" si="0"/>
        <v>2180</v>
      </c>
      <c r="O3" s="1" t="s">
        <v>347</v>
      </c>
    </row>
    <row r="4" spans="1:15" x14ac:dyDescent="0.25">
      <c r="A4" t="s">
        <v>323</v>
      </c>
      <c r="B4" t="s">
        <v>149</v>
      </c>
      <c r="E4" s="19" t="s">
        <v>324</v>
      </c>
      <c r="F4" s="20" t="s">
        <v>84</v>
      </c>
      <c r="G4" s="19" t="s">
        <v>325</v>
      </c>
      <c r="H4" s="2">
        <f>2</f>
        <v>2</v>
      </c>
      <c r="I4" s="2">
        <v>1</v>
      </c>
      <c r="J4" s="2">
        <v>0</v>
      </c>
      <c r="K4" s="17">
        <v>100</v>
      </c>
      <c r="L4" s="18">
        <f t="shared" si="0"/>
        <v>0</v>
      </c>
      <c r="O4" s="1" t="s">
        <v>326</v>
      </c>
    </row>
    <row r="5" spans="1:15" x14ac:dyDescent="0.25">
      <c r="A5" t="s">
        <v>151</v>
      </c>
      <c r="C5" t="s">
        <v>149</v>
      </c>
      <c r="D5" t="s">
        <v>149</v>
      </c>
      <c r="E5" s="19" t="s">
        <v>152</v>
      </c>
      <c r="F5" s="19" t="s">
        <v>84</v>
      </c>
      <c r="G5" s="19" t="s">
        <v>153</v>
      </c>
      <c r="H5" s="2">
        <f>0+1+1</f>
        <v>2</v>
      </c>
      <c r="I5" s="2">
        <v>2</v>
      </c>
      <c r="J5" s="2">
        <v>0</v>
      </c>
      <c r="K5" s="17">
        <v>2800</v>
      </c>
      <c r="L5" s="3">
        <f t="shared" si="0"/>
        <v>0</v>
      </c>
      <c r="O5" s="1" t="s">
        <v>150</v>
      </c>
    </row>
    <row r="6" spans="1:15" x14ac:dyDescent="0.25">
      <c r="A6" t="s">
        <v>298</v>
      </c>
      <c r="B6" t="s">
        <v>86</v>
      </c>
      <c r="E6" s="19" t="s">
        <v>298</v>
      </c>
      <c r="F6" s="19" t="s">
        <v>188</v>
      </c>
      <c r="G6" s="19" t="s">
        <v>299</v>
      </c>
      <c r="H6" s="2">
        <f>2</f>
        <v>2</v>
      </c>
      <c r="I6" s="2">
        <v>6</v>
      </c>
      <c r="J6" s="2">
        <v>0</v>
      </c>
      <c r="K6" s="17">
        <v>125</v>
      </c>
      <c r="L6" s="18">
        <f t="shared" si="0"/>
        <v>0</v>
      </c>
      <c r="O6" s="1" t="s">
        <v>297</v>
      </c>
    </row>
    <row r="7" spans="1:15" x14ac:dyDescent="0.25">
      <c r="A7" t="s">
        <v>358</v>
      </c>
      <c r="C7" t="s">
        <v>260</v>
      </c>
      <c r="D7" t="s">
        <v>260</v>
      </c>
      <c r="E7" s="19" t="s">
        <v>358</v>
      </c>
      <c r="F7" s="19" t="s">
        <v>359</v>
      </c>
      <c r="G7" s="19" t="s">
        <v>360</v>
      </c>
      <c r="H7" s="2">
        <f>0+1+1</f>
        <v>2</v>
      </c>
      <c r="I7" s="2">
        <v>4</v>
      </c>
      <c r="J7" s="2">
        <v>0</v>
      </c>
      <c r="K7" s="17">
        <v>172</v>
      </c>
      <c r="L7" s="3">
        <f t="shared" si="0"/>
        <v>0</v>
      </c>
      <c r="O7" s="1" t="s">
        <v>364</v>
      </c>
    </row>
    <row r="8" spans="1:15" x14ac:dyDescent="0.25">
      <c r="A8" t="s">
        <v>365</v>
      </c>
      <c r="C8" t="s">
        <v>261</v>
      </c>
      <c r="E8" s="19" t="s">
        <v>365</v>
      </c>
      <c r="F8" s="19" t="s">
        <v>359</v>
      </c>
      <c r="G8" s="19" t="s">
        <v>366</v>
      </c>
      <c r="H8" s="2">
        <f>0+1</f>
        <v>1</v>
      </c>
      <c r="I8" s="2">
        <v>4</v>
      </c>
      <c r="J8" s="2">
        <v>0</v>
      </c>
      <c r="K8" s="17">
        <v>211</v>
      </c>
      <c r="L8" s="3">
        <f t="shared" si="0"/>
        <v>0</v>
      </c>
      <c r="O8" s="1" t="s">
        <v>367</v>
      </c>
    </row>
    <row r="9" spans="1:15" ht="18" x14ac:dyDescent="0.25">
      <c r="A9" t="s">
        <v>361</v>
      </c>
      <c r="C9" t="s">
        <v>259</v>
      </c>
      <c r="D9" t="s">
        <v>259</v>
      </c>
      <c r="E9" s="19" t="s">
        <v>361</v>
      </c>
      <c r="F9" s="19" t="s">
        <v>359</v>
      </c>
      <c r="G9" s="21" t="s">
        <v>362</v>
      </c>
      <c r="H9" s="2">
        <f>0+1+1</f>
        <v>2</v>
      </c>
      <c r="I9" s="2">
        <v>4</v>
      </c>
      <c r="J9" s="2">
        <v>0</v>
      </c>
      <c r="K9" s="17">
        <v>234</v>
      </c>
      <c r="L9" s="3">
        <f t="shared" si="0"/>
        <v>0</v>
      </c>
      <c r="O9" s="1" t="s">
        <v>363</v>
      </c>
    </row>
    <row r="10" spans="1:15" x14ac:dyDescent="0.25">
      <c r="A10" t="s">
        <v>368</v>
      </c>
      <c r="C10" t="s">
        <v>369</v>
      </c>
      <c r="D10" t="s">
        <v>383</v>
      </c>
      <c r="E10" s="19" t="s">
        <v>368</v>
      </c>
      <c r="F10" s="19" t="s">
        <v>359</v>
      </c>
      <c r="G10" s="19" t="s">
        <v>370</v>
      </c>
      <c r="H10" s="2">
        <f>0+1+1</f>
        <v>2</v>
      </c>
      <c r="I10" s="2">
        <v>999</v>
      </c>
      <c r="J10" s="2">
        <v>0</v>
      </c>
      <c r="K10" s="17">
        <v>67</v>
      </c>
      <c r="L10" s="3">
        <f t="shared" si="0"/>
        <v>0</v>
      </c>
      <c r="O10" s="1" t="s">
        <v>371</v>
      </c>
    </row>
    <row r="11" spans="1:15" x14ac:dyDescent="0.25">
      <c r="A11" t="s">
        <v>162</v>
      </c>
      <c r="C11" t="s">
        <v>161</v>
      </c>
      <c r="E11" s="19" t="s">
        <v>163</v>
      </c>
      <c r="F11" s="19" t="s">
        <v>84</v>
      </c>
      <c r="G11" s="19" t="s">
        <v>164</v>
      </c>
      <c r="H11" s="2">
        <f>0+1</f>
        <v>1</v>
      </c>
      <c r="I11" s="2">
        <v>2</v>
      </c>
      <c r="J11" s="2">
        <v>0</v>
      </c>
      <c r="K11" s="17">
        <v>1050</v>
      </c>
      <c r="L11" s="3">
        <f t="shared" si="0"/>
        <v>0</v>
      </c>
      <c r="O11" s="1" t="s">
        <v>165</v>
      </c>
    </row>
    <row r="12" spans="1:15" x14ac:dyDescent="0.25">
      <c r="A12" t="s">
        <v>169</v>
      </c>
      <c r="C12" t="s">
        <v>166</v>
      </c>
      <c r="E12" s="19" t="s">
        <v>170</v>
      </c>
      <c r="F12" s="19" t="s">
        <v>84</v>
      </c>
      <c r="G12" s="19" t="s">
        <v>171</v>
      </c>
      <c r="H12" s="2">
        <f>0+1</f>
        <v>1</v>
      </c>
      <c r="I12" s="2">
        <v>2</v>
      </c>
      <c r="J12" s="2">
        <v>0</v>
      </c>
      <c r="K12" s="17">
        <v>100</v>
      </c>
      <c r="L12" s="3">
        <f t="shared" si="0"/>
        <v>0</v>
      </c>
      <c r="O12" s="1" t="s">
        <v>168</v>
      </c>
    </row>
    <row r="13" spans="1:15" x14ac:dyDescent="0.25">
      <c r="A13" t="s">
        <v>160</v>
      </c>
      <c r="C13" t="s">
        <v>186</v>
      </c>
      <c r="D13" t="s">
        <v>186</v>
      </c>
      <c r="E13" s="19" t="s">
        <v>160</v>
      </c>
      <c r="F13" s="19" t="s">
        <v>188</v>
      </c>
      <c r="G13" s="19" t="s">
        <v>377</v>
      </c>
      <c r="H13" s="2">
        <f>0+2+2</f>
        <v>4</v>
      </c>
      <c r="I13" s="2">
        <v>8</v>
      </c>
      <c r="J13" s="2">
        <v>0</v>
      </c>
      <c r="K13" s="17">
        <v>714</v>
      </c>
      <c r="L13" s="3">
        <f t="shared" si="0"/>
        <v>0</v>
      </c>
      <c r="O13" s="1" t="s">
        <v>378</v>
      </c>
    </row>
    <row r="14" spans="1:15" x14ac:dyDescent="0.25">
      <c r="A14" t="s">
        <v>201</v>
      </c>
      <c r="C14" t="s">
        <v>373</v>
      </c>
      <c r="D14" t="s">
        <v>390</v>
      </c>
      <c r="E14" s="19" t="s">
        <v>201</v>
      </c>
      <c r="F14" s="19" t="s">
        <v>188</v>
      </c>
      <c r="G14" s="19" t="s">
        <v>375</v>
      </c>
      <c r="H14" s="2">
        <v>0</v>
      </c>
      <c r="I14" s="2">
        <v>999</v>
      </c>
      <c r="J14" s="2">
        <v>0</v>
      </c>
      <c r="K14" s="17">
        <v>2.14</v>
      </c>
      <c r="L14" s="3">
        <f t="shared" si="0"/>
        <v>0</v>
      </c>
      <c r="O14" s="1" t="s">
        <v>200</v>
      </c>
    </row>
    <row r="15" spans="1:15" x14ac:dyDescent="0.25">
      <c r="A15" t="s">
        <v>192</v>
      </c>
      <c r="C15" t="s">
        <v>372</v>
      </c>
      <c r="D15" t="s">
        <v>389</v>
      </c>
      <c r="E15" s="19" t="s">
        <v>192</v>
      </c>
      <c r="F15" s="19" t="s">
        <v>188</v>
      </c>
      <c r="G15" s="19" t="s">
        <v>193</v>
      </c>
      <c r="H15" s="2">
        <f>0+10+20</f>
        <v>30</v>
      </c>
      <c r="I15" s="2">
        <v>999</v>
      </c>
      <c r="J15" s="2">
        <v>0</v>
      </c>
      <c r="K15" s="17">
        <v>2.13</v>
      </c>
      <c r="L15" s="3">
        <f t="shared" si="0"/>
        <v>0</v>
      </c>
      <c r="O15" s="1" t="s">
        <v>191</v>
      </c>
    </row>
    <row r="16" spans="1:15" x14ac:dyDescent="0.25">
      <c r="A16" t="s">
        <v>206</v>
      </c>
      <c r="C16" t="s">
        <v>207</v>
      </c>
      <c r="D16" t="s">
        <v>207</v>
      </c>
      <c r="E16" s="19" t="s">
        <v>206</v>
      </c>
      <c r="F16" s="19" t="s">
        <v>188</v>
      </c>
      <c r="G16" s="19" t="s">
        <v>209</v>
      </c>
      <c r="H16" s="2">
        <f>0+1+1</f>
        <v>2</v>
      </c>
      <c r="I16" s="2">
        <v>999</v>
      </c>
      <c r="J16" s="2">
        <v>0</v>
      </c>
      <c r="K16" s="17">
        <v>2.13</v>
      </c>
      <c r="L16" s="3">
        <f t="shared" si="0"/>
        <v>0</v>
      </c>
      <c r="O16" s="1" t="s">
        <v>205</v>
      </c>
    </row>
    <row r="17" spans="1:15" x14ac:dyDescent="0.25">
      <c r="A17" t="s">
        <v>243</v>
      </c>
      <c r="C17" t="s">
        <v>242</v>
      </c>
      <c r="D17" t="s">
        <v>242</v>
      </c>
      <c r="E17" s="19" t="s">
        <v>243</v>
      </c>
      <c r="F17" s="19" t="s">
        <v>188</v>
      </c>
      <c r="G17" s="19" t="s">
        <v>245</v>
      </c>
      <c r="H17" s="2">
        <f>0+1+1</f>
        <v>2</v>
      </c>
      <c r="I17" s="2">
        <v>999</v>
      </c>
      <c r="J17" s="2">
        <v>0</v>
      </c>
      <c r="K17" s="17">
        <v>1.68</v>
      </c>
      <c r="L17" s="3">
        <f t="shared" si="0"/>
        <v>0</v>
      </c>
      <c r="O17" s="1" t="s">
        <v>241</v>
      </c>
    </row>
    <row r="18" spans="1:15" x14ac:dyDescent="0.25">
      <c r="A18" s="19" t="s">
        <v>234</v>
      </c>
      <c r="D18" t="s">
        <v>394</v>
      </c>
      <c r="E18" s="19" t="s">
        <v>234</v>
      </c>
      <c r="F18" s="19" t="s">
        <v>188</v>
      </c>
      <c r="G18" s="19" t="s">
        <v>402</v>
      </c>
      <c r="H18" s="2">
        <f>0+0+8</f>
        <v>8</v>
      </c>
      <c r="I18" s="2">
        <v>999</v>
      </c>
      <c r="J18" s="2">
        <v>0</v>
      </c>
      <c r="K18" s="17">
        <v>1.44</v>
      </c>
      <c r="L18" s="3">
        <f t="shared" si="0"/>
        <v>0</v>
      </c>
      <c r="O18" s="1" t="s">
        <v>232</v>
      </c>
    </row>
    <row r="19" spans="1:15" x14ac:dyDescent="0.25">
      <c r="A19" s="19" t="s">
        <v>396</v>
      </c>
      <c r="D19" t="s">
        <v>392</v>
      </c>
      <c r="E19" s="19" t="s">
        <v>396</v>
      </c>
      <c r="F19" s="19" t="s">
        <v>188</v>
      </c>
      <c r="G19" s="19" t="s">
        <v>400</v>
      </c>
      <c r="H19" s="2">
        <f>0+0+9</f>
        <v>9</v>
      </c>
      <c r="I19" s="2">
        <v>999</v>
      </c>
      <c r="J19" s="2">
        <v>0</v>
      </c>
      <c r="K19" s="17">
        <v>1.96</v>
      </c>
      <c r="L19" s="3">
        <f t="shared" si="0"/>
        <v>0</v>
      </c>
      <c r="O19" s="1" t="s">
        <v>401</v>
      </c>
    </row>
    <row r="20" spans="1:15" x14ac:dyDescent="0.25">
      <c r="A20" s="19" t="s">
        <v>397</v>
      </c>
      <c r="D20" t="s">
        <v>393</v>
      </c>
      <c r="E20" s="19" t="s">
        <v>397</v>
      </c>
      <c r="F20" s="19" t="s">
        <v>188</v>
      </c>
      <c r="G20" s="19" t="s">
        <v>237</v>
      </c>
      <c r="H20" s="2">
        <f>0+0+8</f>
        <v>8</v>
      </c>
      <c r="I20" s="2">
        <v>0</v>
      </c>
      <c r="J20" s="2">
        <v>100</v>
      </c>
      <c r="K20" s="17">
        <v>1.98</v>
      </c>
      <c r="L20" s="3">
        <f t="shared" si="0"/>
        <v>198</v>
      </c>
      <c r="O20" s="1" t="s">
        <v>236</v>
      </c>
    </row>
    <row r="21" spans="1:15" x14ac:dyDescent="0.25">
      <c r="A21" t="s">
        <v>228</v>
      </c>
      <c r="C21" t="s">
        <v>374</v>
      </c>
      <c r="D21" t="s">
        <v>374</v>
      </c>
      <c r="E21" s="19" t="s">
        <v>228</v>
      </c>
      <c r="F21" s="19" t="s">
        <v>188</v>
      </c>
      <c r="G21" s="19" t="s">
        <v>229</v>
      </c>
      <c r="H21" s="2">
        <f>0+2+2</f>
        <v>4</v>
      </c>
      <c r="I21" s="2">
        <v>999</v>
      </c>
      <c r="J21" s="2">
        <v>0</v>
      </c>
      <c r="K21" s="17">
        <v>2.0099999999999998</v>
      </c>
      <c r="L21" s="3">
        <f t="shared" si="0"/>
        <v>0</v>
      </c>
      <c r="O21" s="1" t="s">
        <v>226</v>
      </c>
    </row>
    <row r="22" spans="1:15" x14ac:dyDescent="0.25">
      <c r="A22" t="s">
        <v>197</v>
      </c>
      <c r="C22" t="s">
        <v>195</v>
      </c>
      <c r="D22" t="s">
        <v>195</v>
      </c>
      <c r="E22" s="19" t="s">
        <v>197</v>
      </c>
      <c r="F22" s="19" t="s">
        <v>188</v>
      </c>
      <c r="G22" s="19" t="s">
        <v>198</v>
      </c>
      <c r="H22" s="2">
        <f>0+1+2</f>
        <v>3</v>
      </c>
      <c r="I22" s="2">
        <v>999</v>
      </c>
      <c r="J22" s="2">
        <v>0</v>
      </c>
      <c r="K22" s="17">
        <v>2.0499999999999998</v>
      </c>
      <c r="L22" s="3">
        <f t="shared" si="0"/>
        <v>0</v>
      </c>
      <c r="O22" s="1" t="s">
        <v>196</v>
      </c>
    </row>
    <row r="23" spans="1:15" x14ac:dyDescent="0.25">
      <c r="A23" t="s">
        <v>254</v>
      </c>
      <c r="C23" t="s">
        <v>249</v>
      </c>
      <c r="D23" t="s">
        <v>249</v>
      </c>
      <c r="E23" s="19" t="s">
        <v>254</v>
      </c>
      <c r="F23" s="19" t="s">
        <v>188</v>
      </c>
      <c r="G23" s="19" t="s">
        <v>255</v>
      </c>
      <c r="H23" s="2">
        <f>0+1+1</f>
        <v>2</v>
      </c>
      <c r="I23" s="2">
        <v>999</v>
      </c>
      <c r="J23" s="2">
        <v>0</v>
      </c>
      <c r="K23" s="17">
        <v>1.51</v>
      </c>
      <c r="L23" s="3">
        <f t="shared" si="0"/>
        <v>0</v>
      </c>
      <c r="O23" s="1" t="s">
        <v>253</v>
      </c>
    </row>
    <row r="24" spans="1:15" x14ac:dyDescent="0.25">
      <c r="A24" t="s">
        <v>318</v>
      </c>
      <c r="B24" t="s">
        <v>315</v>
      </c>
      <c r="D24" t="s">
        <v>391</v>
      </c>
      <c r="E24" s="19" t="s">
        <v>318</v>
      </c>
      <c r="F24" s="19" t="s">
        <v>188</v>
      </c>
      <c r="G24" s="19" t="s">
        <v>317</v>
      </c>
      <c r="H24" s="2">
        <f>18+0+1</f>
        <v>19</v>
      </c>
      <c r="I24" s="2">
        <v>0</v>
      </c>
      <c r="J24" s="2">
        <v>100</v>
      </c>
      <c r="K24" s="17">
        <v>2.04</v>
      </c>
      <c r="L24" s="18">
        <f t="shared" si="0"/>
        <v>204</v>
      </c>
      <c r="O24" s="1" t="s">
        <v>316</v>
      </c>
    </row>
    <row r="25" spans="1:15" x14ac:dyDescent="0.25">
      <c r="A25" s="19" t="s">
        <v>395</v>
      </c>
      <c r="D25" t="s">
        <v>230</v>
      </c>
      <c r="E25" s="19" t="s">
        <v>395</v>
      </c>
      <c r="F25" s="19" t="s">
        <v>188</v>
      </c>
      <c r="G25" s="19" t="s">
        <v>398</v>
      </c>
      <c r="H25" s="2">
        <f>0+0+2</f>
        <v>2</v>
      </c>
      <c r="I25" s="2">
        <v>999</v>
      </c>
      <c r="J25" s="2">
        <v>0</v>
      </c>
      <c r="K25" s="17">
        <v>2.0099999999999998</v>
      </c>
      <c r="L25" s="3">
        <f t="shared" si="0"/>
        <v>0</v>
      </c>
      <c r="O25" s="1" t="s">
        <v>399</v>
      </c>
    </row>
    <row r="26" spans="1:15" x14ac:dyDescent="0.25">
      <c r="A26" t="s">
        <v>218</v>
      </c>
      <c r="C26" t="s">
        <v>215</v>
      </c>
      <c r="D26" t="s">
        <v>215</v>
      </c>
      <c r="E26" s="19" t="s">
        <v>218</v>
      </c>
      <c r="F26" s="19" t="s">
        <v>188</v>
      </c>
      <c r="G26" s="19" t="s">
        <v>219</v>
      </c>
      <c r="H26" s="2">
        <f>0+1+1</f>
        <v>2</v>
      </c>
      <c r="I26" s="2">
        <v>999</v>
      </c>
      <c r="J26" s="2">
        <v>0</v>
      </c>
      <c r="K26" s="17">
        <v>2.04</v>
      </c>
      <c r="L26" s="3">
        <f t="shared" si="0"/>
        <v>0</v>
      </c>
      <c r="O26" s="1" t="s">
        <v>216</v>
      </c>
    </row>
    <row r="27" spans="1:15" x14ac:dyDescent="0.25">
      <c r="A27" t="s">
        <v>247</v>
      </c>
      <c r="C27" t="s">
        <v>248</v>
      </c>
      <c r="D27" t="s">
        <v>248</v>
      </c>
      <c r="E27" s="19" t="s">
        <v>247</v>
      </c>
      <c r="F27" s="19" t="s">
        <v>188</v>
      </c>
      <c r="G27" s="19" t="s">
        <v>251</v>
      </c>
      <c r="H27" s="2">
        <f>0+1+1</f>
        <v>2</v>
      </c>
      <c r="I27" s="2">
        <v>999</v>
      </c>
      <c r="J27" s="2">
        <v>0</v>
      </c>
      <c r="K27" s="17">
        <v>0.90300000000000002</v>
      </c>
      <c r="L27" s="3">
        <f t="shared" si="0"/>
        <v>0</v>
      </c>
      <c r="O27" s="1" t="s">
        <v>246</v>
      </c>
    </row>
    <row r="28" spans="1:15" x14ac:dyDescent="0.25">
      <c r="A28" t="s">
        <v>212</v>
      </c>
      <c r="C28" t="s">
        <v>211</v>
      </c>
      <c r="D28" t="s">
        <v>211</v>
      </c>
      <c r="E28" s="19" t="s">
        <v>212</v>
      </c>
      <c r="F28" s="19" t="s">
        <v>188</v>
      </c>
      <c r="G28" s="19" t="s">
        <v>376</v>
      </c>
      <c r="H28" s="2">
        <f>0+1+1</f>
        <v>2</v>
      </c>
      <c r="I28" s="2">
        <v>999</v>
      </c>
      <c r="J28" s="2">
        <v>0</v>
      </c>
      <c r="K28" s="17">
        <v>1.88</v>
      </c>
      <c r="L28" s="3">
        <f t="shared" si="0"/>
        <v>0</v>
      </c>
      <c r="O28" s="1" t="s">
        <v>210</v>
      </c>
    </row>
    <row r="29" spans="1:15" x14ac:dyDescent="0.25">
      <c r="A29" t="s">
        <v>385</v>
      </c>
      <c r="D29" t="s">
        <v>384</v>
      </c>
      <c r="E29" s="19" t="s">
        <v>386</v>
      </c>
      <c r="F29" s="19" t="s">
        <v>84</v>
      </c>
      <c r="G29" s="19" t="s">
        <v>387</v>
      </c>
      <c r="H29" s="2">
        <f>0+0+9</f>
        <v>9</v>
      </c>
      <c r="I29" s="2">
        <v>19</v>
      </c>
      <c r="J29" s="2">
        <v>0</v>
      </c>
      <c r="K29" s="17">
        <v>220</v>
      </c>
      <c r="L29" s="3">
        <f t="shared" si="0"/>
        <v>0</v>
      </c>
      <c r="O29" s="1" t="s">
        <v>388</v>
      </c>
    </row>
    <row r="30" spans="1:15" x14ac:dyDescent="0.25">
      <c r="A30" t="s">
        <v>134</v>
      </c>
      <c r="C30" t="s">
        <v>133</v>
      </c>
      <c r="D30" t="s">
        <v>133</v>
      </c>
      <c r="E30" s="19" t="s">
        <v>135</v>
      </c>
      <c r="F30" s="19" t="s">
        <v>84</v>
      </c>
      <c r="G30" s="19" t="s">
        <v>136</v>
      </c>
      <c r="H30" s="2">
        <f>0+1+1</f>
        <v>2</v>
      </c>
      <c r="I30" s="2">
        <v>19</v>
      </c>
      <c r="J30" s="2">
        <v>0</v>
      </c>
      <c r="K30" s="17">
        <v>200</v>
      </c>
      <c r="L30" s="3">
        <f t="shared" si="0"/>
        <v>0</v>
      </c>
      <c r="O30" s="1" t="s">
        <v>137</v>
      </c>
    </row>
    <row r="31" spans="1:15" x14ac:dyDescent="0.25">
      <c r="A31" t="s">
        <v>112</v>
      </c>
      <c r="C31" t="s">
        <v>111</v>
      </c>
      <c r="D31" t="s">
        <v>111</v>
      </c>
      <c r="E31" s="19" t="s">
        <v>113</v>
      </c>
      <c r="F31" s="19" t="s">
        <v>13</v>
      </c>
      <c r="G31" s="19" t="s">
        <v>114</v>
      </c>
      <c r="H31" s="2">
        <f>0+2+2</f>
        <v>4</v>
      </c>
      <c r="I31" s="2">
        <v>4</v>
      </c>
      <c r="J31" s="2">
        <v>0</v>
      </c>
      <c r="K31" s="17">
        <v>60</v>
      </c>
      <c r="L31" s="3">
        <f t="shared" si="0"/>
        <v>0</v>
      </c>
      <c r="O31" s="1" t="s">
        <v>115</v>
      </c>
    </row>
    <row r="32" spans="1:15" x14ac:dyDescent="0.25">
      <c r="A32" t="s">
        <v>173</v>
      </c>
      <c r="C32" t="s">
        <v>167</v>
      </c>
      <c r="D32" t="s">
        <v>167</v>
      </c>
      <c r="E32" s="19" t="s">
        <v>174</v>
      </c>
      <c r="F32" s="19" t="s">
        <v>84</v>
      </c>
      <c r="G32" s="19" t="s">
        <v>175</v>
      </c>
      <c r="H32" s="2">
        <f>0+1+1</f>
        <v>2</v>
      </c>
      <c r="I32" s="2">
        <v>2</v>
      </c>
      <c r="J32" s="2">
        <v>0</v>
      </c>
      <c r="K32" s="17">
        <v>250</v>
      </c>
      <c r="L32" s="3">
        <f t="shared" si="0"/>
        <v>0</v>
      </c>
      <c r="O32" s="1" t="s">
        <v>172</v>
      </c>
    </row>
    <row r="33" spans="1:15" x14ac:dyDescent="0.25">
      <c r="A33" t="s">
        <v>46</v>
      </c>
      <c r="C33" t="s">
        <v>44</v>
      </c>
      <c r="D33" t="s">
        <v>44</v>
      </c>
      <c r="E33" s="19" t="s">
        <v>48</v>
      </c>
      <c r="F33" s="19" t="s">
        <v>13</v>
      </c>
      <c r="G33" s="19" t="s">
        <v>49</v>
      </c>
      <c r="H33" s="2">
        <f>0+2+2</f>
        <v>4</v>
      </c>
      <c r="I33" s="2">
        <v>18</v>
      </c>
      <c r="J33" s="2">
        <v>0</v>
      </c>
      <c r="K33" s="17">
        <v>120</v>
      </c>
      <c r="L33" s="3">
        <f t="shared" si="0"/>
        <v>0</v>
      </c>
      <c r="N33" t="s">
        <v>349</v>
      </c>
      <c r="O33" s="1" t="s">
        <v>45</v>
      </c>
    </row>
    <row r="34" spans="1:15" x14ac:dyDescent="0.25">
      <c r="A34" t="s">
        <v>146</v>
      </c>
      <c r="C34" t="s">
        <v>144</v>
      </c>
      <c r="D34" t="s">
        <v>144</v>
      </c>
      <c r="E34" s="19" t="s">
        <v>147</v>
      </c>
      <c r="F34" s="19" t="s">
        <v>84</v>
      </c>
      <c r="G34" s="19" t="s">
        <v>148</v>
      </c>
      <c r="H34" s="2">
        <f>0+1+1</f>
        <v>2</v>
      </c>
      <c r="I34" s="2">
        <v>2</v>
      </c>
      <c r="J34" s="2">
        <v>0</v>
      </c>
      <c r="K34" s="17">
        <v>550</v>
      </c>
      <c r="L34" s="3">
        <f t="shared" ref="L34:L65" si="1">J34*K34</f>
        <v>0</v>
      </c>
      <c r="O34" s="1" t="s">
        <v>145</v>
      </c>
    </row>
    <row r="35" spans="1:15" x14ac:dyDescent="0.25">
      <c r="A35" t="s">
        <v>222</v>
      </c>
      <c r="C35" t="s">
        <v>220</v>
      </c>
      <c r="D35" t="s">
        <v>220</v>
      </c>
      <c r="E35" s="19" t="s">
        <v>222</v>
      </c>
      <c r="F35" s="19" t="s">
        <v>188</v>
      </c>
      <c r="G35" s="19" t="s">
        <v>224</v>
      </c>
      <c r="H35" s="2">
        <f>0+2+2</f>
        <v>4</v>
      </c>
      <c r="I35" s="2">
        <v>8</v>
      </c>
      <c r="J35" s="2">
        <v>0</v>
      </c>
      <c r="K35" s="17">
        <v>79.5</v>
      </c>
      <c r="L35" s="3">
        <f t="shared" si="1"/>
        <v>0</v>
      </c>
      <c r="O35" s="1" t="s">
        <v>221</v>
      </c>
    </row>
    <row r="36" spans="1:15" x14ac:dyDescent="0.25">
      <c r="A36" t="s">
        <v>354</v>
      </c>
      <c r="C36" t="s">
        <v>353</v>
      </c>
      <c r="D36" t="s">
        <v>353</v>
      </c>
      <c r="E36" s="19" t="s">
        <v>355</v>
      </c>
      <c r="F36" s="20" t="s">
        <v>346</v>
      </c>
      <c r="G36" s="19" t="s">
        <v>356</v>
      </c>
      <c r="H36" s="2">
        <f>0+1+1</f>
        <v>2</v>
      </c>
      <c r="I36" s="2">
        <v>2</v>
      </c>
      <c r="J36" s="2">
        <v>0</v>
      </c>
      <c r="K36" s="17">
        <v>319</v>
      </c>
      <c r="L36" s="3">
        <f t="shared" si="1"/>
        <v>0</v>
      </c>
      <c r="O36" s="1" t="s">
        <v>357</v>
      </c>
    </row>
    <row r="37" spans="1:15" x14ac:dyDescent="0.25">
      <c r="A37" t="s">
        <v>59</v>
      </c>
      <c r="C37" t="s">
        <v>350</v>
      </c>
      <c r="D37" t="s">
        <v>380</v>
      </c>
      <c r="E37" s="19" t="s">
        <v>61</v>
      </c>
      <c r="F37" s="19" t="s">
        <v>13</v>
      </c>
      <c r="G37" s="19" t="s">
        <v>62</v>
      </c>
      <c r="H37" s="2">
        <f>0+15+13</f>
        <v>28</v>
      </c>
      <c r="I37" s="2">
        <v>46</v>
      </c>
      <c r="J37" s="2">
        <v>0</v>
      </c>
      <c r="K37" s="17">
        <v>200</v>
      </c>
      <c r="L37" s="3">
        <f t="shared" si="1"/>
        <v>0</v>
      </c>
      <c r="N37" t="s">
        <v>349</v>
      </c>
      <c r="O37" s="1" t="s">
        <v>58</v>
      </c>
    </row>
    <row r="38" spans="1:15" x14ac:dyDescent="0.25">
      <c r="A38" t="s">
        <v>178</v>
      </c>
      <c r="C38" t="s">
        <v>176</v>
      </c>
      <c r="D38" t="s">
        <v>176</v>
      </c>
      <c r="E38" s="19" t="s">
        <v>179</v>
      </c>
      <c r="F38" s="19" t="s">
        <v>84</v>
      </c>
      <c r="G38" s="19" t="s">
        <v>180</v>
      </c>
      <c r="H38" s="2">
        <f>0+1+1</f>
        <v>2</v>
      </c>
      <c r="I38" s="2">
        <v>2</v>
      </c>
      <c r="J38" s="2">
        <v>0</v>
      </c>
      <c r="K38" s="17">
        <v>30</v>
      </c>
      <c r="L38" s="3">
        <f t="shared" si="1"/>
        <v>0</v>
      </c>
      <c r="O38" s="1" t="s">
        <v>177</v>
      </c>
    </row>
    <row r="39" spans="1:15" x14ac:dyDescent="0.25">
      <c r="A39" t="s">
        <v>102</v>
      </c>
      <c r="C39" t="s">
        <v>101</v>
      </c>
      <c r="E39" s="19" t="s">
        <v>103</v>
      </c>
      <c r="F39" s="19" t="s">
        <v>13</v>
      </c>
      <c r="G39" s="19" t="s">
        <v>104</v>
      </c>
      <c r="H39" s="2">
        <f>0+2</f>
        <v>2</v>
      </c>
      <c r="I39" s="2">
        <v>5</v>
      </c>
      <c r="J39" s="2">
        <v>0</v>
      </c>
      <c r="K39" s="17">
        <v>40</v>
      </c>
      <c r="L39" s="3">
        <f t="shared" si="1"/>
        <v>0</v>
      </c>
      <c r="O39" s="1" t="s">
        <v>105</v>
      </c>
    </row>
    <row r="40" spans="1:15" x14ac:dyDescent="0.25">
      <c r="A40" t="s">
        <v>92</v>
      </c>
      <c r="C40" t="s">
        <v>352</v>
      </c>
      <c r="D40" t="s">
        <v>381</v>
      </c>
      <c r="E40" s="19" t="s">
        <v>93</v>
      </c>
      <c r="F40" s="19" t="s">
        <v>13</v>
      </c>
      <c r="G40" s="19" t="s">
        <v>94</v>
      </c>
      <c r="H40" s="2">
        <f>0+2+4</f>
        <v>6</v>
      </c>
      <c r="I40" s="2">
        <v>2</v>
      </c>
      <c r="J40" s="2">
        <v>0</v>
      </c>
      <c r="K40" s="17">
        <v>80</v>
      </c>
      <c r="L40" s="3">
        <f t="shared" si="1"/>
        <v>0</v>
      </c>
      <c r="O40" s="1" t="s">
        <v>95</v>
      </c>
    </row>
    <row r="41" spans="1:15" x14ac:dyDescent="0.25">
      <c r="A41" t="s">
        <v>97</v>
      </c>
      <c r="C41" t="s">
        <v>96</v>
      </c>
      <c r="D41" t="s">
        <v>382</v>
      </c>
      <c r="E41" s="19" t="s">
        <v>98</v>
      </c>
      <c r="F41" s="19" t="s">
        <v>13</v>
      </c>
      <c r="G41" s="19" t="s">
        <v>99</v>
      </c>
      <c r="H41" s="2">
        <f>0+3+4</f>
        <v>7</v>
      </c>
      <c r="I41" s="2">
        <v>6</v>
      </c>
      <c r="J41" s="2">
        <v>0</v>
      </c>
      <c r="K41" s="17">
        <v>50</v>
      </c>
      <c r="L41" s="3">
        <f t="shared" si="1"/>
        <v>0</v>
      </c>
      <c r="O41" s="1" t="s">
        <v>100</v>
      </c>
    </row>
    <row r="42" spans="1:15" x14ac:dyDescent="0.25">
      <c r="A42" t="s">
        <v>141</v>
      </c>
      <c r="C42" t="s">
        <v>139</v>
      </c>
      <c r="D42" t="s">
        <v>139</v>
      </c>
      <c r="E42" s="19" t="s">
        <v>142</v>
      </c>
      <c r="F42" s="19" t="s">
        <v>84</v>
      </c>
      <c r="G42" s="19" t="s">
        <v>143</v>
      </c>
      <c r="H42" s="2">
        <f>0+4+4</f>
        <v>8</v>
      </c>
      <c r="I42" s="2">
        <v>8</v>
      </c>
      <c r="J42" s="2">
        <v>0</v>
      </c>
      <c r="K42" s="17">
        <v>20</v>
      </c>
      <c r="L42" s="3">
        <f t="shared" si="1"/>
        <v>0</v>
      </c>
      <c r="O42" s="1" t="s">
        <v>140</v>
      </c>
    </row>
    <row r="43" spans="1:15" x14ac:dyDescent="0.25">
      <c r="A43" t="s">
        <v>300</v>
      </c>
      <c r="B43" t="s">
        <v>304</v>
      </c>
      <c r="E43" s="19" t="s">
        <v>302</v>
      </c>
      <c r="F43" s="20" t="s">
        <v>84</v>
      </c>
      <c r="G43" s="19" t="s">
        <v>303</v>
      </c>
      <c r="H43" s="2">
        <f>18</f>
        <v>18</v>
      </c>
      <c r="I43" s="2">
        <v>0</v>
      </c>
      <c r="J43" s="2">
        <v>2</v>
      </c>
      <c r="K43" s="17">
        <v>200</v>
      </c>
      <c r="L43" s="18">
        <f t="shared" si="1"/>
        <v>400</v>
      </c>
      <c r="O43" s="1" t="s">
        <v>301</v>
      </c>
    </row>
    <row r="44" spans="1:15" x14ac:dyDescent="0.25">
      <c r="A44" t="s">
        <v>305</v>
      </c>
      <c r="B44" t="s">
        <v>309</v>
      </c>
      <c r="E44" s="19" t="s">
        <v>306</v>
      </c>
      <c r="F44" s="20" t="s">
        <v>84</v>
      </c>
      <c r="G44" s="19" t="s">
        <v>307</v>
      </c>
      <c r="H44" s="2">
        <f>2</f>
        <v>2</v>
      </c>
      <c r="I44" s="2">
        <v>0</v>
      </c>
      <c r="J44" s="2">
        <v>1</v>
      </c>
      <c r="K44" s="17">
        <v>200</v>
      </c>
      <c r="L44" s="18">
        <f t="shared" si="1"/>
        <v>200</v>
      </c>
      <c r="O44" s="1" t="s">
        <v>308</v>
      </c>
    </row>
    <row r="45" spans="1:15" x14ac:dyDescent="0.25">
      <c r="A45" t="s">
        <v>310</v>
      </c>
      <c r="B45" t="s">
        <v>311</v>
      </c>
      <c r="E45" s="19" t="s">
        <v>312</v>
      </c>
      <c r="F45" s="20" t="s">
        <v>84</v>
      </c>
      <c r="G45" s="19" t="s">
        <v>313</v>
      </c>
      <c r="H45" s="2">
        <f>20</f>
        <v>20</v>
      </c>
      <c r="I45" s="2">
        <v>0</v>
      </c>
      <c r="J45" s="2">
        <v>2</v>
      </c>
      <c r="K45" s="17">
        <v>200</v>
      </c>
      <c r="L45" s="18">
        <f t="shared" si="1"/>
        <v>400</v>
      </c>
      <c r="O45" s="1" t="s">
        <v>314</v>
      </c>
    </row>
    <row r="46" spans="1:15" x14ac:dyDescent="0.25">
      <c r="A46" t="s">
        <v>107</v>
      </c>
      <c r="C46" t="s">
        <v>106</v>
      </c>
      <c r="D46" t="s">
        <v>106</v>
      </c>
      <c r="E46" s="19" t="s">
        <v>108</v>
      </c>
      <c r="F46" s="19" t="s">
        <v>13</v>
      </c>
      <c r="G46" s="19" t="s">
        <v>109</v>
      </c>
      <c r="H46" s="2">
        <f>0+1+1</f>
        <v>2</v>
      </c>
      <c r="I46" s="2">
        <v>4</v>
      </c>
      <c r="J46" s="2">
        <v>0</v>
      </c>
      <c r="K46" s="17">
        <v>220</v>
      </c>
      <c r="L46" s="3">
        <f t="shared" si="1"/>
        <v>0</v>
      </c>
      <c r="O46" s="1" t="s">
        <v>110</v>
      </c>
    </row>
    <row r="47" spans="1:15" x14ac:dyDescent="0.25">
      <c r="A47" t="s">
        <v>35</v>
      </c>
      <c r="C47" t="s">
        <v>348</v>
      </c>
      <c r="D47" t="s">
        <v>34</v>
      </c>
      <c r="E47" s="19" t="s">
        <v>41</v>
      </c>
      <c r="F47" s="19" t="s">
        <v>13</v>
      </c>
      <c r="G47" s="19" t="s">
        <v>42</v>
      </c>
      <c r="H47" s="2">
        <f>0+3+2</f>
        <v>5</v>
      </c>
      <c r="I47" s="2">
        <v>35</v>
      </c>
      <c r="J47" s="2">
        <v>0</v>
      </c>
      <c r="K47" s="17">
        <v>100</v>
      </c>
      <c r="L47" s="3">
        <f t="shared" si="1"/>
        <v>0</v>
      </c>
      <c r="O47" s="1" t="s">
        <v>43</v>
      </c>
    </row>
    <row r="48" spans="1:15" x14ac:dyDescent="0.25">
      <c r="A48" t="s">
        <v>119</v>
      </c>
      <c r="C48" t="s">
        <v>117</v>
      </c>
      <c r="D48" t="s">
        <v>117</v>
      </c>
      <c r="E48" s="19" t="s">
        <v>121</v>
      </c>
      <c r="F48" s="19" t="s">
        <v>13</v>
      </c>
      <c r="G48" s="19" t="s">
        <v>120</v>
      </c>
      <c r="H48" s="2">
        <f>0+1+1</f>
        <v>2</v>
      </c>
      <c r="I48" s="2">
        <v>35</v>
      </c>
      <c r="J48" s="2">
        <v>0</v>
      </c>
      <c r="K48" s="17">
        <v>100</v>
      </c>
      <c r="L48" s="3">
        <f t="shared" si="1"/>
        <v>0</v>
      </c>
      <c r="O48" s="1" t="s">
        <v>118</v>
      </c>
    </row>
    <row r="49" spans="1:15" x14ac:dyDescent="0.25">
      <c r="A49" s="4" t="s">
        <v>285</v>
      </c>
      <c r="B49" s="4" t="s">
        <v>289</v>
      </c>
      <c r="C49" s="4" t="s">
        <v>10</v>
      </c>
      <c r="D49" s="4" t="s">
        <v>379</v>
      </c>
      <c r="E49" s="20" t="s">
        <v>286</v>
      </c>
      <c r="F49" s="20" t="s">
        <v>12</v>
      </c>
      <c r="G49" s="20" t="s">
        <v>287</v>
      </c>
      <c r="H49" s="15">
        <f>6+13+14</f>
        <v>33</v>
      </c>
      <c r="I49" s="15">
        <v>999</v>
      </c>
      <c r="J49" s="15">
        <v>0</v>
      </c>
      <c r="K49" s="18">
        <v>110</v>
      </c>
      <c r="L49" s="18">
        <f t="shared" si="1"/>
        <v>0</v>
      </c>
      <c r="M49" s="16"/>
      <c r="N49" s="4"/>
      <c r="O49" s="1" t="s">
        <v>288</v>
      </c>
    </row>
    <row r="50" spans="1:15" x14ac:dyDescent="0.25">
      <c r="A50" t="s">
        <v>28</v>
      </c>
      <c r="C50" t="s">
        <v>26</v>
      </c>
      <c r="D50" t="s">
        <v>26</v>
      </c>
      <c r="E50" s="19" t="s">
        <v>29</v>
      </c>
      <c r="F50" s="19" t="s">
        <v>13</v>
      </c>
      <c r="G50" s="19" t="s">
        <v>30</v>
      </c>
      <c r="H50" s="2">
        <f>0+2+2</f>
        <v>4</v>
      </c>
      <c r="I50" s="2">
        <v>18</v>
      </c>
      <c r="J50" s="2">
        <v>0</v>
      </c>
      <c r="K50" s="17">
        <v>250</v>
      </c>
      <c r="L50" s="3">
        <f t="shared" si="1"/>
        <v>0</v>
      </c>
      <c r="O50" s="1" t="s">
        <v>27</v>
      </c>
    </row>
    <row r="51" spans="1:15" x14ac:dyDescent="0.25">
      <c r="A51" t="s">
        <v>23</v>
      </c>
      <c r="C51" t="s">
        <v>22</v>
      </c>
      <c r="D51" t="s">
        <v>22</v>
      </c>
      <c r="E51" s="19" t="s">
        <v>24</v>
      </c>
      <c r="F51" s="19" t="s">
        <v>13</v>
      </c>
      <c r="G51" s="19" t="s">
        <v>25</v>
      </c>
      <c r="H51" s="2">
        <f>0+2+2</f>
        <v>4</v>
      </c>
      <c r="I51" s="2">
        <v>999</v>
      </c>
      <c r="J51" s="2">
        <v>0</v>
      </c>
      <c r="K51" s="3">
        <v>100</v>
      </c>
      <c r="L51" s="3">
        <f t="shared" si="1"/>
        <v>0</v>
      </c>
      <c r="M51" s="3"/>
      <c r="O51" s="1" t="s">
        <v>31</v>
      </c>
    </row>
    <row r="52" spans="1:15" x14ac:dyDescent="0.25">
      <c r="A52" t="s">
        <v>327</v>
      </c>
      <c r="E52" s="19" t="s">
        <v>328</v>
      </c>
      <c r="F52" s="20" t="s">
        <v>84</v>
      </c>
      <c r="G52" s="19" t="s">
        <v>329</v>
      </c>
      <c r="H52" s="2">
        <f>2</f>
        <v>2</v>
      </c>
      <c r="I52" s="2">
        <v>0</v>
      </c>
      <c r="J52" s="2">
        <v>2</v>
      </c>
      <c r="K52" s="17">
        <v>65</v>
      </c>
      <c r="L52" s="18">
        <f t="shared" si="1"/>
        <v>130</v>
      </c>
      <c r="O52" s="1" t="s">
        <v>330</v>
      </c>
    </row>
    <row r="53" spans="1:15" x14ac:dyDescent="0.25">
      <c r="A53" t="s">
        <v>88</v>
      </c>
      <c r="C53" t="s">
        <v>86</v>
      </c>
      <c r="D53" t="s">
        <v>86</v>
      </c>
      <c r="E53" s="19" t="s">
        <v>89</v>
      </c>
      <c r="F53" s="19" t="s">
        <v>13</v>
      </c>
      <c r="G53" s="19" t="s">
        <v>90</v>
      </c>
      <c r="H53" s="2">
        <f>0+1+1</f>
        <v>2</v>
      </c>
      <c r="I53" s="2">
        <v>2</v>
      </c>
      <c r="J53" s="2">
        <v>0</v>
      </c>
      <c r="K53" s="17">
        <v>20</v>
      </c>
      <c r="L53" s="3">
        <f t="shared" si="1"/>
        <v>0</v>
      </c>
      <c r="O53" s="1" t="s">
        <v>87</v>
      </c>
    </row>
    <row r="54" spans="1:15" x14ac:dyDescent="0.25">
      <c r="A54" t="s">
        <v>129</v>
      </c>
      <c r="C54" t="s">
        <v>128</v>
      </c>
      <c r="D54" t="s">
        <v>403</v>
      </c>
      <c r="E54" s="19" t="s">
        <v>130</v>
      </c>
      <c r="F54" s="19" t="s">
        <v>84</v>
      </c>
      <c r="G54" s="19" t="s">
        <v>131</v>
      </c>
      <c r="H54" s="2">
        <f>0+14+9</f>
        <v>23</v>
      </c>
      <c r="I54" s="2">
        <v>26</v>
      </c>
      <c r="J54" s="2">
        <v>0</v>
      </c>
      <c r="K54" s="17">
        <v>25</v>
      </c>
      <c r="L54" s="3">
        <f t="shared" si="1"/>
        <v>0</v>
      </c>
      <c r="O54" s="1" t="s">
        <v>132</v>
      </c>
    </row>
    <row r="55" spans="1:15" x14ac:dyDescent="0.25">
      <c r="A55" s="19" t="s">
        <v>405</v>
      </c>
      <c r="D55" t="s">
        <v>404</v>
      </c>
      <c r="E55" s="19" t="s">
        <v>406</v>
      </c>
      <c r="F55" s="19" t="s">
        <v>84</v>
      </c>
      <c r="G55" s="19" t="s">
        <v>407</v>
      </c>
      <c r="H55" s="2">
        <f>0+0+2</f>
        <v>2</v>
      </c>
      <c r="I55" s="2">
        <v>4</v>
      </c>
      <c r="J55" s="2">
        <v>0</v>
      </c>
      <c r="K55" s="17">
        <v>20</v>
      </c>
      <c r="L55" s="3">
        <f t="shared" si="1"/>
        <v>0</v>
      </c>
      <c r="O55" s="1" t="s">
        <v>408</v>
      </c>
    </row>
    <row r="56" spans="1:15" x14ac:dyDescent="0.25">
      <c r="A56" t="s">
        <v>339</v>
      </c>
      <c r="E56" s="19" t="s">
        <v>340</v>
      </c>
      <c r="F56" s="20" t="s">
        <v>84</v>
      </c>
      <c r="G56" s="19" t="s">
        <v>341</v>
      </c>
      <c r="H56" s="2">
        <f>10</f>
        <v>10</v>
      </c>
      <c r="I56" s="2">
        <v>2</v>
      </c>
      <c r="J56" s="2">
        <v>0</v>
      </c>
      <c r="K56" s="17">
        <v>180</v>
      </c>
      <c r="L56" s="18">
        <f t="shared" si="1"/>
        <v>0</v>
      </c>
      <c r="O56" s="1" t="s">
        <v>343</v>
      </c>
    </row>
    <row r="57" spans="1:15" x14ac:dyDescent="0.25">
      <c r="A57" t="s">
        <v>335</v>
      </c>
      <c r="E57" s="19" t="s">
        <v>336</v>
      </c>
      <c r="F57" s="20" t="s">
        <v>84</v>
      </c>
      <c r="G57" s="19" t="s">
        <v>337</v>
      </c>
      <c r="H57" s="2">
        <f>4</f>
        <v>4</v>
      </c>
      <c r="I57" s="2">
        <v>4</v>
      </c>
      <c r="J57" s="2">
        <v>0</v>
      </c>
      <c r="K57" s="17">
        <v>160</v>
      </c>
      <c r="L57" s="18">
        <f t="shared" si="1"/>
        <v>0</v>
      </c>
      <c r="O57" s="1" t="s">
        <v>338</v>
      </c>
    </row>
    <row r="58" spans="1:15" x14ac:dyDescent="0.25">
      <c r="A58" t="s">
        <v>331</v>
      </c>
      <c r="E58" s="19" t="s">
        <v>332</v>
      </c>
      <c r="F58" s="20" t="s">
        <v>84</v>
      </c>
      <c r="G58" s="19" t="s">
        <v>333</v>
      </c>
      <c r="H58" s="2">
        <f>4</f>
        <v>4</v>
      </c>
      <c r="I58" s="2">
        <v>4</v>
      </c>
      <c r="J58" s="2">
        <v>0</v>
      </c>
      <c r="K58" s="17">
        <v>170</v>
      </c>
      <c r="L58" s="18">
        <f t="shared" si="1"/>
        <v>0</v>
      </c>
      <c r="O58" s="1" t="s">
        <v>334</v>
      </c>
    </row>
    <row r="59" spans="1:15" x14ac:dyDescent="0.25">
      <c r="A59" t="s">
        <v>81</v>
      </c>
      <c r="C59" t="s">
        <v>79</v>
      </c>
      <c r="D59" t="s">
        <v>79</v>
      </c>
      <c r="E59" s="19" t="s">
        <v>83</v>
      </c>
      <c r="F59" s="19" t="s">
        <v>13</v>
      </c>
      <c r="G59" s="19" t="s">
        <v>85</v>
      </c>
      <c r="H59" s="2">
        <f>0+1+1</f>
        <v>2</v>
      </c>
      <c r="I59" s="2">
        <v>3</v>
      </c>
      <c r="J59" s="2">
        <v>0</v>
      </c>
      <c r="K59" s="17">
        <v>100</v>
      </c>
      <c r="L59" s="3">
        <f t="shared" si="1"/>
        <v>0</v>
      </c>
      <c r="O59" s="1" t="s">
        <v>80</v>
      </c>
    </row>
    <row r="60" spans="1:15" x14ac:dyDescent="0.25">
      <c r="A60" t="s">
        <v>155</v>
      </c>
      <c r="C60" t="s">
        <v>154</v>
      </c>
      <c r="D60" t="s">
        <v>154</v>
      </c>
      <c r="E60" s="19" t="s">
        <v>156</v>
      </c>
      <c r="F60" s="19" t="s">
        <v>84</v>
      </c>
      <c r="G60" s="19" t="s">
        <v>157</v>
      </c>
      <c r="H60" s="2">
        <f>0+1+1</f>
        <v>2</v>
      </c>
      <c r="I60" s="2">
        <v>2</v>
      </c>
      <c r="J60" s="2">
        <v>0</v>
      </c>
      <c r="K60" s="17">
        <v>50</v>
      </c>
      <c r="L60" s="3">
        <f t="shared" si="1"/>
        <v>0</v>
      </c>
      <c r="O60" s="1" t="s">
        <v>158</v>
      </c>
    </row>
    <row r="61" spans="1:15" x14ac:dyDescent="0.25">
      <c r="A61" t="s">
        <v>319</v>
      </c>
      <c r="B61" t="s">
        <v>144</v>
      </c>
      <c r="E61" s="19" t="s">
        <v>320</v>
      </c>
      <c r="F61" s="20" t="s">
        <v>84</v>
      </c>
      <c r="G61" s="19" t="s">
        <v>321</v>
      </c>
      <c r="H61" s="2">
        <f>2</f>
        <v>2</v>
      </c>
      <c r="I61" s="2">
        <v>0</v>
      </c>
      <c r="J61" s="2">
        <v>2</v>
      </c>
      <c r="K61" s="17">
        <v>60</v>
      </c>
      <c r="L61" s="18">
        <f t="shared" si="1"/>
        <v>120</v>
      </c>
      <c r="N61" t="s">
        <v>349</v>
      </c>
      <c r="O61" s="1" t="s">
        <v>322</v>
      </c>
    </row>
    <row r="62" spans="1:15" x14ac:dyDescent="0.25">
      <c r="A62" t="s">
        <v>71</v>
      </c>
      <c r="C62" t="s">
        <v>351</v>
      </c>
      <c r="D62" t="s">
        <v>351</v>
      </c>
      <c r="E62" s="19" t="s">
        <v>72</v>
      </c>
      <c r="F62" s="19" t="s">
        <v>13</v>
      </c>
      <c r="G62" s="19" t="s">
        <v>73</v>
      </c>
      <c r="H62" s="2">
        <f>0+2+2</f>
        <v>4</v>
      </c>
      <c r="I62" s="2">
        <v>56</v>
      </c>
      <c r="J62" s="2">
        <v>0</v>
      </c>
      <c r="K62" s="17">
        <v>200</v>
      </c>
      <c r="L62" s="3">
        <f t="shared" si="1"/>
        <v>0</v>
      </c>
      <c r="O62" s="1" t="s">
        <v>70</v>
      </c>
    </row>
    <row r="63" spans="1:15" x14ac:dyDescent="0.25">
      <c r="A63" t="s">
        <v>75</v>
      </c>
      <c r="C63" t="s">
        <v>74</v>
      </c>
      <c r="D63" t="s">
        <v>74</v>
      </c>
      <c r="E63" s="19" t="s">
        <v>76</v>
      </c>
      <c r="F63" s="19" t="s">
        <v>13</v>
      </c>
      <c r="G63" s="19" t="s">
        <v>77</v>
      </c>
      <c r="H63" s="2">
        <f>0+2+2</f>
        <v>4</v>
      </c>
      <c r="I63" s="2">
        <v>32</v>
      </c>
      <c r="J63" s="2">
        <v>0</v>
      </c>
      <c r="K63" s="17">
        <v>200</v>
      </c>
      <c r="L63" s="3">
        <f t="shared" si="1"/>
        <v>0</v>
      </c>
      <c r="O63" s="1" t="s">
        <v>78</v>
      </c>
    </row>
    <row r="64" spans="1:15" x14ac:dyDescent="0.25">
      <c r="A64" t="s">
        <v>293</v>
      </c>
      <c r="B64" t="s">
        <v>17</v>
      </c>
      <c r="E64" s="19" t="s">
        <v>294</v>
      </c>
      <c r="F64" s="20" t="s">
        <v>84</v>
      </c>
      <c r="G64" s="19" t="s">
        <v>295</v>
      </c>
      <c r="H64" s="2">
        <f>2</f>
        <v>2</v>
      </c>
      <c r="I64" s="2">
        <v>0</v>
      </c>
      <c r="J64" s="2">
        <v>2</v>
      </c>
      <c r="K64" s="17">
        <v>60</v>
      </c>
      <c r="L64" s="18">
        <f t="shared" si="1"/>
        <v>120</v>
      </c>
      <c r="O64" s="1" t="s">
        <v>296</v>
      </c>
    </row>
    <row r="65" spans="1:15" x14ac:dyDescent="0.25">
      <c r="A65" t="s">
        <v>53</v>
      </c>
      <c r="C65" t="s">
        <v>51</v>
      </c>
      <c r="D65" t="s">
        <v>51</v>
      </c>
      <c r="E65" s="19" t="s">
        <v>55</v>
      </c>
      <c r="F65" s="19" t="s">
        <v>13</v>
      </c>
      <c r="G65" s="19" t="s">
        <v>56</v>
      </c>
      <c r="H65" s="2">
        <f>0+2+2</f>
        <v>4</v>
      </c>
      <c r="I65" s="2">
        <v>18</v>
      </c>
      <c r="J65" s="2">
        <v>0</v>
      </c>
      <c r="K65" s="17">
        <v>300</v>
      </c>
      <c r="L65" s="3">
        <f t="shared" si="1"/>
        <v>0</v>
      </c>
      <c r="O65" s="1" t="s">
        <v>52</v>
      </c>
    </row>
    <row r="66" spans="1:15" x14ac:dyDescent="0.25">
      <c r="A66" t="s">
        <v>124</v>
      </c>
      <c r="C66" t="s">
        <v>123</v>
      </c>
      <c r="D66" t="s">
        <v>123</v>
      </c>
      <c r="E66" s="19" t="s">
        <v>125</v>
      </c>
      <c r="F66" s="19" t="s">
        <v>84</v>
      </c>
      <c r="G66" s="19" t="s">
        <v>126</v>
      </c>
      <c r="H66" s="2">
        <f>0+3+3</f>
        <v>6</v>
      </c>
      <c r="I66" s="2">
        <v>6</v>
      </c>
      <c r="J66" s="2">
        <v>0</v>
      </c>
      <c r="K66" s="17">
        <v>110</v>
      </c>
      <c r="L66" s="3">
        <f t="shared" ref="L66:L67" si="2">J66*K66</f>
        <v>0</v>
      </c>
      <c r="O66" s="1" t="s">
        <v>127</v>
      </c>
    </row>
    <row r="67" spans="1:15" x14ac:dyDescent="0.25">
      <c r="A67" t="s">
        <v>64</v>
      </c>
      <c r="C67" t="s">
        <v>63</v>
      </c>
      <c r="D67" t="s">
        <v>63</v>
      </c>
      <c r="E67" s="19" t="s">
        <v>66</v>
      </c>
      <c r="F67" s="19" t="s">
        <v>13</v>
      </c>
      <c r="G67" s="19" t="s">
        <v>67</v>
      </c>
      <c r="H67" s="2">
        <f>0+2+2</f>
        <v>4</v>
      </c>
      <c r="I67" s="2">
        <v>18</v>
      </c>
      <c r="J67" s="2">
        <v>0</v>
      </c>
      <c r="K67" s="17">
        <v>250</v>
      </c>
      <c r="L67" s="3">
        <f t="shared" si="2"/>
        <v>0</v>
      </c>
      <c r="O67" s="1" t="s">
        <v>68</v>
      </c>
    </row>
    <row r="68" spans="1:15" x14ac:dyDescent="0.25">
      <c r="L68" s="3"/>
    </row>
    <row r="69" spans="1:15" x14ac:dyDescent="0.25">
      <c r="L69" s="3"/>
    </row>
    <row r="70" spans="1:15" x14ac:dyDescent="0.25">
      <c r="L70" s="3"/>
    </row>
    <row r="71" spans="1:15" x14ac:dyDescent="0.25">
      <c r="L71" s="3"/>
    </row>
    <row r="72" spans="1:15" x14ac:dyDescent="0.25">
      <c r="L72" s="3"/>
    </row>
    <row r="73" spans="1:15" x14ac:dyDescent="0.25">
      <c r="L73" s="3"/>
    </row>
    <row r="74" spans="1:15" x14ac:dyDescent="0.25">
      <c r="L74" s="3"/>
    </row>
    <row r="75" spans="1:15" x14ac:dyDescent="0.25">
      <c r="L75" s="3"/>
    </row>
    <row r="76" spans="1:15" x14ac:dyDescent="0.25">
      <c r="L76" s="3"/>
    </row>
    <row r="77" spans="1:15" x14ac:dyDescent="0.25">
      <c r="L77" s="3"/>
    </row>
    <row r="78" spans="1:15" x14ac:dyDescent="0.25">
      <c r="L78" s="3"/>
    </row>
    <row r="79" spans="1:15" x14ac:dyDescent="0.25">
      <c r="L79" s="3"/>
    </row>
    <row r="80" spans="1:15" x14ac:dyDescent="0.25">
      <c r="L80" s="3"/>
    </row>
    <row r="81" spans="12:12" x14ac:dyDescent="0.25">
      <c r="L81" s="3"/>
    </row>
    <row r="82" spans="12:12" x14ac:dyDescent="0.25">
      <c r="L82" s="3"/>
    </row>
    <row r="83" spans="12:12" x14ac:dyDescent="0.25">
      <c r="L83" s="3"/>
    </row>
    <row r="84" spans="12:12" x14ac:dyDescent="0.25">
      <c r="L84" s="3"/>
    </row>
    <row r="85" spans="12:12" x14ac:dyDescent="0.25">
      <c r="L85" s="3"/>
    </row>
    <row r="86" spans="12:12" x14ac:dyDescent="0.25">
      <c r="L86" s="3"/>
    </row>
    <row r="87" spans="12:12" x14ac:dyDescent="0.25">
      <c r="L87" s="3"/>
    </row>
    <row r="88" spans="12:12" x14ac:dyDescent="0.25">
      <c r="L88" s="3"/>
    </row>
    <row r="89" spans="12:12" x14ac:dyDescent="0.25">
      <c r="L89" s="3"/>
    </row>
    <row r="90" spans="12:12" x14ac:dyDescent="0.25">
      <c r="L90" s="3"/>
    </row>
    <row r="91" spans="12:12" x14ac:dyDescent="0.25">
      <c r="L91" s="3"/>
    </row>
    <row r="92" spans="12:12" x14ac:dyDescent="0.25">
      <c r="L92" s="3"/>
    </row>
    <row r="93" spans="12:12" x14ac:dyDescent="0.25">
      <c r="L93" s="3"/>
    </row>
    <row r="94" spans="12:12" x14ac:dyDescent="0.25">
      <c r="L94" s="3"/>
    </row>
    <row r="95" spans="12:12" x14ac:dyDescent="0.25">
      <c r="L95" s="3"/>
    </row>
    <row r="96" spans="12:12" x14ac:dyDescent="0.25">
      <c r="L96" s="3"/>
    </row>
    <row r="97" spans="12:12" x14ac:dyDescent="0.25">
      <c r="L97" s="3"/>
    </row>
    <row r="98" spans="12:12" x14ac:dyDescent="0.25">
      <c r="L98" s="3"/>
    </row>
    <row r="99" spans="12:12" x14ac:dyDescent="0.25">
      <c r="L99" s="3"/>
    </row>
    <row r="100" spans="12:12" x14ac:dyDescent="0.25">
      <c r="L100" s="3"/>
    </row>
    <row r="101" spans="12:12" x14ac:dyDescent="0.25">
      <c r="L101" s="3"/>
    </row>
    <row r="102" spans="12:12" x14ac:dyDescent="0.25">
      <c r="L102" s="3"/>
    </row>
    <row r="103" spans="12:12" x14ac:dyDescent="0.25">
      <c r="L103" s="3"/>
    </row>
    <row r="104" spans="12:12" x14ac:dyDescent="0.25">
      <c r="L104" s="3"/>
    </row>
    <row r="105" spans="12:12" x14ac:dyDescent="0.25">
      <c r="L105" s="3"/>
    </row>
    <row r="106" spans="12:12" x14ac:dyDescent="0.25">
      <c r="L106" s="3"/>
    </row>
    <row r="107" spans="12:12" x14ac:dyDescent="0.25">
      <c r="L107" s="3"/>
    </row>
    <row r="108" spans="12:12" x14ac:dyDescent="0.25">
      <c r="L108" s="3"/>
    </row>
    <row r="109" spans="12:12" x14ac:dyDescent="0.25">
      <c r="L109" s="3"/>
    </row>
    <row r="110" spans="12:12" x14ac:dyDescent="0.25">
      <c r="L110" s="3"/>
    </row>
    <row r="111" spans="12:12" x14ac:dyDescent="0.25">
      <c r="L111" s="3"/>
    </row>
    <row r="112" spans="12:12" x14ac:dyDescent="0.25">
      <c r="L112" s="3"/>
    </row>
    <row r="113" spans="12:12" x14ac:dyDescent="0.25">
      <c r="L113" s="3"/>
    </row>
    <row r="114" spans="12:12" x14ac:dyDescent="0.25">
      <c r="L114" s="3"/>
    </row>
    <row r="115" spans="12:12" x14ac:dyDescent="0.25">
      <c r="L115" s="3"/>
    </row>
    <row r="116" spans="12:12" x14ac:dyDescent="0.25">
      <c r="L116" s="3"/>
    </row>
    <row r="117" spans="12:12" x14ac:dyDescent="0.25">
      <c r="L117" s="3"/>
    </row>
    <row r="118" spans="12:12" x14ac:dyDescent="0.25">
      <c r="L118" s="3"/>
    </row>
    <row r="119" spans="12:12" x14ac:dyDescent="0.25">
      <c r="L119" s="3"/>
    </row>
    <row r="120" spans="12:12" x14ac:dyDescent="0.25">
      <c r="L120" s="3"/>
    </row>
    <row r="121" spans="12:12" x14ac:dyDescent="0.25">
      <c r="L121" s="3"/>
    </row>
    <row r="122" spans="12:12" x14ac:dyDescent="0.25">
      <c r="L122" s="3"/>
    </row>
    <row r="123" spans="12:12" x14ac:dyDescent="0.25">
      <c r="L123" s="3"/>
    </row>
    <row r="124" spans="12:12" x14ac:dyDescent="0.25">
      <c r="L124" s="3"/>
    </row>
    <row r="125" spans="12:12" x14ac:dyDescent="0.25">
      <c r="L125" s="3"/>
    </row>
  </sheetData>
  <sortState xmlns:xlrd2="http://schemas.microsoft.com/office/spreadsheetml/2017/richdata2" ref="A2:O125">
    <sortCondition ref="A1:A125"/>
  </sortState>
  <phoneticPr fontId="1"/>
  <conditionalFormatting sqref="I2:I67">
    <cfRule type="cellIs" dxfId="0" priority="1" operator="lessThan">
      <formula>$H$2</formula>
    </cfRule>
  </conditionalFormatting>
  <hyperlinks>
    <hyperlink ref="O49" r:id="rId1" xr:uid="{95A01264-CF1D-C849-A83F-A478351FE700}"/>
    <hyperlink ref="O64" r:id="rId2" xr:uid="{80E118E6-168C-614A-AE32-145495A61745}"/>
    <hyperlink ref="O6" r:id="rId3" xr:uid="{C791C04A-BF9A-B14E-9595-52DF34C0E0A5}"/>
    <hyperlink ref="O43" r:id="rId4" xr:uid="{957F48A4-2446-F946-9D09-490272AF2AA7}"/>
    <hyperlink ref="O44" r:id="rId5" xr:uid="{CCFCDEB9-59C0-BC4B-A95E-40E120A50CD2}"/>
    <hyperlink ref="O45" r:id="rId6" xr:uid="{1FF62EBF-1F81-034B-9DF6-3094A309EC1C}"/>
    <hyperlink ref="O24" r:id="rId7" xr:uid="{1B1FEDDC-5196-E143-B2AC-045F47687B16}"/>
    <hyperlink ref="O61" r:id="rId8" xr:uid="{76E105FC-1CAF-3F4C-8FE5-2AB34D310DA8}"/>
    <hyperlink ref="O4" r:id="rId9" xr:uid="{3D7050CF-2AED-CF4A-9330-F69D74758FA1}"/>
    <hyperlink ref="O52" r:id="rId10" xr:uid="{E02E2005-FC78-D74A-A241-F7FD5526C414}"/>
    <hyperlink ref="O58" r:id="rId11" xr:uid="{9C72E2F1-C339-EC41-9013-FDC74ACA55BC}"/>
    <hyperlink ref="O57" r:id="rId12" xr:uid="{1139EF63-071C-074C-B214-802C181AAEBD}"/>
    <hyperlink ref="O56" r:id="rId13" xr:uid="{53263133-A8AE-B74B-AE93-0AD2B16CEB09}"/>
    <hyperlink ref="O3" r:id="rId14" xr:uid="{AFF2949D-D75B-DD47-8CCE-A0D9B67DEAB8}"/>
    <hyperlink ref="O51" r:id="rId15" xr:uid="{47055EF7-1A5B-1D46-94CB-B86CD07AEBB0}"/>
    <hyperlink ref="O50" r:id="rId16" xr:uid="{601E64D8-2F7D-6A45-8066-7AFBF243B639}"/>
    <hyperlink ref="O47" r:id="rId17" xr:uid="{F2F05B99-1EA6-4146-911F-8C1ADD265B8F}"/>
    <hyperlink ref="O33" r:id="rId18" xr:uid="{706E72E5-F935-F044-8A00-272B3550EE36}"/>
    <hyperlink ref="O65" r:id="rId19" xr:uid="{B8D97DDB-804C-784D-BDE2-7D845BC51876}"/>
    <hyperlink ref="O37" r:id="rId20" xr:uid="{F7F6CD4B-9E6C-DB48-8CBD-E9385F4C54D8}"/>
    <hyperlink ref="O67" r:id="rId21" xr:uid="{7DBDFBE6-0DBF-6149-B5EF-50F085CDA7F2}"/>
    <hyperlink ref="O62" r:id="rId22" xr:uid="{3F430361-65AB-3247-8CB4-724F245348BA}"/>
    <hyperlink ref="O63" r:id="rId23" xr:uid="{C3D0F5EC-EF5D-334F-ACBF-C279D446C6F0}"/>
    <hyperlink ref="O59" r:id="rId24" xr:uid="{A1DD3F60-A332-DA47-8D6C-02FBD6AB7A02}"/>
    <hyperlink ref="O53" r:id="rId25" xr:uid="{4566EA4E-86F7-1748-8B95-6971E45133EE}"/>
    <hyperlink ref="O40" r:id="rId26" xr:uid="{290FF19A-3972-0743-8C5C-3BEBD777B729}"/>
    <hyperlink ref="O36" r:id="rId27" xr:uid="{0A21D989-C548-2A4A-8A5C-9402B55B0DC9}"/>
    <hyperlink ref="O41" r:id="rId28" xr:uid="{8F1F5B61-7406-DD45-BA36-C6566D40B8D7}"/>
    <hyperlink ref="O39" r:id="rId29" xr:uid="{EDAA4881-4005-5542-8722-D752A4069063}"/>
    <hyperlink ref="O7" r:id="rId30" xr:uid="{E011537C-D4A9-D44E-835A-D4C2E66A1ED2}"/>
    <hyperlink ref="O9" r:id="rId31" xr:uid="{C9283C4F-C406-564A-BB68-45F8B9304365}"/>
    <hyperlink ref="O8" r:id="rId32" xr:uid="{E7018726-F1AF-7949-98E9-8534B372218F}"/>
    <hyperlink ref="O10" r:id="rId33" xr:uid="{2A34C25F-2BB3-7947-82A4-A39BB017EA69}"/>
    <hyperlink ref="O46" r:id="rId34" xr:uid="{E47B2F58-4443-7F4A-9360-02CB5D1C9F18}"/>
    <hyperlink ref="O31" r:id="rId35" xr:uid="{2435E350-DCD3-7E4F-83F4-7B9E2947E47E}"/>
    <hyperlink ref="O48" r:id="rId36" xr:uid="{100F32A0-A346-9842-AD83-416F4A13FB62}"/>
    <hyperlink ref="O15" r:id="rId37" xr:uid="{75A1AFF6-5219-6C43-81F1-EC2C87F8B48D}"/>
    <hyperlink ref="O22" r:id="rId38" xr:uid="{342D6B5B-2B31-7A41-90BB-52055759B960}"/>
    <hyperlink ref="O14" r:id="rId39" xr:uid="{599F2FC4-E29F-0041-92F6-A8534817F9A5}"/>
    <hyperlink ref="O16" r:id="rId40" xr:uid="{2D3AA76F-E1EC-8549-A481-1AF290EFC6C3}"/>
    <hyperlink ref="O28" r:id="rId41" xr:uid="{8A67E656-BAE9-8B4C-BE38-15D5D0CA02E7}"/>
    <hyperlink ref="O26" r:id="rId42" xr:uid="{44F0E207-C1B1-6246-A2D5-9729A5955192}"/>
    <hyperlink ref="O35" r:id="rId43" xr:uid="{1C441F5A-647C-4741-A930-D2DBADBE5156}"/>
    <hyperlink ref="O17" r:id="rId44" xr:uid="{5606BB31-9EE7-E843-8BE9-07FD5D13F8F0}"/>
    <hyperlink ref="O27" r:id="rId45" xr:uid="{39698D92-8CE4-7841-8889-A1568C981A4D}"/>
    <hyperlink ref="O23" r:id="rId46" xr:uid="{ABFE802E-2FA2-2A48-97C7-303DEB6080D1}"/>
    <hyperlink ref="O21" r:id="rId47" xr:uid="{5476D580-6170-C345-9F01-1C75C59B129C}"/>
    <hyperlink ref="O66" r:id="rId48" xr:uid="{CBACFA2C-4A8B-4F41-B7C8-15FE53FB8214}"/>
    <hyperlink ref="O54" r:id="rId49" xr:uid="{AEEEEE4E-25E7-BA4C-B016-7F7CEAA22B58}"/>
    <hyperlink ref="O30" r:id="rId50" xr:uid="{033A5DE8-3DBD-6B41-BC7E-DDDFD07A1B41}"/>
    <hyperlink ref="O42" r:id="rId51" xr:uid="{98B48D39-FF82-8742-8471-E417086C55D2}"/>
    <hyperlink ref="O34" r:id="rId52" xr:uid="{8D248FAF-7C6B-1347-B866-8B8E54417BE7}"/>
    <hyperlink ref="O5" r:id="rId53" xr:uid="{356A1E50-3DAC-3F4E-9B0C-42BF0D7DD4EA}"/>
    <hyperlink ref="O60" r:id="rId54" xr:uid="{14A4F4B4-55B9-AB46-97DA-C0B4933CABE3}"/>
    <hyperlink ref="O13" r:id="rId55" xr:uid="{8931CFB0-B76D-794D-B76C-4860C7DCF869}"/>
    <hyperlink ref="O11" r:id="rId56" xr:uid="{38CD4568-38A1-364C-9B95-84D3873D7474}"/>
    <hyperlink ref="O12" r:id="rId57" xr:uid="{65F62197-457A-7D47-9FDE-D19EBFD9DBC8}"/>
    <hyperlink ref="O32" r:id="rId58" xr:uid="{BE24CFBB-63D3-F149-9989-F5DCABF7D4A7}"/>
    <hyperlink ref="O38" r:id="rId59" xr:uid="{C92FE9EA-6805-F741-82BF-AB7524F1D988}"/>
    <hyperlink ref="O29" r:id="rId60" xr:uid="{820889BF-5CA7-DF48-935B-1696754F0D78}"/>
    <hyperlink ref="O25" r:id="rId61" xr:uid="{EE7C87A1-BC50-114A-B9B4-27F97CEE9501}"/>
    <hyperlink ref="O19" r:id="rId62" xr:uid="{8800B182-3FB8-C349-A643-34F6B058E66E}"/>
    <hyperlink ref="O20" r:id="rId63" xr:uid="{1866F5DF-E53B-CE4A-97F4-687DECFAF884}"/>
    <hyperlink ref="O18" r:id="rId64" xr:uid="{47D6BAD6-B7EA-3745-BCFD-F07E87BD34C1}"/>
    <hyperlink ref="O55" r:id="rId65" xr:uid="{221A0F9B-025B-5E46-8847-90B1A8497C22}"/>
    <hyperlink ref="O2" r:id="rId66" xr:uid="{4E43E95D-DD7B-3449-A68F-8AC4D78BF47D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3"/>
  <sheetViews>
    <sheetView topLeftCell="A57" zoomScaleNormal="100" workbookViewId="0">
      <selection activeCell="A37" sqref="A37"/>
    </sheetView>
  </sheetViews>
  <sheetFormatPr baseColWidth="10" defaultColWidth="8.83203125" defaultRowHeight="17" x14ac:dyDescent="0.25"/>
  <cols>
    <col min="1" max="1" width="64.83203125" bestFit="1" customWidth="1"/>
    <col min="2" max="2" width="43.1640625" bestFit="1" customWidth="1"/>
    <col min="3" max="3" width="39.1640625" customWidth="1"/>
    <col min="4" max="4" width="22.83203125" bestFit="1" customWidth="1"/>
    <col min="5" max="5" width="19.1640625" bestFit="1" customWidth="1"/>
    <col min="6" max="6" width="22.6640625" bestFit="1" customWidth="1"/>
    <col min="7" max="7" width="9" style="2" bestFit="1" customWidth="1"/>
    <col min="8" max="8" width="17.33203125" style="2" bestFit="1" customWidth="1"/>
    <col min="9" max="10" width="10.6640625" style="3" bestFit="1" customWidth="1"/>
    <col min="11" max="11" width="5.6640625" style="3" bestFit="1" customWidth="1"/>
    <col min="12" max="12" width="19.6640625" customWidth="1"/>
    <col min="13" max="13" width="76.5" bestFit="1" customWidth="1"/>
  </cols>
  <sheetData>
    <row r="1" spans="1:13" x14ac:dyDescent="0.25">
      <c r="A1" t="s">
        <v>0</v>
      </c>
      <c r="B1" t="s">
        <v>8</v>
      </c>
      <c r="C1" t="s">
        <v>9</v>
      </c>
      <c r="D1" t="s">
        <v>1</v>
      </c>
      <c r="E1" t="s">
        <v>7</v>
      </c>
      <c r="F1" t="s">
        <v>2</v>
      </c>
      <c r="G1" s="2" t="s">
        <v>33</v>
      </c>
      <c r="H1" s="2" t="s">
        <v>32</v>
      </c>
      <c r="I1" s="3" t="s">
        <v>3</v>
      </c>
      <c r="J1" s="3" t="s">
        <v>4</v>
      </c>
      <c r="K1" s="3" t="s">
        <v>262</v>
      </c>
      <c r="L1" t="s">
        <v>5</v>
      </c>
      <c r="M1" t="s">
        <v>6</v>
      </c>
    </row>
    <row r="2" spans="1:13" x14ac:dyDescent="0.25">
      <c r="A2" t="s">
        <v>14</v>
      </c>
      <c r="B2" t="s">
        <v>10</v>
      </c>
      <c r="C2" t="s">
        <v>36</v>
      </c>
      <c r="D2" t="s">
        <v>11</v>
      </c>
      <c r="E2" t="s">
        <v>13</v>
      </c>
      <c r="F2" t="s">
        <v>15</v>
      </c>
      <c r="G2" s="2">
        <v>13</v>
      </c>
      <c r="H2" s="2">
        <f>1+0</f>
        <v>1</v>
      </c>
      <c r="I2" s="3">
        <v>110</v>
      </c>
      <c r="J2" s="3">
        <f>H2*I2</f>
        <v>110</v>
      </c>
      <c r="K2" s="3" t="s">
        <v>263</v>
      </c>
      <c r="M2" s="1" t="s">
        <v>16</v>
      </c>
    </row>
    <row r="3" spans="1:13" x14ac:dyDescent="0.25">
      <c r="A3" t="s">
        <v>19</v>
      </c>
      <c r="B3" t="s">
        <v>17</v>
      </c>
      <c r="C3" t="s">
        <v>37</v>
      </c>
      <c r="D3" t="s">
        <v>20</v>
      </c>
      <c r="E3" t="s">
        <v>13</v>
      </c>
      <c r="F3" t="s">
        <v>21</v>
      </c>
      <c r="G3" s="2">
        <v>1</v>
      </c>
      <c r="H3" s="2">
        <f>1+2</f>
        <v>3</v>
      </c>
      <c r="I3" s="3">
        <v>100</v>
      </c>
      <c r="J3" s="3">
        <f t="shared" ref="J3:J46" si="0">H3*I3</f>
        <v>300</v>
      </c>
      <c r="K3" s="3" t="s">
        <v>263</v>
      </c>
      <c r="M3" s="1" t="s">
        <v>18</v>
      </c>
    </row>
    <row r="4" spans="1:13" x14ac:dyDescent="0.25">
      <c r="A4" t="s">
        <v>23</v>
      </c>
      <c r="B4" t="s">
        <v>22</v>
      </c>
      <c r="C4" t="s">
        <v>38</v>
      </c>
      <c r="D4" t="s">
        <v>24</v>
      </c>
      <c r="E4" t="s">
        <v>13</v>
      </c>
      <c r="F4" t="s">
        <v>25</v>
      </c>
      <c r="G4" s="2">
        <v>2</v>
      </c>
      <c r="H4" s="2">
        <f>1+0</f>
        <v>1</v>
      </c>
      <c r="I4" s="3">
        <v>100</v>
      </c>
      <c r="J4" s="3">
        <f t="shared" si="0"/>
        <v>100</v>
      </c>
      <c r="K4" s="3" t="s">
        <v>263</v>
      </c>
      <c r="M4" s="1" t="s">
        <v>31</v>
      </c>
    </row>
    <row r="5" spans="1:13" x14ac:dyDescent="0.25">
      <c r="A5" t="s">
        <v>28</v>
      </c>
      <c r="B5" t="s">
        <v>26</v>
      </c>
      <c r="C5" t="s">
        <v>39</v>
      </c>
      <c r="D5" t="s">
        <v>29</v>
      </c>
      <c r="E5" t="s">
        <v>13</v>
      </c>
      <c r="F5" t="s">
        <v>30</v>
      </c>
      <c r="G5" s="2">
        <v>2</v>
      </c>
      <c r="H5" s="2">
        <f>1+0</f>
        <v>1</v>
      </c>
      <c r="I5" s="3">
        <v>250</v>
      </c>
      <c r="J5" s="3">
        <f t="shared" si="0"/>
        <v>250</v>
      </c>
      <c r="K5" s="3" t="s">
        <v>263</v>
      </c>
      <c r="M5" s="1" t="s">
        <v>27</v>
      </c>
    </row>
    <row r="6" spans="1:13" x14ac:dyDescent="0.25">
      <c r="A6" t="s">
        <v>35</v>
      </c>
      <c r="B6" t="s">
        <v>34</v>
      </c>
      <c r="C6" t="s">
        <v>40</v>
      </c>
      <c r="D6" t="s">
        <v>41</v>
      </c>
      <c r="E6" t="s">
        <v>12</v>
      </c>
      <c r="F6" t="s">
        <v>42</v>
      </c>
      <c r="G6" s="2">
        <v>2</v>
      </c>
      <c r="H6" s="2">
        <f>1+0</f>
        <v>1</v>
      </c>
      <c r="I6" s="3">
        <v>100</v>
      </c>
      <c r="J6" s="3">
        <f t="shared" si="0"/>
        <v>100</v>
      </c>
      <c r="K6" s="3" t="s">
        <v>263</v>
      </c>
      <c r="M6" s="1" t="s">
        <v>43</v>
      </c>
    </row>
    <row r="7" spans="1:13" x14ac:dyDescent="0.25">
      <c r="A7" t="s">
        <v>46</v>
      </c>
      <c r="B7" t="s">
        <v>44</v>
      </c>
      <c r="C7" t="s">
        <v>47</v>
      </c>
      <c r="D7" t="s">
        <v>48</v>
      </c>
      <c r="E7" t="s">
        <v>12</v>
      </c>
      <c r="F7" t="s">
        <v>49</v>
      </c>
      <c r="G7" s="2">
        <v>2</v>
      </c>
      <c r="H7" s="2">
        <f>1+0</f>
        <v>1</v>
      </c>
      <c r="I7" s="3">
        <v>120</v>
      </c>
      <c r="J7" s="3">
        <f t="shared" si="0"/>
        <v>120</v>
      </c>
      <c r="K7" s="3" t="s">
        <v>263</v>
      </c>
      <c r="L7" t="s">
        <v>50</v>
      </c>
      <c r="M7" s="1" t="s">
        <v>45</v>
      </c>
    </row>
    <row r="8" spans="1:13" x14ac:dyDescent="0.25">
      <c r="A8" t="s">
        <v>53</v>
      </c>
      <c r="B8" t="s">
        <v>51</v>
      </c>
      <c r="C8" t="s">
        <v>54</v>
      </c>
      <c r="D8" t="s">
        <v>55</v>
      </c>
      <c r="E8" t="s">
        <v>12</v>
      </c>
      <c r="F8" t="s">
        <v>56</v>
      </c>
      <c r="G8" s="2">
        <v>2</v>
      </c>
      <c r="H8" s="2">
        <f>1+0</f>
        <v>1</v>
      </c>
      <c r="I8" s="3">
        <v>300</v>
      </c>
      <c r="J8" s="3">
        <f t="shared" si="0"/>
        <v>300</v>
      </c>
      <c r="K8" s="3" t="s">
        <v>263</v>
      </c>
      <c r="M8" s="1" t="s">
        <v>52</v>
      </c>
    </row>
    <row r="9" spans="1:13" x14ac:dyDescent="0.25">
      <c r="A9" t="s">
        <v>59</v>
      </c>
      <c r="B9" t="s">
        <v>57</v>
      </c>
      <c r="C9" t="s">
        <v>60</v>
      </c>
      <c r="D9" t="s">
        <v>61</v>
      </c>
      <c r="E9" t="s">
        <v>12</v>
      </c>
      <c r="F9" t="s">
        <v>62</v>
      </c>
      <c r="G9" s="2">
        <v>14</v>
      </c>
      <c r="H9" s="2">
        <f>1+2</f>
        <v>3</v>
      </c>
      <c r="I9" s="3">
        <v>200</v>
      </c>
      <c r="J9" s="3">
        <f t="shared" si="0"/>
        <v>600</v>
      </c>
      <c r="K9" s="3" t="s">
        <v>263</v>
      </c>
      <c r="M9" s="1" t="s">
        <v>58</v>
      </c>
    </row>
    <row r="10" spans="1:13" x14ac:dyDescent="0.25">
      <c r="A10" t="s">
        <v>64</v>
      </c>
      <c r="B10" t="s">
        <v>63</v>
      </c>
      <c r="C10" t="s">
        <v>65</v>
      </c>
      <c r="D10" t="s">
        <v>66</v>
      </c>
      <c r="E10" t="s">
        <v>12</v>
      </c>
      <c r="F10" t="s">
        <v>67</v>
      </c>
      <c r="G10" s="2">
        <v>2</v>
      </c>
      <c r="H10" s="2">
        <f>1+0</f>
        <v>1</v>
      </c>
      <c r="I10" s="3">
        <v>250</v>
      </c>
      <c r="J10" s="3">
        <f t="shared" si="0"/>
        <v>250</v>
      </c>
      <c r="K10" s="3" t="s">
        <v>263</v>
      </c>
      <c r="M10" s="1" t="s">
        <v>68</v>
      </c>
    </row>
    <row r="11" spans="1:13" x14ac:dyDescent="0.25">
      <c r="A11" t="s">
        <v>71</v>
      </c>
      <c r="B11" t="s">
        <v>69</v>
      </c>
      <c r="C11" t="s">
        <v>65</v>
      </c>
      <c r="D11" t="s">
        <v>72</v>
      </c>
      <c r="E11" t="s">
        <v>12</v>
      </c>
      <c r="F11" t="s">
        <v>73</v>
      </c>
      <c r="G11" s="2">
        <v>4</v>
      </c>
      <c r="H11" s="2">
        <f>1+0</f>
        <v>1</v>
      </c>
      <c r="I11" s="3">
        <v>200</v>
      </c>
      <c r="J11" s="3">
        <f t="shared" si="0"/>
        <v>200</v>
      </c>
      <c r="K11" s="3" t="s">
        <v>263</v>
      </c>
      <c r="M11" s="1" t="s">
        <v>70</v>
      </c>
    </row>
    <row r="12" spans="1:13" x14ac:dyDescent="0.25">
      <c r="A12" t="s">
        <v>75</v>
      </c>
      <c r="B12" t="s">
        <v>74</v>
      </c>
      <c r="C12" t="s">
        <v>60</v>
      </c>
      <c r="D12" t="s">
        <v>76</v>
      </c>
      <c r="E12" t="s">
        <v>12</v>
      </c>
      <c r="F12" t="s">
        <v>77</v>
      </c>
      <c r="G12" s="2">
        <v>2</v>
      </c>
      <c r="H12" s="2">
        <f>1+0</f>
        <v>1</v>
      </c>
      <c r="I12" s="3">
        <v>200</v>
      </c>
      <c r="J12" s="3">
        <f t="shared" si="0"/>
        <v>200</v>
      </c>
      <c r="K12" s="3" t="s">
        <v>263</v>
      </c>
      <c r="M12" s="1" t="s">
        <v>78</v>
      </c>
    </row>
    <row r="13" spans="1:13" x14ac:dyDescent="0.25">
      <c r="A13" t="s">
        <v>81</v>
      </c>
      <c r="B13" t="s">
        <v>79</v>
      </c>
      <c r="C13" t="s">
        <v>82</v>
      </c>
      <c r="D13" t="s">
        <v>83</v>
      </c>
      <c r="E13" t="s">
        <v>84</v>
      </c>
      <c r="F13" t="s">
        <v>85</v>
      </c>
      <c r="G13" s="2">
        <v>1</v>
      </c>
      <c r="H13" s="2">
        <f>1+0</f>
        <v>1</v>
      </c>
      <c r="I13" s="3">
        <v>100</v>
      </c>
      <c r="J13" s="3">
        <f t="shared" si="0"/>
        <v>100</v>
      </c>
      <c r="K13" s="3" t="s">
        <v>263</v>
      </c>
      <c r="M13" s="1" t="s">
        <v>80</v>
      </c>
    </row>
    <row r="14" spans="1:13" x14ac:dyDescent="0.25">
      <c r="A14" t="s">
        <v>88</v>
      </c>
      <c r="B14" t="s">
        <v>86</v>
      </c>
      <c r="D14" t="s">
        <v>89</v>
      </c>
      <c r="E14" t="s">
        <v>84</v>
      </c>
      <c r="F14" t="s">
        <v>90</v>
      </c>
      <c r="G14" s="2">
        <v>1</v>
      </c>
      <c r="H14" s="2">
        <f>1+2</f>
        <v>3</v>
      </c>
      <c r="I14" s="3">
        <v>20</v>
      </c>
      <c r="J14" s="3">
        <f t="shared" si="0"/>
        <v>60</v>
      </c>
      <c r="K14" s="3" t="s">
        <v>263</v>
      </c>
      <c r="M14" s="1" t="s">
        <v>87</v>
      </c>
    </row>
    <row r="15" spans="1:13" x14ac:dyDescent="0.25">
      <c r="A15" t="s">
        <v>92</v>
      </c>
      <c r="B15" t="s">
        <v>91</v>
      </c>
      <c r="D15" t="s">
        <v>93</v>
      </c>
      <c r="E15" t="s">
        <v>84</v>
      </c>
      <c r="F15" t="s">
        <v>94</v>
      </c>
      <c r="G15" s="2">
        <v>1</v>
      </c>
      <c r="H15" s="2">
        <f>1+2</f>
        <v>3</v>
      </c>
      <c r="I15" s="3">
        <v>80</v>
      </c>
      <c r="J15" s="3">
        <f t="shared" si="0"/>
        <v>240</v>
      </c>
      <c r="K15" s="3" t="s">
        <v>263</v>
      </c>
      <c r="M15" s="1" t="s">
        <v>95</v>
      </c>
    </row>
    <row r="16" spans="1:13" x14ac:dyDescent="0.25">
      <c r="A16" t="s">
        <v>97</v>
      </c>
      <c r="B16" t="s">
        <v>96</v>
      </c>
      <c r="D16" t="s">
        <v>98</v>
      </c>
      <c r="E16" t="s">
        <v>84</v>
      </c>
      <c r="F16" t="s">
        <v>99</v>
      </c>
      <c r="G16" s="2">
        <v>3</v>
      </c>
      <c r="H16" s="2">
        <f>3+6</f>
        <v>9</v>
      </c>
      <c r="I16" s="3">
        <v>50</v>
      </c>
      <c r="J16" s="3">
        <f t="shared" si="0"/>
        <v>450</v>
      </c>
      <c r="K16" s="3" t="s">
        <v>263</v>
      </c>
      <c r="M16" s="1" t="s">
        <v>100</v>
      </c>
    </row>
    <row r="17" spans="1:13" x14ac:dyDescent="0.25">
      <c r="A17" t="s">
        <v>102</v>
      </c>
      <c r="B17" t="s">
        <v>101</v>
      </c>
      <c r="D17" t="s">
        <v>103</v>
      </c>
      <c r="E17" t="s">
        <v>84</v>
      </c>
      <c r="F17" t="s">
        <v>104</v>
      </c>
      <c r="G17" s="2">
        <v>2</v>
      </c>
      <c r="H17" s="2">
        <f>2+4</f>
        <v>6</v>
      </c>
      <c r="I17" s="3">
        <v>40</v>
      </c>
      <c r="J17" s="3">
        <f t="shared" si="0"/>
        <v>240</v>
      </c>
      <c r="K17" s="3" t="s">
        <v>263</v>
      </c>
      <c r="M17" s="1" t="s">
        <v>105</v>
      </c>
    </row>
    <row r="18" spans="1:13" x14ac:dyDescent="0.25">
      <c r="A18" t="s">
        <v>107</v>
      </c>
      <c r="B18" t="s">
        <v>106</v>
      </c>
      <c r="D18" t="s">
        <v>108</v>
      </c>
      <c r="E18" t="s">
        <v>84</v>
      </c>
      <c r="F18" t="s">
        <v>109</v>
      </c>
      <c r="G18" s="2">
        <v>1</v>
      </c>
      <c r="H18" s="2">
        <f>1+0</f>
        <v>1</v>
      </c>
      <c r="I18" s="3">
        <v>220</v>
      </c>
      <c r="J18" s="3">
        <f t="shared" si="0"/>
        <v>220</v>
      </c>
      <c r="K18" s="3" t="s">
        <v>263</v>
      </c>
      <c r="M18" s="1" t="s">
        <v>110</v>
      </c>
    </row>
    <row r="19" spans="1:13" x14ac:dyDescent="0.25">
      <c r="A19" t="s">
        <v>112</v>
      </c>
      <c r="B19" t="s">
        <v>111</v>
      </c>
      <c r="C19" t="s">
        <v>116</v>
      </c>
      <c r="D19" t="s">
        <v>113</v>
      </c>
      <c r="E19" t="s">
        <v>84</v>
      </c>
      <c r="F19" t="s">
        <v>114</v>
      </c>
      <c r="G19" s="2">
        <v>2</v>
      </c>
      <c r="H19" s="2">
        <f>2+4</f>
        <v>6</v>
      </c>
      <c r="I19" s="3">
        <v>60</v>
      </c>
      <c r="J19" s="3">
        <f t="shared" si="0"/>
        <v>360</v>
      </c>
      <c r="K19" s="3" t="s">
        <v>263</v>
      </c>
      <c r="M19" s="1" t="s">
        <v>115</v>
      </c>
    </row>
    <row r="20" spans="1:13" x14ac:dyDescent="0.25">
      <c r="A20" t="s">
        <v>119</v>
      </c>
      <c r="B20" t="s">
        <v>117</v>
      </c>
      <c r="C20" t="s">
        <v>122</v>
      </c>
      <c r="D20" t="s">
        <v>121</v>
      </c>
      <c r="E20" t="s">
        <v>84</v>
      </c>
      <c r="F20" t="s">
        <v>120</v>
      </c>
      <c r="G20" s="2">
        <v>1</v>
      </c>
      <c r="H20" s="2">
        <f>1+0</f>
        <v>1</v>
      </c>
      <c r="I20" s="3">
        <v>100</v>
      </c>
      <c r="J20" s="3">
        <f t="shared" si="0"/>
        <v>100</v>
      </c>
      <c r="K20" s="3" t="s">
        <v>263</v>
      </c>
      <c r="M20" s="1" t="s">
        <v>118</v>
      </c>
    </row>
    <row r="21" spans="1:13" x14ac:dyDescent="0.25">
      <c r="A21" t="s">
        <v>124</v>
      </c>
      <c r="B21" t="s">
        <v>123</v>
      </c>
      <c r="D21" t="s">
        <v>125</v>
      </c>
      <c r="E21" t="s">
        <v>84</v>
      </c>
      <c r="F21" t="s">
        <v>126</v>
      </c>
      <c r="G21" s="2">
        <v>3</v>
      </c>
      <c r="H21" s="2">
        <f>1+1</f>
        <v>2</v>
      </c>
      <c r="I21" s="3">
        <v>110</v>
      </c>
      <c r="J21" s="3">
        <f t="shared" si="0"/>
        <v>220</v>
      </c>
      <c r="K21" s="3" t="s">
        <v>263</v>
      </c>
      <c r="M21" s="1" t="s">
        <v>127</v>
      </c>
    </row>
    <row r="22" spans="1:13" x14ac:dyDescent="0.25">
      <c r="A22" t="s">
        <v>129</v>
      </c>
      <c r="B22" t="s">
        <v>128</v>
      </c>
      <c r="D22" t="s">
        <v>130</v>
      </c>
      <c r="E22" t="s">
        <v>84</v>
      </c>
      <c r="F22" t="s">
        <v>131</v>
      </c>
      <c r="G22" s="2">
        <v>14</v>
      </c>
      <c r="H22" s="2">
        <f>2+3</f>
        <v>5</v>
      </c>
      <c r="I22" s="3">
        <v>25</v>
      </c>
      <c r="J22" s="3">
        <f t="shared" si="0"/>
        <v>125</v>
      </c>
      <c r="K22" s="3" t="s">
        <v>263</v>
      </c>
      <c r="M22" s="1" t="s">
        <v>132</v>
      </c>
    </row>
    <row r="23" spans="1:13" x14ac:dyDescent="0.25">
      <c r="A23" t="s">
        <v>134</v>
      </c>
      <c r="B23" t="s">
        <v>133</v>
      </c>
      <c r="C23" t="s">
        <v>138</v>
      </c>
      <c r="D23" t="s">
        <v>135</v>
      </c>
      <c r="E23" t="s">
        <v>84</v>
      </c>
      <c r="F23" t="s">
        <v>136</v>
      </c>
      <c r="G23" s="2">
        <v>1</v>
      </c>
      <c r="H23" s="2">
        <f>1+0</f>
        <v>1</v>
      </c>
      <c r="I23" s="3">
        <v>200</v>
      </c>
      <c r="J23" s="3">
        <f t="shared" si="0"/>
        <v>200</v>
      </c>
      <c r="K23" s="3" t="s">
        <v>263</v>
      </c>
      <c r="M23" s="1" t="s">
        <v>137</v>
      </c>
    </row>
    <row r="24" spans="1:13" x14ac:dyDescent="0.25">
      <c r="A24" t="s">
        <v>141</v>
      </c>
      <c r="B24" t="s">
        <v>139</v>
      </c>
      <c r="D24" t="s">
        <v>142</v>
      </c>
      <c r="E24" t="s">
        <v>84</v>
      </c>
      <c r="F24" t="s">
        <v>143</v>
      </c>
      <c r="G24" s="2">
        <v>4</v>
      </c>
      <c r="H24" s="2">
        <f>4+8</f>
        <v>12</v>
      </c>
      <c r="I24" s="3">
        <v>20</v>
      </c>
      <c r="J24" s="3">
        <f t="shared" si="0"/>
        <v>240</v>
      </c>
      <c r="K24" s="3" t="s">
        <v>263</v>
      </c>
      <c r="M24" s="1" t="s">
        <v>140</v>
      </c>
    </row>
    <row r="25" spans="1:13" x14ac:dyDescent="0.25">
      <c r="A25" t="s">
        <v>146</v>
      </c>
      <c r="B25" t="s">
        <v>144</v>
      </c>
      <c r="D25" t="s">
        <v>147</v>
      </c>
      <c r="E25" t="s">
        <v>84</v>
      </c>
      <c r="F25" t="s">
        <v>148</v>
      </c>
      <c r="G25" s="2">
        <v>1</v>
      </c>
      <c r="H25" s="2">
        <f t="shared" ref="H25:H31" si="1">1+2</f>
        <v>3</v>
      </c>
      <c r="I25" s="3">
        <v>550</v>
      </c>
      <c r="J25" s="3">
        <f t="shared" si="0"/>
        <v>1650</v>
      </c>
      <c r="K25" s="3" t="s">
        <v>263</v>
      </c>
      <c r="M25" s="1" t="s">
        <v>145</v>
      </c>
    </row>
    <row r="26" spans="1:13" x14ac:dyDescent="0.25">
      <c r="A26" t="s">
        <v>151</v>
      </c>
      <c r="B26" t="s">
        <v>149</v>
      </c>
      <c r="D26" t="s">
        <v>152</v>
      </c>
      <c r="E26" t="s">
        <v>84</v>
      </c>
      <c r="F26" t="s">
        <v>153</v>
      </c>
      <c r="G26" s="2">
        <v>1</v>
      </c>
      <c r="H26" s="2">
        <f t="shared" si="1"/>
        <v>3</v>
      </c>
      <c r="I26" s="3">
        <v>2800</v>
      </c>
      <c r="J26" s="3">
        <f t="shared" si="0"/>
        <v>8400</v>
      </c>
      <c r="K26" s="3" t="s">
        <v>263</v>
      </c>
      <c r="M26" s="1" t="s">
        <v>150</v>
      </c>
    </row>
    <row r="27" spans="1:13" x14ac:dyDescent="0.25">
      <c r="A27" t="s">
        <v>155</v>
      </c>
      <c r="B27" t="s">
        <v>154</v>
      </c>
      <c r="C27" t="s">
        <v>159</v>
      </c>
      <c r="D27" t="s">
        <v>156</v>
      </c>
      <c r="E27" t="s">
        <v>84</v>
      </c>
      <c r="F27" t="s">
        <v>157</v>
      </c>
      <c r="G27" s="2">
        <v>1</v>
      </c>
      <c r="H27" s="2">
        <f t="shared" si="1"/>
        <v>3</v>
      </c>
      <c r="I27" s="3">
        <v>50</v>
      </c>
      <c r="J27" s="3">
        <f t="shared" si="0"/>
        <v>150</v>
      </c>
      <c r="K27" s="3" t="s">
        <v>263</v>
      </c>
      <c r="M27" s="1" t="s">
        <v>158</v>
      </c>
    </row>
    <row r="28" spans="1:13" x14ac:dyDescent="0.25">
      <c r="A28" t="s">
        <v>162</v>
      </c>
      <c r="B28" t="s">
        <v>161</v>
      </c>
      <c r="D28" t="s">
        <v>163</v>
      </c>
      <c r="E28" t="s">
        <v>84</v>
      </c>
      <c r="F28" t="s">
        <v>164</v>
      </c>
      <c r="G28" s="2">
        <v>1</v>
      </c>
      <c r="H28" s="2">
        <v>1</v>
      </c>
      <c r="I28" s="3">
        <v>1050</v>
      </c>
      <c r="J28" s="3">
        <f t="shared" si="0"/>
        <v>1050</v>
      </c>
      <c r="K28" s="3" t="s">
        <v>263</v>
      </c>
      <c r="M28" s="1" t="s">
        <v>165</v>
      </c>
    </row>
    <row r="29" spans="1:13" x14ac:dyDescent="0.25">
      <c r="A29" t="s">
        <v>169</v>
      </c>
      <c r="B29" t="s">
        <v>166</v>
      </c>
      <c r="D29" t="s">
        <v>170</v>
      </c>
      <c r="E29" t="s">
        <v>84</v>
      </c>
      <c r="F29" t="s">
        <v>171</v>
      </c>
      <c r="G29" s="2">
        <v>1</v>
      </c>
      <c r="H29" s="2">
        <f t="shared" si="1"/>
        <v>3</v>
      </c>
      <c r="I29" s="3">
        <v>100</v>
      </c>
      <c r="J29" s="3">
        <f t="shared" si="0"/>
        <v>300</v>
      </c>
      <c r="K29" s="3" t="s">
        <v>263</v>
      </c>
      <c r="M29" s="1" t="s">
        <v>168</v>
      </c>
    </row>
    <row r="30" spans="1:13" x14ac:dyDescent="0.25">
      <c r="A30" t="s">
        <v>173</v>
      </c>
      <c r="B30" t="s">
        <v>167</v>
      </c>
      <c r="D30" t="s">
        <v>174</v>
      </c>
      <c r="E30" t="s">
        <v>84</v>
      </c>
      <c r="F30" t="s">
        <v>175</v>
      </c>
      <c r="G30" s="2">
        <v>1</v>
      </c>
      <c r="H30" s="2">
        <f t="shared" si="1"/>
        <v>3</v>
      </c>
      <c r="I30" s="3">
        <v>250</v>
      </c>
      <c r="J30" s="3">
        <f t="shared" si="0"/>
        <v>750</v>
      </c>
      <c r="K30" s="3" t="s">
        <v>263</v>
      </c>
      <c r="M30" s="1" t="s">
        <v>172</v>
      </c>
    </row>
    <row r="31" spans="1:13" x14ac:dyDescent="0.25">
      <c r="A31" t="s">
        <v>178</v>
      </c>
      <c r="B31" t="s">
        <v>176</v>
      </c>
      <c r="C31" t="s">
        <v>185</v>
      </c>
      <c r="D31" t="s">
        <v>179</v>
      </c>
      <c r="E31" t="s">
        <v>84</v>
      </c>
      <c r="F31" t="s">
        <v>180</v>
      </c>
      <c r="G31" s="2">
        <v>1</v>
      </c>
      <c r="H31" s="2">
        <f t="shared" si="1"/>
        <v>3</v>
      </c>
      <c r="I31" s="3">
        <v>30</v>
      </c>
      <c r="J31" s="3">
        <f t="shared" si="0"/>
        <v>90</v>
      </c>
      <c r="K31" s="3" t="s">
        <v>263</v>
      </c>
      <c r="M31" s="1" t="s">
        <v>177</v>
      </c>
    </row>
    <row r="32" spans="1:13" s="5" customFormat="1" ht="18" thickBot="1" x14ac:dyDescent="0.3">
      <c r="A32" s="5" t="s">
        <v>182</v>
      </c>
      <c r="D32" s="5" t="s">
        <v>183</v>
      </c>
      <c r="E32" s="5" t="s">
        <v>84</v>
      </c>
      <c r="F32" s="5" t="s">
        <v>184</v>
      </c>
      <c r="G32" s="6">
        <v>1</v>
      </c>
      <c r="H32" s="6">
        <f>1+0</f>
        <v>1</v>
      </c>
      <c r="I32" s="7">
        <v>100</v>
      </c>
      <c r="J32" s="7">
        <f t="shared" si="0"/>
        <v>100</v>
      </c>
      <c r="K32" s="7" t="s">
        <v>263</v>
      </c>
      <c r="M32" s="8" t="s">
        <v>181</v>
      </c>
    </row>
    <row r="33" spans="1:13" ht="18" thickTop="1" x14ac:dyDescent="0.25">
      <c r="A33" t="s">
        <v>160</v>
      </c>
      <c r="B33" t="s">
        <v>186</v>
      </c>
      <c r="D33" t="s">
        <v>160</v>
      </c>
      <c r="E33" t="s">
        <v>188</v>
      </c>
      <c r="F33" t="s">
        <v>187</v>
      </c>
      <c r="G33" s="2">
        <v>2</v>
      </c>
      <c r="H33" s="2">
        <f>2+3</f>
        <v>5</v>
      </c>
      <c r="I33" s="3">
        <v>705</v>
      </c>
      <c r="J33" s="3">
        <f t="shared" si="0"/>
        <v>3525</v>
      </c>
      <c r="K33" s="3" t="s">
        <v>263</v>
      </c>
      <c r="M33" s="1" t="s">
        <v>189</v>
      </c>
    </row>
    <row r="34" spans="1:13" x14ac:dyDescent="0.25">
      <c r="A34" t="s">
        <v>192</v>
      </c>
      <c r="B34" t="s">
        <v>190</v>
      </c>
      <c r="C34" t="s">
        <v>194</v>
      </c>
      <c r="D34" t="s">
        <v>192</v>
      </c>
      <c r="E34" t="s">
        <v>188</v>
      </c>
      <c r="F34" t="s">
        <v>193</v>
      </c>
      <c r="G34" s="2">
        <v>9</v>
      </c>
      <c r="H34" s="2">
        <v>100</v>
      </c>
      <c r="I34" s="3">
        <v>2.13</v>
      </c>
      <c r="J34" s="3">
        <f t="shared" si="0"/>
        <v>213</v>
      </c>
      <c r="K34" s="3" t="s">
        <v>263</v>
      </c>
      <c r="M34" s="1" t="s">
        <v>191</v>
      </c>
    </row>
    <row r="35" spans="1:13" x14ac:dyDescent="0.25">
      <c r="A35" t="s">
        <v>197</v>
      </c>
      <c r="B35" t="s">
        <v>195</v>
      </c>
      <c r="C35" t="s">
        <v>202</v>
      </c>
      <c r="D35" t="s">
        <v>197</v>
      </c>
      <c r="E35" t="s">
        <v>188</v>
      </c>
      <c r="F35" t="s">
        <v>198</v>
      </c>
      <c r="G35" s="2">
        <v>2</v>
      </c>
      <c r="H35" s="2">
        <v>100</v>
      </c>
      <c r="I35" s="3">
        <v>2.0499999999999998</v>
      </c>
      <c r="J35" s="3">
        <f t="shared" si="0"/>
        <v>204.99999999999997</v>
      </c>
      <c r="K35" s="3" t="s">
        <v>263</v>
      </c>
      <c r="M35" s="1" t="s">
        <v>196</v>
      </c>
    </row>
    <row r="36" spans="1:13" x14ac:dyDescent="0.25">
      <c r="A36" t="s">
        <v>201</v>
      </c>
      <c r="B36" t="s">
        <v>199</v>
      </c>
      <c r="C36" t="s">
        <v>203</v>
      </c>
      <c r="D36" t="s">
        <v>201</v>
      </c>
      <c r="E36" t="s">
        <v>188</v>
      </c>
      <c r="F36" t="s">
        <v>204</v>
      </c>
      <c r="G36" s="2">
        <v>40</v>
      </c>
      <c r="H36" s="2">
        <v>200</v>
      </c>
      <c r="I36" s="3">
        <v>2.0299999999999998</v>
      </c>
      <c r="J36" s="3">
        <f t="shared" si="0"/>
        <v>405.99999999999994</v>
      </c>
      <c r="K36" s="3" t="s">
        <v>263</v>
      </c>
      <c r="M36" s="1" t="s">
        <v>200</v>
      </c>
    </row>
    <row r="37" spans="1:13" x14ac:dyDescent="0.25">
      <c r="A37" t="s">
        <v>206</v>
      </c>
      <c r="B37" t="s">
        <v>207</v>
      </c>
      <c r="C37" t="s">
        <v>208</v>
      </c>
      <c r="D37" t="s">
        <v>206</v>
      </c>
      <c r="E37" t="s">
        <v>188</v>
      </c>
      <c r="F37" t="s">
        <v>209</v>
      </c>
      <c r="G37" s="2">
        <v>1</v>
      </c>
      <c r="H37" s="2">
        <v>100</v>
      </c>
      <c r="I37" s="3">
        <v>2.12</v>
      </c>
      <c r="J37" s="3">
        <f t="shared" si="0"/>
        <v>212</v>
      </c>
      <c r="K37" s="3" t="s">
        <v>263</v>
      </c>
      <c r="M37" s="1" t="s">
        <v>205</v>
      </c>
    </row>
    <row r="38" spans="1:13" x14ac:dyDescent="0.25">
      <c r="A38" t="s">
        <v>212</v>
      </c>
      <c r="B38" t="s">
        <v>211</v>
      </c>
      <c r="C38" t="s">
        <v>214</v>
      </c>
      <c r="D38" t="s">
        <v>212</v>
      </c>
      <c r="E38" t="s">
        <v>188</v>
      </c>
      <c r="F38" t="s">
        <v>213</v>
      </c>
      <c r="G38" s="2">
        <v>1</v>
      </c>
      <c r="H38" s="2">
        <v>100</v>
      </c>
      <c r="I38" s="3">
        <v>1.91</v>
      </c>
      <c r="J38" s="3">
        <f t="shared" si="0"/>
        <v>191</v>
      </c>
      <c r="K38" s="3" t="s">
        <v>263</v>
      </c>
      <c r="M38" s="1" t="s">
        <v>210</v>
      </c>
    </row>
    <row r="39" spans="1:13" x14ac:dyDescent="0.25">
      <c r="A39" t="s">
        <v>218</v>
      </c>
      <c r="B39" t="s">
        <v>215</v>
      </c>
      <c r="C39" t="s">
        <v>217</v>
      </c>
      <c r="D39" t="s">
        <v>218</v>
      </c>
      <c r="E39" t="s">
        <v>188</v>
      </c>
      <c r="F39" t="s">
        <v>219</v>
      </c>
      <c r="G39" s="2">
        <v>1</v>
      </c>
      <c r="H39" s="2">
        <v>100</v>
      </c>
      <c r="I39" s="3">
        <v>2.02</v>
      </c>
      <c r="J39" s="3">
        <f t="shared" si="0"/>
        <v>202</v>
      </c>
      <c r="K39" s="3" t="s">
        <v>263</v>
      </c>
      <c r="M39" s="1" t="s">
        <v>216</v>
      </c>
    </row>
    <row r="40" spans="1:13" x14ac:dyDescent="0.25">
      <c r="A40" t="s">
        <v>222</v>
      </c>
      <c r="B40" t="s">
        <v>220</v>
      </c>
      <c r="C40" t="s">
        <v>223</v>
      </c>
      <c r="D40" t="s">
        <v>222</v>
      </c>
      <c r="E40" t="s">
        <v>188</v>
      </c>
      <c r="F40" t="s">
        <v>224</v>
      </c>
      <c r="G40" s="2">
        <v>2</v>
      </c>
      <c r="H40" s="2">
        <v>10</v>
      </c>
      <c r="I40" s="3">
        <v>60.3</v>
      </c>
      <c r="J40" s="3">
        <f t="shared" si="0"/>
        <v>603</v>
      </c>
      <c r="K40" s="3" t="s">
        <v>263</v>
      </c>
      <c r="M40" s="1" t="s">
        <v>221</v>
      </c>
    </row>
    <row r="41" spans="1:13" x14ac:dyDescent="0.25">
      <c r="A41" t="s">
        <v>228</v>
      </c>
      <c r="B41" t="s">
        <v>225</v>
      </c>
      <c r="C41" t="s">
        <v>227</v>
      </c>
      <c r="D41" t="s">
        <v>228</v>
      </c>
      <c r="E41" t="s">
        <v>188</v>
      </c>
      <c r="F41" t="s">
        <v>229</v>
      </c>
      <c r="G41" s="2">
        <v>1</v>
      </c>
      <c r="H41" s="2">
        <v>100</v>
      </c>
      <c r="I41" s="3">
        <v>2.0099999999999998</v>
      </c>
      <c r="J41" s="3">
        <f t="shared" si="0"/>
        <v>200.99999999999997</v>
      </c>
      <c r="K41" s="3" t="s">
        <v>263</v>
      </c>
      <c r="M41" s="1" t="s">
        <v>226</v>
      </c>
    </row>
    <row r="42" spans="1:13" x14ac:dyDescent="0.25">
      <c r="A42" t="s">
        <v>234</v>
      </c>
      <c r="B42" t="s">
        <v>230</v>
      </c>
      <c r="C42" t="s">
        <v>231</v>
      </c>
      <c r="D42" t="s">
        <v>233</v>
      </c>
      <c r="E42" t="s">
        <v>188</v>
      </c>
      <c r="F42" t="s">
        <v>235</v>
      </c>
      <c r="G42" s="2">
        <v>2</v>
      </c>
      <c r="H42" s="2">
        <v>100</v>
      </c>
      <c r="I42" s="3">
        <v>1.44</v>
      </c>
      <c r="J42" s="3">
        <f t="shared" si="0"/>
        <v>144</v>
      </c>
      <c r="K42" s="3" t="s">
        <v>263</v>
      </c>
      <c r="M42" s="1" t="s">
        <v>232</v>
      </c>
    </row>
    <row r="43" spans="1:13" x14ac:dyDescent="0.25">
      <c r="A43" t="s">
        <v>238</v>
      </c>
      <c r="B43" t="s">
        <v>239</v>
      </c>
      <c r="C43" t="s">
        <v>240</v>
      </c>
      <c r="D43" t="s">
        <v>238</v>
      </c>
      <c r="E43" t="s">
        <v>188</v>
      </c>
      <c r="F43" t="s">
        <v>237</v>
      </c>
      <c r="G43" s="2">
        <v>2</v>
      </c>
      <c r="H43" s="2">
        <v>100</v>
      </c>
      <c r="I43" s="3">
        <v>2.02</v>
      </c>
      <c r="J43" s="3">
        <f t="shared" si="0"/>
        <v>202</v>
      </c>
      <c r="K43" s="3" t="s">
        <v>263</v>
      </c>
      <c r="M43" s="1" t="s">
        <v>236</v>
      </c>
    </row>
    <row r="44" spans="1:13" x14ac:dyDescent="0.25">
      <c r="A44" t="s">
        <v>243</v>
      </c>
      <c r="B44" t="s">
        <v>242</v>
      </c>
      <c r="C44" s="4" t="s">
        <v>244</v>
      </c>
      <c r="D44" t="s">
        <v>243</v>
      </c>
      <c r="E44" t="s">
        <v>188</v>
      </c>
      <c r="F44" t="s">
        <v>245</v>
      </c>
      <c r="G44" s="2">
        <v>1</v>
      </c>
      <c r="H44" s="2">
        <v>100</v>
      </c>
      <c r="I44" s="3">
        <v>1.68</v>
      </c>
      <c r="J44" s="3">
        <f t="shared" si="0"/>
        <v>168</v>
      </c>
      <c r="K44" s="3" t="s">
        <v>263</v>
      </c>
      <c r="M44" s="1" t="s">
        <v>241</v>
      </c>
    </row>
    <row r="45" spans="1:13" x14ac:dyDescent="0.25">
      <c r="A45" t="s">
        <v>247</v>
      </c>
      <c r="B45" t="s">
        <v>248</v>
      </c>
      <c r="C45" t="s">
        <v>250</v>
      </c>
      <c r="D45" t="s">
        <v>247</v>
      </c>
      <c r="E45" t="s">
        <v>188</v>
      </c>
      <c r="F45" t="s">
        <v>251</v>
      </c>
      <c r="G45" s="2">
        <v>1</v>
      </c>
      <c r="H45" s="2">
        <v>100</v>
      </c>
      <c r="I45" s="3">
        <v>0.90300000000000002</v>
      </c>
      <c r="J45" s="3">
        <f t="shared" si="0"/>
        <v>90.3</v>
      </c>
      <c r="K45" s="3" t="s">
        <v>263</v>
      </c>
      <c r="M45" s="1" t="s">
        <v>246</v>
      </c>
    </row>
    <row r="46" spans="1:13" x14ac:dyDescent="0.25">
      <c r="A46" t="s">
        <v>254</v>
      </c>
      <c r="B46" t="s">
        <v>249</v>
      </c>
      <c r="C46" t="s">
        <v>252</v>
      </c>
      <c r="D46" t="s">
        <v>254</v>
      </c>
      <c r="E46" t="s">
        <v>188</v>
      </c>
      <c r="F46" t="s">
        <v>255</v>
      </c>
      <c r="G46" s="2">
        <v>1</v>
      </c>
      <c r="H46" s="2">
        <v>100</v>
      </c>
      <c r="I46" s="3">
        <v>1.46</v>
      </c>
      <c r="J46" s="3">
        <f t="shared" si="0"/>
        <v>146</v>
      </c>
      <c r="K46" s="3" t="s">
        <v>263</v>
      </c>
      <c r="M46" s="1" t="s">
        <v>253</v>
      </c>
    </row>
    <row r="47" spans="1:13" x14ac:dyDescent="0.25">
      <c r="A47" t="s">
        <v>256</v>
      </c>
      <c r="B47" t="s">
        <v>260</v>
      </c>
      <c r="D47" t="s">
        <v>256</v>
      </c>
      <c r="G47" s="2">
        <v>1</v>
      </c>
      <c r="H47" s="2">
        <v>10</v>
      </c>
      <c r="M47" s="1"/>
    </row>
    <row r="48" spans="1:13" x14ac:dyDescent="0.25">
      <c r="A48" t="s">
        <v>257</v>
      </c>
      <c r="B48" t="s">
        <v>259</v>
      </c>
      <c r="D48" t="s">
        <v>257</v>
      </c>
      <c r="G48" s="2">
        <v>1</v>
      </c>
      <c r="H48" s="2">
        <v>10</v>
      </c>
    </row>
    <row r="49" spans="1:13" s="5" customFormat="1" ht="18" thickBot="1" x14ac:dyDescent="0.3">
      <c r="A49" s="5" t="s">
        <v>258</v>
      </c>
      <c r="B49" s="5" t="s">
        <v>261</v>
      </c>
      <c r="D49" s="5" t="s">
        <v>258</v>
      </c>
      <c r="G49" s="6">
        <v>1</v>
      </c>
      <c r="H49" s="6">
        <v>10</v>
      </c>
      <c r="I49" s="7"/>
      <c r="J49" s="7"/>
      <c r="K49" s="7"/>
    </row>
    <row r="50" spans="1:13" ht="18" thickTop="1" x14ac:dyDescent="0.25">
      <c r="A50" s="9" t="s">
        <v>269</v>
      </c>
      <c r="B50" t="s">
        <v>265</v>
      </c>
      <c r="C50" t="s">
        <v>266</v>
      </c>
      <c r="D50" t="s">
        <v>264</v>
      </c>
      <c r="E50" t="s">
        <v>267</v>
      </c>
      <c r="F50" s="11">
        <v>25872745</v>
      </c>
      <c r="G50" s="2" t="s">
        <v>268</v>
      </c>
      <c r="H50" s="2">
        <v>9</v>
      </c>
      <c r="I50" s="10">
        <v>629</v>
      </c>
      <c r="J50" s="10">
        <v>5661</v>
      </c>
      <c r="K50" s="3" t="s">
        <v>270</v>
      </c>
      <c r="L50" t="s">
        <v>272</v>
      </c>
      <c r="M50" s="1" t="s">
        <v>271</v>
      </c>
    </row>
    <row r="51" spans="1:13" x14ac:dyDescent="0.25">
      <c r="A51" s="12" t="s">
        <v>273</v>
      </c>
      <c r="B51" t="s">
        <v>265</v>
      </c>
      <c r="C51" t="s">
        <v>274</v>
      </c>
      <c r="D51" t="s">
        <v>275</v>
      </c>
      <c r="E51" t="s">
        <v>267</v>
      </c>
      <c r="F51" s="11">
        <v>25872754</v>
      </c>
      <c r="G51" s="2" t="s">
        <v>268</v>
      </c>
      <c r="H51" s="2">
        <v>9</v>
      </c>
      <c r="I51" s="10">
        <v>629</v>
      </c>
      <c r="J51" s="10">
        <v>5661</v>
      </c>
      <c r="K51" s="3" t="s">
        <v>270</v>
      </c>
      <c r="L51" t="s">
        <v>272</v>
      </c>
      <c r="M51" s="1" t="s">
        <v>276</v>
      </c>
    </row>
    <row r="52" spans="1:13" x14ac:dyDescent="0.25">
      <c r="A52" t="s">
        <v>277</v>
      </c>
      <c r="B52" t="s">
        <v>278</v>
      </c>
      <c r="C52" t="s">
        <v>280</v>
      </c>
      <c r="D52" s="13">
        <v>629105150521</v>
      </c>
      <c r="E52" t="s">
        <v>267</v>
      </c>
      <c r="F52" s="11">
        <v>41398097</v>
      </c>
      <c r="G52" s="2">
        <v>3</v>
      </c>
      <c r="H52" s="2">
        <v>3</v>
      </c>
      <c r="I52" s="10">
        <v>319</v>
      </c>
      <c r="J52" s="10">
        <v>957</v>
      </c>
      <c r="K52" s="3" t="s">
        <v>270</v>
      </c>
      <c r="L52" t="s">
        <v>272</v>
      </c>
      <c r="M52" s="1" t="s">
        <v>279</v>
      </c>
    </row>
    <row r="53" spans="1:13" x14ac:dyDescent="0.25">
      <c r="A53" t="s">
        <v>281</v>
      </c>
      <c r="B53" t="s">
        <v>283</v>
      </c>
      <c r="C53" s="14" t="s">
        <v>284</v>
      </c>
      <c r="D53" t="s">
        <v>281</v>
      </c>
      <c r="E53" t="s">
        <v>267</v>
      </c>
      <c r="F53" s="11">
        <v>47432638</v>
      </c>
      <c r="G53" s="2">
        <v>3</v>
      </c>
      <c r="H53" s="2">
        <v>3</v>
      </c>
      <c r="I53" s="3">
        <v>999</v>
      </c>
      <c r="J53" s="10">
        <v>2997</v>
      </c>
      <c r="K53" s="3" t="s">
        <v>270</v>
      </c>
      <c r="L53" t="s">
        <v>272</v>
      </c>
      <c r="M53" s="1" t="s">
        <v>282</v>
      </c>
    </row>
  </sheetData>
  <phoneticPr fontId="1"/>
  <hyperlinks>
    <hyperlink ref="M2" r:id="rId1" xr:uid="{25E71C85-A910-49E1-8110-145A40EAECA2}"/>
    <hyperlink ref="M3" r:id="rId2" xr:uid="{B67161AC-F28C-417C-A262-CC18D62A49E3}"/>
    <hyperlink ref="M4" r:id="rId3" xr:uid="{6F21A096-5F38-44F8-AD95-0EA675ACD04D}"/>
    <hyperlink ref="M5" r:id="rId4" xr:uid="{1D7A7F84-0045-4E76-BA5D-738676649612}"/>
    <hyperlink ref="M6" r:id="rId5" xr:uid="{8F6534E7-1740-4FBB-B637-D8ED873B10AE}"/>
    <hyperlink ref="M7" r:id="rId6" xr:uid="{4FFC2121-BC45-4167-962D-0505FCE40A1B}"/>
    <hyperlink ref="M8" r:id="rId7" xr:uid="{DE20999D-A049-4F5B-8D1F-05FA927DA01C}"/>
    <hyperlink ref="M9" r:id="rId8" xr:uid="{445F0B97-F7FE-4544-B32D-5D12165C8436}"/>
    <hyperlink ref="M10" r:id="rId9" xr:uid="{CC1F4E86-E627-48A7-9EA4-60050CF3940F}"/>
    <hyperlink ref="M11" r:id="rId10" xr:uid="{DE50E3E0-5575-427A-BDFF-57E6C775ABB1}"/>
    <hyperlink ref="M12" r:id="rId11" xr:uid="{99F0919F-7305-4ACA-9696-A5708D7DB489}"/>
    <hyperlink ref="M13" r:id="rId12" xr:uid="{03F46BD9-4A2B-44AD-812F-FA1C92A94D2F}"/>
    <hyperlink ref="M14" r:id="rId13" xr:uid="{F22D29A3-FD96-4B2A-846B-28ED2C15190E}"/>
    <hyperlink ref="M15" r:id="rId14" xr:uid="{48B9A0F5-4845-4F58-B775-A81F34EDD6D4}"/>
    <hyperlink ref="M16" r:id="rId15" xr:uid="{EE2D27BB-F80F-44EC-B59F-99D7BC8D4AEF}"/>
    <hyperlink ref="M17" r:id="rId16" xr:uid="{3EBD666E-E823-4CF1-8F15-0B43CE0DF85E}"/>
    <hyperlink ref="M18" r:id="rId17" xr:uid="{545CA15C-1541-46CE-A2B2-1D013995F9EA}"/>
    <hyperlink ref="M19" r:id="rId18" xr:uid="{AD3CD675-8A04-44C3-8BF6-F8183B8F9BDA}"/>
    <hyperlink ref="M20" r:id="rId19" xr:uid="{77836CB6-3E3D-428F-BA7F-B0B3C8E62B74}"/>
    <hyperlink ref="M21" r:id="rId20" xr:uid="{86200A8A-54E0-486C-9591-0A0CC2695E97}"/>
    <hyperlink ref="M22" r:id="rId21" xr:uid="{035E4B6C-ACB7-4C6C-9992-ED22154F7693}"/>
    <hyperlink ref="M23" r:id="rId22" xr:uid="{BE41B446-76D7-4EFB-8651-C1633F980773}"/>
    <hyperlink ref="M24" r:id="rId23" xr:uid="{2A183221-D13B-4D46-A241-05B830F5F331}"/>
    <hyperlink ref="M25" r:id="rId24" xr:uid="{45C7B496-AE9A-46EB-808C-535CEEDBD49F}"/>
    <hyperlink ref="M26" r:id="rId25" xr:uid="{C6EA3AE9-6A53-4E70-A8AE-0BBA56195E5A}"/>
    <hyperlink ref="M27" r:id="rId26" xr:uid="{3E263D0C-A40A-4AD9-8661-1D925F7A6D33}"/>
    <hyperlink ref="M28" r:id="rId27" xr:uid="{F6CDBEBF-711A-4403-B800-739940638DFF}"/>
    <hyperlink ref="M29" r:id="rId28" xr:uid="{0F9E72AA-75FD-43A5-9B47-F092A60E48F3}"/>
    <hyperlink ref="M30" r:id="rId29" xr:uid="{82855F1F-1AAE-4910-BF25-DF447EFEF2F3}"/>
    <hyperlink ref="M31" r:id="rId30" xr:uid="{D95B7F4C-16F7-4FD8-8674-76888B50395E}"/>
    <hyperlink ref="M32" r:id="rId31" xr:uid="{408352D8-8D76-4775-A649-814581CB5DB7}"/>
    <hyperlink ref="M33" r:id="rId32" xr:uid="{100EA08A-FEFA-A443-BD02-2BBD18AA7F20}"/>
    <hyperlink ref="M34" r:id="rId33" xr:uid="{36D55200-4555-1E49-805B-E7835A57D8EC}"/>
    <hyperlink ref="M35" r:id="rId34" xr:uid="{390F4486-8EB2-874D-93B2-D43A72919F18}"/>
    <hyperlink ref="M36" r:id="rId35" xr:uid="{A8A0711F-7DE6-DA45-8560-84DF29F35FB2}"/>
    <hyperlink ref="M37" r:id="rId36" xr:uid="{4D61DB97-30C0-3C47-8F2B-F4597EC9F7D3}"/>
    <hyperlink ref="M38" r:id="rId37" xr:uid="{B35BC849-20AA-834B-814B-09AC05AAFF55}"/>
    <hyperlink ref="M39" r:id="rId38" xr:uid="{33B4D096-C4DF-F343-B5F2-D8B663F1A955}"/>
    <hyperlink ref="M40" r:id="rId39" xr:uid="{DED1F129-8E20-D045-95E5-68FE3A70B485}"/>
    <hyperlink ref="M41" r:id="rId40" xr:uid="{189546CB-B181-B144-895B-0A8C2CF2D893}"/>
    <hyperlink ref="M42" r:id="rId41" xr:uid="{ECCDBE4F-EC86-B94F-88EB-1B0D9444E14B}"/>
    <hyperlink ref="M43" r:id="rId42" xr:uid="{6811496F-9226-3843-B7D4-E79547FD52CF}"/>
    <hyperlink ref="M44" r:id="rId43" xr:uid="{FF3E1D60-EFCC-0B40-B257-44889C5A30A2}"/>
    <hyperlink ref="M45" r:id="rId44" xr:uid="{260B3A3F-D0AD-E347-A354-6CC8A08B356F}"/>
    <hyperlink ref="M46" r:id="rId45" xr:uid="{DB28505E-F043-914F-8BC9-0D7D7F0E85AC}"/>
    <hyperlink ref="M50" r:id="rId46" xr:uid="{F0D0079E-C7E4-4B71-AAD0-9A63C6C51C98}"/>
    <hyperlink ref="M51" r:id="rId47" xr:uid="{750AF1F8-81BD-4497-BC6E-F51BF2477BE0}"/>
    <hyperlink ref="M52" r:id="rId48" xr:uid="{EDB53BDE-3683-4D73-A582-2F1A9D0EF7D7}"/>
    <hyperlink ref="M53" r:id="rId49" xr:uid="{0FCC8C5C-C707-4F1C-9F98-517115F040A8}"/>
    <hyperlink ref="C53" r:id="rId50" xr:uid="{E0DF9105-0A70-411F-B610-C712E841CD69}"/>
  </hyperlinks>
  <pageMargins left="0.7" right="0.7" top="0.75" bottom="0.75" header="0.3" footer="0.3"/>
  <pageSetup paperSize="9" orientation="portrait" r:id="rId5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Build４</vt:lpstr>
      <vt:lpstr>Build3</vt:lpstr>
      <vt:lpstr>Build2</vt:lpstr>
      <vt:lpstr>Build1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wai wai</dc:creator>
  <cp:lastModifiedBy>2CEU1107</cp:lastModifiedBy>
  <dcterms:created xsi:type="dcterms:W3CDTF">2015-06-05T18:19:34Z</dcterms:created>
  <dcterms:modified xsi:type="dcterms:W3CDTF">2024-05-23T05:34:58Z</dcterms:modified>
</cp:coreProperties>
</file>