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wa\Projects\H-58-Avionics\Tests\LongRunTest\Analysis\"/>
    </mc:Choice>
  </mc:AlternateContent>
  <xr:revisionPtr revIDLastSave="0" documentId="13_ncr:1_{F5913F40-D551-4996-B6D0-5E795CB9CF7B}" xr6:coauthVersionLast="47" xr6:coauthVersionMax="47" xr10:uidLastSave="{00000000-0000-0000-0000-000000000000}"/>
  <bookViews>
    <workbookView xWindow="-120" yWindow="-120" windowWidth="29040" windowHeight="15720" tabRatio="803" activeTab="3" xr2:uid="{E3D3190C-FFD0-8944-A05D-CA68137B43A3}"/>
  </bookViews>
  <sheets>
    <sheet name="速報" sheetId="1" r:id="rId1"/>
    <sheet name="解析" sheetId="32" r:id="rId2"/>
    <sheet name="温度変化" sheetId="33" r:id="rId3"/>
    <sheet name="供給電圧変化" sheetId="34" r:id="rId4"/>
    <sheet name="Fujitsu電圧変化" sheetId="36" r:id="rId5"/>
    <sheet name="GuangzhouMarkynBattery電圧変化" sheetId="35" r:id="rId6"/>
    <sheet name="Fujitsu" sheetId="27" r:id="rId7"/>
    <sheet name="GuangzhouMarkynBattery" sheetId="28" r:id="rId8"/>
  </sheets>
  <definedNames>
    <definedName name="ExternalData_1" localSheetId="6" hidden="1">Fujitsu!$A$1:$E$595</definedName>
    <definedName name="ExternalData_1" localSheetId="7" hidden="1">GuangzhouMarkynBattery!$A$1:$E$590</definedName>
    <definedName name="ExternalData_10" localSheetId="7" hidden="1">GuangzhouMarkynBattery!$BC$1:$BG$51</definedName>
    <definedName name="ExternalData_11" localSheetId="7" hidden="1">GuangzhouMarkynBattery!$BI$1:$BM$51</definedName>
    <definedName name="ExternalData_12" localSheetId="7" hidden="1">GuangzhouMarkynBattery!$BO$1:$BS$51</definedName>
    <definedName name="ExternalData_13" localSheetId="7" hidden="1">GuangzhouMarkynBattery!$BU$1:$BY$51</definedName>
    <definedName name="ExternalData_14" localSheetId="7" hidden="1">GuangzhouMarkynBattery!$CA$1:$CE$51</definedName>
    <definedName name="ExternalData_15" localSheetId="7" hidden="1">GuangzhouMarkynBattery!$CG$1:$CK$101</definedName>
    <definedName name="ExternalData_2" localSheetId="6" hidden="1">Fujitsu!$G$1:$K$51</definedName>
    <definedName name="ExternalData_2" localSheetId="7" hidden="1">GuangzhouMarkynBattery!$G$1:$K$51</definedName>
    <definedName name="ExternalData_3" localSheetId="6" hidden="1">Fujitsu!$M$1:$Q$51</definedName>
    <definedName name="ExternalData_3" localSheetId="7" hidden="1">GuangzhouMarkynBattery!$M$1:$Q$51</definedName>
    <definedName name="ExternalData_4" localSheetId="6" hidden="1">Fujitsu!$S$1:$W$51</definedName>
    <definedName name="ExternalData_4" localSheetId="7" hidden="1">GuangzhouMarkynBattery!$S$1:$W$50</definedName>
    <definedName name="ExternalData_5" localSheetId="6" hidden="1">Fujitsu!$Y$1:$AC$51</definedName>
    <definedName name="ExternalData_5" localSheetId="7" hidden="1">GuangzhouMarkynBattery!$Y$1:$AC$51</definedName>
    <definedName name="ExternalData_6" localSheetId="6" hidden="1">Fujitsu!$AE$1:$AI$51</definedName>
    <definedName name="ExternalData_6" localSheetId="7" hidden="1">GuangzhouMarkynBattery!$AE$1:$AI$51</definedName>
    <definedName name="ExternalData_7" localSheetId="6" hidden="1">Fujitsu!$AK$1:$AO$51</definedName>
    <definedName name="ExternalData_7" localSheetId="7" hidden="1">GuangzhouMarkynBattery!$AK$1:$AO$51</definedName>
    <definedName name="ExternalData_8" localSheetId="6" hidden="1">Fujitsu!$AQ$1:$AU$51</definedName>
    <definedName name="ExternalData_8" localSheetId="7" hidden="1">GuangzhouMarkynBattery!$AQ$1:$AU$51</definedName>
    <definedName name="ExternalData_9" localSheetId="6" hidden="1">Fujitsu!$AW$1:$BA$101</definedName>
    <definedName name="ExternalData_9" localSheetId="7" hidden="1">GuangzhouMarkynBattery!$AW$1:$BA$51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32" l="1"/>
  <c r="D17" i="32"/>
  <c r="E17" i="32"/>
  <c r="F17" i="32"/>
  <c r="D18" i="32"/>
  <c r="E18" i="32"/>
  <c r="F18" i="32"/>
  <c r="D19" i="32"/>
  <c r="E19" i="32"/>
  <c r="F19" i="32"/>
  <c r="D20" i="32"/>
  <c r="E20" i="32"/>
  <c r="F20" i="32"/>
  <c r="D21" i="32"/>
  <c r="E21" i="32"/>
  <c r="F21" i="32"/>
  <c r="D22" i="32"/>
  <c r="E22" i="32"/>
  <c r="F22" i="32"/>
  <c r="D23" i="32"/>
  <c r="E23" i="32"/>
  <c r="F23" i="32"/>
  <c r="D24" i="32"/>
  <c r="E24" i="32"/>
  <c r="F24" i="32"/>
  <c r="D25" i="32"/>
  <c r="E25" i="32"/>
  <c r="F25" i="32"/>
  <c r="D26" i="32"/>
  <c r="E26" i="32"/>
  <c r="F26" i="32"/>
  <c r="D27" i="32"/>
  <c r="E27" i="32"/>
  <c r="F27" i="32"/>
  <c r="D28" i="32"/>
  <c r="E28" i="32"/>
  <c r="F28" i="32"/>
  <c r="D29" i="32"/>
  <c r="E29" i="32"/>
  <c r="F29" i="32"/>
  <c r="D30" i="32"/>
  <c r="E30" i="32"/>
  <c r="F30" i="32"/>
  <c r="D31" i="32"/>
  <c r="E31" i="32"/>
  <c r="F31" i="32"/>
  <c r="D32" i="32"/>
  <c r="E32" i="32"/>
  <c r="F32" i="32"/>
  <c r="C32" i="32"/>
  <c r="C31" i="32"/>
  <c r="C30" i="32"/>
  <c r="C29" i="32"/>
  <c r="C28" i="32"/>
  <c r="C27" i="32"/>
  <c r="C26" i="32"/>
  <c r="C25" i="32"/>
  <c r="C24" i="32"/>
  <c r="C23" i="32"/>
  <c r="C22" i="32"/>
  <c r="C20" i="32"/>
  <c r="C19" i="32"/>
  <c r="C18" i="32"/>
  <c r="C17" i="32"/>
  <c r="D4" i="32"/>
  <c r="E4" i="32"/>
  <c r="F4" i="32"/>
  <c r="D5" i="32"/>
  <c r="E5" i="32"/>
  <c r="F5" i="32"/>
  <c r="D6" i="32"/>
  <c r="E6" i="32"/>
  <c r="F6" i="32"/>
  <c r="D7" i="32"/>
  <c r="E7" i="32"/>
  <c r="F7" i="32"/>
  <c r="D8" i="32"/>
  <c r="E8" i="32"/>
  <c r="F8" i="32"/>
  <c r="D9" i="32"/>
  <c r="E9" i="32"/>
  <c r="F9" i="32"/>
  <c r="D10" i="32"/>
  <c r="E10" i="32"/>
  <c r="F10" i="32"/>
  <c r="D11" i="32"/>
  <c r="E11" i="32"/>
  <c r="F11" i="32"/>
  <c r="D12" i="32"/>
  <c r="E12" i="32"/>
  <c r="F12" i="32"/>
  <c r="D13" i="32"/>
  <c r="E13" i="32"/>
  <c r="F13" i="32"/>
  <c r="C13" i="32"/>
  <c r="C12" i="32"/>
  <c r="C11" i="32"/>
  <c r="C10" i="32"/>
  <c r="C9" i="32"/>
  <c r="C8" i="32"/>
  <c r="C7" i="32"/>
  <c r="C6" i="32"/>
  <c r="C5" i="32"/>
  <c r="C4" i="3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B4FB6-577E-4B6B-B7D5-F2F213146065}" keepAlive="1" name="クエリ - Fujitsu_00_start" description="ブック内の 'Fujitsu_00_start' クエリへの接続です。" type="5" refreshedVersion="8" background="1" saveData="1">
    <dbPr connection="Provider=Microsoft.Mashup.OleDb.1;Data Source=$Workbook$;Location=Fujitsu_00_start;Extended Properties=&quot;&quot;" command="SELECT * FROM [Fujitsu_00_start]"/>
  </connection>
  <connection id="2" xr16:uid="{AFE84B81-716B-4919-8517-C7450B1A2A40}" keepAlive="1" name="クエリ - Fujitsu_01_10min" description="ブック内の 'Fujitsu_01_10min' クエリへの接続です。" type="5" refreshedVersion="8" background="1" saveData="1">
    <dbPr connection="Provider=Microsoft.Mashup.OleDb.1;Data Source=$Workbook$;Location=Fujitsu_01_10min;Extended Properties=&quot;&quot;" command="SELECT * FROM [Fujitsu_01_10min]"/>
  </connection>
  <connection id="3" xr16:uid="{8E25D800-8554-407A-935F-1F5DA70D96C3}" keepAlive="1" name="クエリ - Fujitsu_02_20min" description="ブック内の 'Fujitsu_02_20min' クエリへの接続です。" type="5" refreshedVersion="8" background="1" saveData="1">
    <dbPr connection="Provider=Microsoft.Mashup.OleDb.1;Data Source=$Workbook$;Location=Fujitsu_02_20min;Extended Properties=&quot;&quot;" command="SELECT * FROM [Fujitsu_02_20min]"/>
  </connection>
  <connection id="4" xr16:uid="{F46C2ACB-F7AD-4F2B-88EF-820F63311B90}" keepAlive="1" name="クエリ - Fujitsu_03_30min" description="ブック内の 'Fujitsu_03_30min' クエリへの接続です。" type="5" refreshedVersion="8" background="1" saveData="1">
    <dbPr connection="Provider=Microsoft.Mashup.OleDb.1;Data Source=$Workbook$;Location=Fujitsu_03_30min;Extended Properties=&quot;&quot;" command="SELECT * FROM [Fujitsu_03_30min]"/>
  </connection>
  <connection id="5" xr16:uid="{FE8440AE-9287-438D-A596-016204E0A472}" keepAlive="1" name="クエリ - Fujitsu_04_40min" description="ブック内の 'Fujitsu_04_40min' クエリへの接続です。" type="5" refreshedVersion="8" background="1" saveData="1">
    <dbPr connection="Provider=Microsoft.Mashup.OleDb.1;Data Source=$Workbook$;Location=Fujitsu_04_40min;Extended Properties=&quot;&quot;" command="SELECT * FROM [Fujitsu_04_40min]"/>
  </connection>
  <connection id="6" xr16:uid="{9C562D3F-55B5-422A-A55C-EB30DE84B59F}" keepAlive="1" name="クエリ - Fujitsu_05_50min" description="ブック内の 'Fujitsu_05_50min' クエリへの接続です。" type="5" refreshedVersion="8" background="1" saveData="1">
    <dbPr connection="Provider=Microsoft.Mashup.OleDb.1;Data Source=$Workbook$;Location=Fujitsu_05_50min;Extended Properties=&quot;&quot;" command="SELECT * FROM [Fujitsu_05_50min]"/>
  </connection>
  <connection id="7" xr16:uid="{ACC88A88-614F-4610-B50E-7801C2E0DB9D}" keepAlive="1" name="クエリ - Fujitsu_06_60min" description="ブック内の 'Fujitsu_06_60min' クエリへの接続です。" type="5" refreshedVersion="8" background="1" saveData="1">
    <dbPr connection="Provider=Microsoft.Mashup.OleDb.1;Data Source=$Workbook$;Location=Fujitsu_06_60min;Extended Properties=&quot;&quot;" command="SELECT * FROM [Fujitsu_06_60min]"/>
  </connection>
  <connection id="8" xr16:uid="{8D2A7161-2606-43ED-B561-8766916940A4}" keepAlive="1" name="クエリ - Fujitsu_07_70min" description="ブック内の 'Fujitsu_07_70min' クエリへの接続です。" type="5" refreshedVersion="8" background="1" saveData="1">
    <dbPr connection="Provider=Microsoft.Mashup.OleDb.1;Data Source=$Workbook$;Location=Fujitsu_07_70min;Extended Properties=&quot;&quot;" command="SELECT * FROM [Fujitsu_07_70min]"/>
  </connection>
  <connection id="9" xr16:uid="{17AD51B7-29C9-45C1-B6A4-76F3051F4B78}" keepAlive="1" name="クエリ - Fujitsu_08_finish" description="ブック内の 'Fujitsu_08_finish' クエリへの接続です。" type="5" refreshedVersion="8" background="1" saveData="1">
    <dbPr connection="Provider=Microsoft.Mashup.OleDb.1;Data Source=$Workbook$;Location=Fujitsu_08_finish;Extended Properties=&quot;&quot;" command="SELECT * FROM [Fujitsu_08_finish]"/>
  </connection>
  <connection id="10" xr16:uid="{EBB2FE99-1DDF-4C30-A8E7-6B17467F97B7}" keepAlive="1" name="クエリ - Fujitsu_Marged" description="ブック内の 'Fujitsu_Marged' クエリへの接続です。" type="5" refreshedVersion="0" background="1">
    <dbPr connection="Provider=Microsoft.Mashup.OleDb.1;Data Source=$Workbook$;Location=Fujitsu_Marged;Extended Properties=&quot;&quot;" command="SELECT * FROM [Fujitsu_Marged]"/>
  </connection>
  <connection id="11" xr16:uid="{FCF3D26F-1117-4212-B756-7A92A948D071}" keepAlive="1" name="クエリ - GuangzhouMarkynBattery_00_start" description="ブック内の 'GuangzhouMarkynBattery_00_start' クエリへの接続です。" type="5" refreshedVersion="8" background="1" saveData="1">
    <dbPr connection="Provider=Microsoft.Mashup.OleDb.1;Data Source=$Workbook$;Location=GuangzhouMarkynBattery_00_start;Extended Properties=&quot;&quot;" command="SELECT * FROM [GuangzhouMarkynBattery_00_start]"/>
  </connection>
  <connection id="12" xr16:uid="{809120DB-E482-4FD5-AEEC-4DEADE36C3D1}" keepAlive="1" name="クエリ - GuangzhouMarkynBattery_01_10min" description="ブック内の 'GuangzhouMarkynBattery_01_10min' クエリへの接続です。" type="5" refreshedVersion="8" background="1" saveData="1">
    <dbPr connection="Provider=Microsoft.Mashup.OleDb.1;Data Source=$Workbook$;Location=GuangzhouMarkynBattery_01_10min;Extended Properties=&quot;&quot;" command="SELECT * FROM [GuangzhouMarkynBattery_01_10min]"/>
  </connection>
  <connection id="13" xr16:uid="{BA6E812C-AD13-4630-B079-8691CA305809}" keepAlive="1" name="クエリ - GuangzhouMarkynBattery_02_20min" description="ブック内の 'GuangzhouMarkynBattery_02_20min' クエリへの接続です。" type="5" refreshedVersion="8" background="1" saveData="1">
    <dbPr connection="Provider=Microsoft.Mashup.OleDb.1;Data Source=$Workbook$;Location=GuangzhouMarkynBattery_02_20min;Extended Properties=&quot;&quot;" command="SELECT * FROM [GuangzhouMarkynBattery_02_20min]"/>
  </connection>
  <connection id="14" xr16:uid="{5C7855E6-001C-4F77-94C0-2B6C213260BA}" keepAlive="1" name="クエリ - GuangzhouMarkynBattery_03_30min" description="ブック内の 'GuangzhouMarkynBattery_03_30min' クエリへの接続です。" type="5" refreshedVersion="8" background="1" saveData="1">
    <dbPr connection="Provider=Microsoft.Mashup.OleDb.1;Data Source=$Workbook$;Location=GuangzhouMarkynBattery_03_30min;Extended Properties=&quot;&quot;" command="SELECT * FROM [GuangzhouMarkynBattery_03_30min]"/>
  </connection>
  <connection id="15" xr16:uid="{B6EFF34D-92DB-4D88-8BC9-9CD4DAAC7A80}" keepAlive="1" name="クエリ - GuangzhouMarkynBattery_04_40min" description="ブック内の 'GuangzhouMarkynBattery_04_40min' クエリへの接続です。" type="5" refreshedVersion="8" background="1" saveData="1">
    <dbPr connection="Provider=Microsoft.Mashup.OleDb.1;Data Source=$Workbook$;Location=GuangzhouMarkynBattery_04_40min;Extended Properties=&quot;&quot;" command="SELECT * FROM [GuangzhouMarkynBattery_04_40min]"/>
  </connection>
  <connection id="16" xr16:uid="{50CF85B6-1B3D-4F83-9455-3363D007CEE8}" keepAlive="1" name="クエリ - GuangzhouMarkynBattery_05_50min" description="ブック内の 'GuangzhouMarkynBattery_05_50min' クエリへの接続です。" type="5" refreshedVersion="8" background="1" saveData="1">
    <dbPr connection="Provider=Microsoft.Mashup.OleDb.1;Data Source=$Workbook$;Location=GuangzhouMarkynBattery_05_50min;Extended Properties=&quot;&quot;" command="SELECT * FROM [GuangzhouMarkynBattery_05_50min]"/>
  </connection>
  <connection id="17" xr16:uid="{176AFDDD-C20B-44C2-9E8D-8A7778FC181A}" keepAlive="1" name="クエリ - GuangzhouMarkynBattery_06_60min" description="ブック内の 'GuangzhouMarkynBattery_06_60min' クエリへの接続です。" type="5" refreshedVersion="8" background="1" saveData="1">
    <dbPr connection="Provider=Microsoft.Mashup.OleDb.1;Data Source=$Workbook$;Location=GuangzhouMarkynBattery_06_60min;Extended Properties=&quot;&quot;" command="SELECT * FROM [GuangzhouMarkynBattery_06_60min]"/>
  </connection>
  <connection id="18" xr16:uid="{030A7F7C-EED8-4F59-942D-1AEED13F09D5}" keepAlive="1" name="クエリ - GuangzhouMarkynBattery_07_70min" description="ブック内の 'GuangzhouMarkynBattery_07_70min' クエリへの接続です。" type="5" refreshedVersion="8" background="1" saveData="1">
    <dbPr connection="Provider=Microsoft.Mashup.OleDb.1;Data Source=$Workbook$;Location=GuangzhouMarkynBattery_07_70min;Extended Properties=&quot;&quot;" command="SELECT * FROM [GuangzhouMarkynBattery_07_70min]"/>
  </connection>
  <connection id="19" xr16:uid="{482BCAD6-A54B-47E8-BE58-F5FB15C043EB}" keepAlive="1" name="クエリ - GuangzhouMarkynBattery_08_80min" description="ブック内の 'GuangzhouMarkynBattery_08_80min' クエリへの接続です。" type="5" refreshedVersion="8" background="1" saveData="1">
    <dbPr connection="Provider=Microsoft.Mashup.OleDb.1;Data Source=$Workbook$;Location=GuangzhouMarkynBattery_08_80min;Extended Properties=&quot;&quot;" command="SELECT * FROM [GuangzhouMarkynBattery_08_80min]"/>
  </connection>
  <connection id="20" xr16:uid="{1E9B057E-4503-44C0-BD04-D5ED19810CF2}" keepAlive="1" name="クエリ - GuangzhouMarkynBattery_09_90min" description="ブック内の 'GuangzhouMarkynBattery_09_90min' クエリへの接続です。" type="5" refreshedVersion="8" background="1" saveData="1">
    <dbPr connection="Provider=Microsoft.Mashup.OleDb.1;Data Source=$Workbook$;Location=GuangzhouMarkynBattery_09_90min;Extended Properties=&quot;&quot;" command="SELECT * FROM [GuangzhouMarkynBattery_09_90min]"/>
  </connection>
  <connection id="21" xr16:uid="{BCE4BB82-3CF8-4856-A449-C6793BD0FCC3}" keepAlive="1" name="クエリ - GuangzhouMarkynBattery_10_100min" description="ブック内の 'GuangzhouMarkynBattery_10_100min' クエリへの接続です。" type="5" refreshedVersion="8" background="1" saveData="1">
    <dbPr connection="Provider=Microsoft.Mashup.OleDb.1;Data Source=$Workbook$;Location=GuangzhouMarkynBattery_10_100min;Extended Properties=&quot;&quot;" command="SELECT * FROM [GuangzhouMarkynBattery_10_100min]"/>
  </connection>
  <connection id="22" xr16:uid="{50CDEAE4-C95A-4A09-A66F-C32F75B35108}" keepAlive="1" name="クエリ - GuangzhouMarkynBattery_11_110min" description="ブック内の 'GuangzhouMarkynBattery_11_110min' クエリへの接続です。" type="5" refreshedVersion="8" background="1" saveData="1">
    <dbPr connection="Provider=Microsoft.Mashup.OleDb.1;Data Source=$Workbook$;Location=GuangzhouMarkynBattery_11_110min;Extended Properties=&quot;&quot;" command="SELECT * FROM [GuangzhouMarkynBattery_11_110min]"/>
  </connection>
  <connection id="23" xr16:uid="{22518739-7CF4-48FA-9D29-FE347B222B80}" keepAlive="1" name="クエリ - GuangzhouMarkynBattery_12_120min" description="ブック内の 'GuangzhouMarkynBattery_12_120min' クエリへの接続です。" type="5" refreshedVersion="8" background="1" saveData="1">
    <dbPr connection="Provider=Microsoft.Mashup.OleDb.1;Data Source=$Workbook$;Location=GuangzhouMarkynBattery_12_120min;Extended Properties=&quot;&quot;" command="SELECT * FROM [GuangzhouMarkynBattery_12_120min]"/>
  </connection>
  <connection id="24" xr16:uid="{9231FF80-F4C2-4FE1-ABD7-C4608D4E6EC0}" keepAlive="1" name="クエリ - GuangzhouMarkynBattery_13_130min" description="ブック内の 'GuangzhouMarkynBattery_13_130min' クエリへの接続です。" type="5" refreshedVersion="8" background="1" saveData="1">
    <dbPr connection="Provider=Microsoft.Mashup.OleDb.1;Data Source=$Workbook$;Location=GuangzhouMarkynBattery_13_130min;Extended Properties=&quot;&quot;" command="SELECT * FROM [GuangzhouMarkynBattery_13_130min]"/>
  </connection>
  <connection id="25" xr16:uid="{4226E582-B896-4D96-AAC4-52C0BBCC41A9}" keepAlive="1" name="クエリ - GuangzhouMarkynBattery_14_finish" description="ブック内の 'GuangzhouMarkynBattery_14_finish' クエリへの接続です。" type="5" refreshedVersion="8" background="1" saveData="1">
    <dbPr connection="Provider=Microsoft.Mashup.OleDb.1;Data Source=$Workbook$;Location=GuangzhouMarkynBattery_14_finish;Extended Properties=&quot;&quot;" command="SELECT * FROM [GuangzhouMarkynBattery_14_finish]"/>
  </connection>
  <connection id="26" xr16:uid="{0CB4035F-AE4D-4A97-A54F-394FD405EF9B}" keepAlive="1" name="クエリ - GuangzhouMarkynBattery_Marged" description="ブック内の 'GuangzhouMarkynBattery_Marged' クエリへの接続です。" type="5" refreshedVersion="8" background="1" saveData="1">
    <dbPr connection="Provider=Microsoft.Mashup.OleDb.1;Data Source=$Workbook$;Location=GuangzhouMarkynBattery_Marged;Extended Properties=&quot;&quot;" command="SELECT * FROM [GuangzhouMarkynBattery_Marged]"/>
  </connection>
</connections>
</file>

<file path=xl/sharedStrings.xml><?xml version="1.0" encoding="utf-8"?>
<sst xmlns="http://schemas.openxmlformats.org/spreadsheetml/2006/main" count="136" uniqueCount="14">
  <si>
    <t>Fujitsu</t>
    <phoneticPr fontId="1"/>
  </si>
  <si>
    <t>Guangzhou Markyn Battery</t>
    <phoneticPr fontId="1"/>
  </si>
  <si>
    <t>Time</t>
    <phoneticPr fontId="1"/>
  </si>
  <si>
    <t>Millis</t>
  </si>
  <si>
    <t>Internal Temperature</t>
  </si>
  <si>
    <t>Supply Voltage</t>
  </si>
  <si>
    <t>Battery Voltage</t>
  </si>
  <si>
    <t>Pool Voltage</t>
  </si>
  <si>
    <t>GuangzhouMarkynBattery</t>
    <phoneticPr fontId="1"/>
  </si>
  <si>
    <t>Time [min]</t>
    <phoneticPr fontId="1"/>
  </si>
  <si>
    <t>Internal Temperature [degC]</t>
    <phoneticPr fontId="1"/>
  </si>
  <si>
    <t>Supply Voltage [V]</t>
    <phoneticPr fontId="1"/>
  </si>
  <si>
    <t>Battery Voltage [V]</t>
    <phoneticPr fontId="1"/>
  </si>
  <si>
    <t>Pool Voltage [V]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</si>
</sst>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0_);[Red]\(0\)"/>
    <numFmt numFmtId="184" formatCode="0.00_);[Red]\(0.00\)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182" fontId="0" fillId="2" borderId="15" xfId="0" applyNumberFormat="1" applyFill="1" applyBorder="1">
      <alignment vertical="center"/>
    </xf>
    <xf numFmtId="182" fontId="0" fillId="2" borderId="19" xfId="0" applyNumberFormat="1" applyFill="1" applyBorder="1">
      <alignment vertical="center"/>
    </xf>
    <xf numFmtId="182" fontId="0" fillId="2" borderId="14" xfId="0" applyNumberFormat="1" applyFill="1" applyBorder="1">
      <alignment vertical="center"/>
    </xf>
    <xf numFmtId="184" fontId="0" fillId="2" borderId="16" xfId="0" applyNumberFormat="1" applyFill="1" applyBorder="1">
      <alignment vertical="center"/>
    </xf>
    <xf numFmtId="184" fontId="0" fillId="2" borderId="17" xfId="0" applyNumberFormat="1" applyFill="1" applyBorder="1">
      <alignment vertical="center"/>
    </xf>
    <xf numFmtId="184" fontId="0" fillId="2" borderId="18" xfId="0" applyNumberFormat="1" applyFill="1" applyBorder="1">
      <alignment vertical="center"/>
    </xf>
    <xf numFmtId="184" fontId="0" fillId="2" borderId="20" xfId="0" applyNumberFormat="1" applyFill="1" applyBorder="1">
      <alignment vertical="center"/>
    </xf>
    <xf numFmtId="184" fontId="0" fillId="2" borderId="21" xfId="0" applyNumberFormat="1" applyFill="1" applyBorder="1">
      <alignment vertical="center"/>
    </xf>
    <xf numFmtId="184" fontId="0" fillId="2" borderId="22" xfId="0" applyNumberFormat="1" applyFill="1" applyBorder="1">
      <alignment vertical="center"/>
    </xf>
    <xf numFmtId="184" fontId="0" fillId="2" borderId="9" xfId="0" applyNumberFormat="1" applyFill="1" applyBorder="1">
      <alignment vertical="center"/>
    </xf>
    <xf numFmtId="184" fontId="0" fillId="2" borderId="10" xfId="0" applyNumberFormat="1" applyFill="1" applyBorder="1">
      <alignment vertical="center"/>
    </xf>
    <xf numFmtId="184" fontId="0" fillId="2" borderId="2" xfId="0" applyNumberFormat="1" applyFill="1" applyBorder="1">
      <alignment vertical="center"/>
    </xf>
    <xf numFmtId="182" fontId="0" fillId="2" borderId="13" xfId="0" applyNumberFormat="1" applyFill="1" applyBorder="1">
      <alignment vertical="center"/>
    </xf>
    <xf numFmtId="182" fontId="0" fillId="2" borderId="23" xfId="0" applyNumberFormat="1" applyFill="1" applyBorder="1">
      <alignment vertical="center"/>
    </xf>
    <xf numFmtId="184" fontId="0" fillId="2" borderId="8" xfId="0" applyNumberFormat="1" applyFill="1" applyBorder="1">
      <alignment vertical="center"/>
    </xf>
    <xf numFmtId="184" fontId="0" fillId="2" borderId="1" xfId="0" applyNumberFormat="1" applyFill="1" applyBorder="1">
      <alignment vertical="center"/>
    </xf>
    <xf numFmtId="184" fontId="0" fillId="2" borderId="24" xfId="0" applyNumberFormat="1" applyFill="1" applyBorder="1">
      <alignment vertical="center"/>
    </xf>
    <xf numFmtId="184" fontId="0" fillId="2" borderId="25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connections" Target="connection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時間経過による電圧の変化</a:t>
            </a:r>
            <a:r>
              <a:rPr lang="en-US" altLang="ja-JP"/>
              <a:t> (</a:t>
            </a:r>
            <a:r>
              <a:rPr lang="ja-JP" altLang="en-US"/>
              <a:t>速報</a:t>
            </a:r>
            <a:r>
              <a:rPr lang="en-US" altLang="ja-JP"/>
              <a:t>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速報!$B$1</c:f>
              <c:strCache>
                <c:ptCount val="1"/>
                <c:pt idx="0">
                  <c:v>Fujitsu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速報!$A$2:$A$14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71</c:v>
                </c:pt>
              </c:numCache>
            </c:numRef>
          </c:xVal>
          <c:yVal>
            <c:numRef>
              <c:f>速報!$B$2:$B$14</c:f>
              <c:numCache>
                <c:formatCode>General</c:formatCode>
                <c:ptCount val="13"/>
                <c:pt idx="0">
                  <c:v>11.55</c:v>
                </c:pt>
                <c:pt idx="1">
                  <c:v>10.98</c:v>
                </c:pt>
                <c:pt idx="2">
                  <c:v>10.59</c:v>
                </c:pt>
                <c:pt idx="3">
                  <c:v>10.27</c:v>
                </c:pt>
                <c:pt idx="4">
                  <c:v>9.9</c:v>
                </c:pt>
                <c:pt idx="5">
                  <c:v>9.6300000000000008</c:v>
                </c:pt>
                <c:pt idx="6">
                  <c:v>9.31</c:v>
                </c:pt>
                <c:pt idx="7">
                  <c:v>8.8000000000000007</c:v>
                </c:pt>
                <c:pt idx="8">
                  <c:v>8.59</c:v>
                </c:pt>
                <c:pt idx="9">
                  <c:v>7.38</c:v>
                </c:pt>
                <c:pt idx="10">
                  <c:v>7</c:v>
                </c:pt>
                <c:pt idx="11">
                  <c:v>6.56</c:v>
                </c:pt>
                <c:pt idx="12">
                  <c:v>6.26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CB-9641-BA58-32B6F6253B8D}"/>
            </c:ext>
          </c:extLst>
        </c:ser>
        <c:ser>
          <c:idx val="1"/>
          <c:order val="1"/>
          <c:tx>
            <c:strRef>
              <c:f>速報!$E$1</c:f>
              <c:strCache>
                <c:ptCount val="1"/>
                <c:pt idx="0">
                  <c:v>Guangzhou Markyn Battery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速報!$D$2:$D$18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110</c:v>
                </c:pt>
                <c:pt idx="14">
                  <c:v>120</c:v>
                </c:pt>
                <c:pt idx="15">
                  <c:v>130</c:v>
                </c:pt>
                <c:pt idx="16">
                  <c:v>135</c:v>
                </c:pt>
              </c:numCache>
            </c:numRef>
          </c:xVal>
          <c:yVal>
            <c:numRef>
              <c:f>速報!$E$2:$E$18</c:f>
              <c:numCache>
                <c:formatCode>General</c:formatCode>
                <c:ptCount val="17"/>
                <c:pt idx="0">
                  <c:v>11.57</c:v>
                </c:pt>
                <c:pt idx="1">
                  <c:v>10.64</c:v>
                </c:pt>
                <c:pt idx="2">
                  <c:v>10.67</c:v>
                </c:pt>
                <c:pt idx="3">
                  <c:v>10.73</c:v>
                </c:pt>
                <c:pt idx="4">
                  <c:v>10.7</c:v>
                </c:pt>
                <c:pt idx="5">
                  <c:v>10.97</c:v>
                </c:pt>
                <c:pt idx="6">
                  <c:v>11.04</c:v>
                </c:pt>
                <c:pt idx="7">
                  <c:v>11.04</c:v>
                </c:pt>
                <c:pt idx="8">
                  <c:v>10.9</c:v>
                </c:pt>
                <c:pt idx="9">
                  <c:v>10.71</c:v>
                </c:pt>
                <c:pt idx="10">
                  <c:v>10.65</c:v>
                </c:pt>
                <c:pt idx="11">
                  <c:v>10.64</c:v>
                </c:pt>
                <c:pt idx="12">
                  <c:v>10.32</c:v>
                </c:pt>
                <c:pt idx="13">
                  <c:v>9.69</c:v>
                </c:pt>
                <c:pt idx="14">
                  <c:v>8.91</c:v>
                </c:pt>
                <c:pt idx="15">
                  <c:v>6.65</c:v>
                </c:pt>
                <c:pt idx="16">
                  <c:v>6.15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CB-9641-BA58-32B6F6253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962848"/>
        <c:axId val="1043965552"/>
      </c:scatterChart>
      <c:valAx>
        <c:axId val="1043962848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経過時間</a:t>
                </a:r>
                <a:r>
                  <a:rPr lang="en-US" altLang="ja-JP"/>
                  <a:t> [min]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3965552"/>
        <c:crosses val="autoZero"/>
        <c:crossBetween val="midCat"/>
        <c:majorUnit val="5"/>
      </c:valAx>
      <c:valAx>
        <c:axId val="1043965552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</a:t>
                </a:r>
                <a:r>
                  <a:rPr lang="en-US" altLang="ja-JP"/>
                  <a:t>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396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温度変化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解析!$B$2</c:f>
              <c:strCache>
                <c:ptCount val="1"/>
                <c:pt idx="0">
                  <c:v>Fujitsu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解析!$B$4:$B$13</c:f>
              <c:numCache>
                <c:formatCode>0_);[Red]\(0\)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71</c:v>
                </c:pt>
              </c:numCache>
            </c:numRef>
          </c:xVal>
          <c:yVal>
            <c:numRef>
              <c:f>解析!$C$4:$C$13</c:f>
              <c:numCache>
                <c:formatCode>0.00_);[Red]\(0.00\)</c:formatCode>
                <c:ptCount val="10"/>
                <c:pt idx="0">
                  <c:v>22.22</c:v>
                </c:pt>
                <c:pt idx="1">
                  <c:v>22.1</c:v>
                </c:pt>
                <c:pt idx="2">
                  <c:v>29.3</c:v>
                </c:pt>
                <c:pt idx="3">
                  <c:v>32.884999999999998</c:v>
                </c:pt>
                <c:pt idx="4">
                  <c:v>34.35</c:v>
                </c:pt>
                <c:pt idx="5">
                  <c:v>36.71</c:v>
                </c:pt>
                <c:pt idx="6">
                  <c:v>38.14</c:v>
                </c:pt>
                <c:pt idx="7">
                  <c:v>40.58</c:v>
                </c:pt>
                <c:pt idx="8">
                  <c:v>41.75</c:v>
                </c:pt>
                <c:pt idx="9">
                  <c:v>40.270000000000003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81-4451-AB9D-09DC5C1C40CE}"/>
            </c:ext>
          </c:extLst>
        </c:ser>
        <c:ser>
          <c:idx val="0"/>
          <c:order val="1"/>
          <c:tx>
            <c:strRef>
              <c:f>解析!$B$15</c:f>
              <c:strCache>
                <c:ptCount val="1"/>
                <c:pt idx="0">
                  <c:v>GuangzhouMarkynBattery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解析!$B$17:$B$32</c:f>
              <c:numCache>
                <c:formatCode>0_);[Red]\(0\)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134</c:v>
                </c:pt>
              </c:numCache>
            </c:numRef>
          </c:xVal>
          <c:yVal>
            <c:numRef>
              <c:f>解析!$C$17:$C$32</c:f>
              <c:numCache>
                <c:formatCode>0.00_);[Red]\(0.00\)</c:formatCode>
                <c:ptCount val="16"/>
                <c:pt idx="0">
                  <c:v>22.53</c:v>
                </c:pt>
                <c:pt idx="1">
                  <c:v>22.91</c:v>
                </c:pt>
                <c:pt idx="2">
                  <c:v>26.24</c:v>
                </c:pt>
                <c:pt idx="3">
                  <c:v>29.04</c:v>
                </c:pt>
                <c:pt idx="4">
                  <c:v>30.9</c:v>
                </c:pt>
                <c:pt idx="5">
                  <c:v>31.77</c:v>
                </c:pt>
                <c:pt idx="6">
                  <c:v>32.85</c:v>
                </c:pt>
                <c:pt idx="7">
                  <c:v>34.880000000000003</c:v>
                </c:pt>
                <c:pt idx="8">
                  <c:v>36.07</c:v>
                </c:pt>
                <c:pt idx="9">
                  <c:v>36.65</c:v>
                </c:pt>
                <c:pt idx="10">
                  <c:v>36.880000000000003</c:v>
                </c:pt>
                <c:pt idx="11">
                  <c:v>37.379999999999995</c:v>
                </c:pt>
                <c:pt idx="12">
                  <c:v>37.409999999999997</c:v>
                </c:pt>
                <c:pt idx="13">
                  <c:v>37.409999999999997</c:v>
                </c:pt>
                <c:pt idx="14">
                  <c:v>37.549999999999997</c:v>
                </c:pt>
                <c:pt idx="15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81-4451-AB9D-09DC5C1C4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641135"/>
        <c:axId val="1083641615"/>
      </c:scatterChart>
      <c:valAx>
        <c:axId val="1083641135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経過時間 </a:t>
                </a:r>
                <a:r>
                  <a:rPr lang="en-US" altLang="ja-JP"/>
                  <a:t>[min]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3641615"/>
        <c:crosses val="autoZero"/>
        <c:crossBetween val="midCat"/>
        <c:majorUnit val="10"/>
      </c:valAx>
      <c:valAx>
        <c:axId val="108364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チューブ内雰囲気温度 </a:t>
                </a:r>
                <a:r>
                  <a:rPr lang="en-US" altLang="ja-JP"/>
                  <a:t>[degC]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364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供給電圧変化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解析!$B$2</c:f>
              <c:strCache>
                <c:ptCount val="1"/>
                <c:pt idx="0">
                  <c:v>Fujitsu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解析!$B$4:$B$13</c:f>
              <c:numCache>
                <c:formatCode>0_);[Red]\(0\)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71</c:v>
                </c:pt>
              </c:numCache>
            </c:numRef>
          </c:xVal>
          <c:yVal>
            <c:numRef>
              <c:f>解析!$D$4:$D$13</c:f>
              <c:numCache>
                <c:formatCode>0.00_);[Red]\(0.00\)</c:formatCode>
                <c:ptCount val="10"/>
                <c:pt idx="0">
                  <c:v>11.425000000000001</c:v>
                </c:pt>
                <c:pt idx="1">
                  <c:v>11.195</c:v>
                </c:pt>
                <c:pt idx="2">
                  <c:v>10.27</c:v>
                </c:pt>
                <c:pt idx="3">
                  <c:v>10</c:v>
                </c:pt>
                <c:pt idx="4">
                  <c:v>9.7100000000000009</c:v>
                </c:pt>
                <c:pt idx="5">
                  <c:v>9.24</c:v>
                </c:pt>
                <c:pt idx="6">
                  <c:v>8.32</c:v>
                </c:pt>
                <c:pt idx="7">
                  <c:v>7.62</c:v>
                </c:pt>
                <c:pt idx="8">
                  <c:v>6.4749999999999996</c:v>
                </c:pt>
                <c:pt idx="9">
                  <c:v>6.2350000000000003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F2-495D-B3EF-245FA10057F1}"/>
            </c:ext>
          </c:extLst>
        </c:ser>
        <c:ser>
          <c:idx val="1"/>
          <c:order val="1"/>
          <c:tx>
            <c:strRef>
              <c:f>解析!$B$15</c:f>
              <c:strCache>
                <c:ptCount val="1"/>
                <c:pt idx="0">
                  <c:v>GuangzhouMarkynBattery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解析!$B$17:$B$32</c:f>
              <c:numCache>
                <c:formatCode>0_);[Red]\(0\)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134</c:v>
                </c:pt>
              </c:numCache>
            </c:numRef>
          </c:xVal>
          <c:yVal>
            <c:numRef>
              <c:f>解析!$D$17:$D$32</c:f>
              <c:numCache>
                <c:formatCode>0.00_);[Red]\(0.00\)</c:formatCode>
                <c:ptCount val="16"/>
                <c:pt idx="0">
                  <c:v>11.57</c:v>
                </c:pt>
                <c:pt idx="1">
                  <c:v>11.57</c:v>
                </c:pt>
                <c:pt idx="2">
                  <c:v>10.61</c:v>
                </c:pt>
                <c:pt idx="3">
                  <c:v>10.86</c:v>
                </c:pt>
                <c:pt idx="4">
                  <c:v>11.01</c:v>
                </c:pt>
                <c:pt idx="5">
                  <c:v>10.89</c:v>
                </c:pt>
                <c:pt idx="6">
                  <c:v>10.95</c:v>
                </c:pt>
                <c:pt idx="7">
                  <c:v>10.94</c:v>
                </c:pt>
                <c:pt idx="8">
                  <c:v>10.86</c:v>
                </c:pt>
                <c:pt idx="9">
                  <c:v>10.74</c:v>
                </c:pt>
                <c:pt idx="10">
                  <c:v>10.59</c:v>
                </c:pt>
                <c:pt idx="11">
                  <c:v>10.34</c:v>
                </c:pt>
                <c:pt idx="12">
                  <c:v>9.8150000000000013</c:v>
                </c:pt>
                <c:pt idx="13">
                  <c:v>9.1</c:v>
                </c:pt>
                <c:pt idx="14">
                  <c:v>6.61</c:v>
                </c:pt>
                <c:pt idx="15">
                  <c:v>6.15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F2-495D-B3EF-245FA1005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731327"/>
        <c:axId val="469728447"/>
      </c:scatterChart>
      <c:valAx>
        <c:axId val="469731327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経過時間 </a:t>
                </a:r>
                <a:r>
                  <a:rPr lang="en-US" altLang="ja-JP"/>
                  <a:t>[min]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728447"/>
        <c:crosses val="autoZero"/>
        <c:crossBetween val="midCat"/>
        <c:majorUnit val="10"/>
      </c:valAx>
      <c:valAx>
        <c:axId val="469728447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供給電圧 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73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Fujitsu</a:t>
            </a:r>
            <a:r>
              <a:rPr lang="ja-JP" altLang="en-US"/>
              <a:t>電圧変化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プール電圧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解析!$B$4:$B$13</c:f>
              <c:numCache>
                <c:formatCode>0_);[Red]\(0\)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71</c:v>
                </c:pt>
              </c:numCache>
            </c:numRef>
          </c:xVal>
          <c:yVal>
            <c:numRef>
              <c:f>解析!$F$4:$F$13</c:f>
              <c:numCache>
                <c:formatCode>0.00_);[Red]\(0.00\)</c:formatCode>
                <c:ptCount val="10"/>
                <c:pt idx="0">
                  <c:v>13.92</c:v>
                </c:pt>
                <c:pt idx="1">
                  <c:v>13.725000000000001</c:v>
                </c:pt>
                <c:pt idx="2">
                  <c:v>12.64</c:v>
                </c:pt>
                <c:pt idx="3">
                  <c:v>12.33</c:v>
                </c:pt>
                <c:pt idx="4">
                  <c:v>12.02</c:v>
                </c:pt>
                <c:pt idx="5">
                  <c:v>11.75</c:v>
                </c:pt>
                <c:pt idx="6">
                  <c:v>10.8</c:v>
                </c:pt>
                <c:pt idx="7">
                  <c:v>9.8850000000000016</c:v>
                </c:pt>
                <c:pt idx="8">
                  <c:v>8.64</c:v>
                </c:pt>
                <c:pt idx="9">
                  <c:v>8.51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5C-4BB3-8F9C-25E4E8B89B57}"/>
            </c:ext>
          </c:extLst>
        </c:ser>
        <c:ser>
          <c:idx val="2"/>
          <c:order val="1"/>
          <c:tx>
            <c:v>バッテリー電圧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解析!$B$4:$B$13</c:f>
              <c:numCache>
                <c:formatCode>0_);[Red]\(0\)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71</c:v>
                </c:pt>
              </c:numCache>
            </c:numRef>
          </c:xVal>
          <c:yVal>
            <c:numRef>
              <c:f>解析!$E$4:$E$13</c:f>
              <c:numCache>
                <c:formatCode>0.00_);[Red]\(0.00\)</c:formatCode>
                <c:ptCount val="10"/>
                <c:pt idx="0">
                  <c:v>13.95</c:v>
                </c:pt>
                <c:pt idx="1">
                  <c:v>13.715</c:v>
                </c:pt>
                <c:pt idx="2">
                  <c:v>12.66</c:v>
                </c:pt>
                <c:pt idx="3">
                  <c:v>12.355</c:v>
                </c:pt>
                <c:pt idx="4">
                  <c:v>12.07</c:v>
                </c:pt>
                <c:pt idx="5">
                  <c:v>11.79</c:v>
                </c:pt>
                <c:pt idx="6">
                  <c:v>10.86</c:v>
                </c:pt>
                <c:pt idx="7">
                  <c:v>9.9349999999999987</c:v>
                </c:pt>
                <c:pt idx="8">
                  <c:v>8.7050000000000001</c:v>
                </c:pt>
                <c:pt idx="9">
                  <c:v>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5C-4BB3-8F9C-25E4E8B89B57}"/>
            </c:ext>
          </c:extLst>
        </c:ser>
        <c:ser>
          <c:idx val="0"/>
          <c:order val="2"/>
          <c:tx>
            <c:v>供給電圧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解析!$B$4:$B$13</c:f>
              <c:numCache>
                <c:formatCode>0_);[Red]\(0\)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71</c:v>
                </c:pt>
              </c:numCache>
            </c:numRef>
          </c:xVal>
          <c:yVal>
            <c:numRef>
              <c:f>解析!$D$4:$D$13</c:f>
              <c:numCache>
                <c:formatCode>General</c:formatCode>
                <c:ptCount val="10"/>
                <c:pt idx="0">
                  <c:v>11.425000000000001</c:v>
                </c:pt>
                <c:pt idx="1">
                  <c:v>11.195</c:v>
                </c:pt>
                <c:pt idx="2">
                  <c:v>10.27</c:v>
                </c:pt>
                <c:pt idx="3">
                  <c:v>10</c:v>
                </c:pt>
                <c:pt idx="4">
                  <c:v>9.7100000000000009</c:v>
                </c:pt>
                <c:pt idx="5">
                  <c:v>9.24</c:v>
                </c:pt>
                <c:pt idx="6">
                  <c:v>8.32</c:v>
                </c:pt>
                <c:pt idx="7">
                  <c:v>7.62</c:v>
                </c:pt>
                <c:pt idx="8">
                  <c:v>6.4749999999999996</c:v>
                </c:pt>
                <c:pt idx="9">
                  <c:v>6.2350000000000003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5C-4BB3-8F9C-25E4E8B89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720287"/>
        <c:axId val="469722687"/>
      </c:scatterChart>
      <c:valAx>
        <c:axId val="469720287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経過時間 </a:t>
                </a:r>
                <a:r>
                  <a:rPr lang="en-US" altLang="ja-JP"/>
                  <a:t>[min]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722687"/>
        <c:crosses val="autoZero"/>
        <c:crossBetween val="midCat"/>
        <c:majorUnit val="10"/>
      </c:valAx>
      <c:valAx>
        <c:axId val="4697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 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720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GuangzhouMarkynBattery</a:t>
            </a:r>
            <a:r>
              <a:rPr lang="ja-JP" altLang="en-US"/>
              <a:t>電圧変化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プール電圧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解析!$B$17:$B$32</c:f>
              <c:numCache>
                <c:formatCode>0_);[Red]\(0\)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134</c:v>
                </c:pt>
              </c:numCache>
            </c:numRef>
          </c:xVal>
          <c:yVal>
            <c:numRef>
              <c:f>解析!$F$17:$F$32</c:f>
              <c:numCache>
                <c:formatCode>0.00_);[Red]\(0.00\)</c:formatCode>
                <c:ptCount val="16"/>
                <c:pt idx="0">
                  <c:v>14.81</c:v>
                </c:pt>
                <c:pt idx="1">
                  <c:v>13.905000000000001</c:v>
                </c:pt>
                <c:pt idx="2">
                  <c:v>13.01</c:v>
                </c:pt>
                <c:pt idx="3">
                  <c:v>13.24</c:v>
                </c:pt>
                <c:pt idx="4">
                  <c:v>13.34</c:v>
                </c:pt>
                <c:pt idx="5">
                  <c:v>13.33</c:v>
                </c:pt>
                <c:pt idx="6">
                  <c:v>13.3</c:v>
                </c:pt>
                <c:pt idx="7">
                  <c:v>13.265000000000001</c:v>
                </c:pt>
                <c:pt idx="8">
                  <c:v>13.19</c:v>
                </c:pt>
                <c:pt idx="9">
                  <c:v>13.06</c:v>
                </c:pt>
                <c:pt idx="10">
                  <c:v>12.89</c:v>
                </c:pt>
                <c:pt idx="11">
                  <c:v>12.63</c:v>
                </c:pt>
                <c:pt idx="12">
                  <c:v>12.15</c:v>
                </c:pt>
                <c:pt idx="13">
                  <c:v>11.35</c:v>
                </c:pt>
                <c:pt idx="14">
                  <c:v>8.9</c:v>
                </c:pt>
                <c:pt idx="15">
                  <c:v>8.33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7E-4B92-B1F3-71681667C5D9}"/>
            </c:ext>
          </c:extLst>
        </c:ser>
        <c:ser>
          <c:idx val="2"/>
          <c:order val="1"/>
          <c:tx>
            <c:v>バッテリー電圧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解析!$B$17:$B$32</c:f>
              <c:numCache>
                <c:formatCode>0_);[Red]\(0\)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134</c:v>
                </c:pt>
              </c:numCache>
            </c:numRef>
          </c:xVal>
          <c:yVal>
            <c:numRef>
              <c:f>解析!$E$17:$E$32</c:f>
              <c:numCache>
                <c:formatCode>0.00_);[Red]\(0.00\)</c:formatCode>
                <c:ptCount val="16"/>
                <c:pt idx="0">
                  <c:v>14.77</c:v>
                </c:pt>
                <c:pt idx="1">
                  <c:v>14.77</c:v>
                </c:pt>
                <c:pt idx="2">
                  <c:v>13.04</c:v>
                </c:pt>
                <c:pt idx="3">
                  <c:v>13.27</c:v>
                </c:pt>
                <c:pt idx="4">
                  <c:v>13.38</c:v>
                </c:pt>
                <c:pt idx="5">
                  <c:v>13.36</c:v>
                </c:pt>
                <c:pt idx="6">
                  <c:v>13.34</c:v>
                </c:pt>
                <c:pt idx="7">
                  <c:v>13.305</c:v>
                </c:pt>
                <c:pt idx="8">
                  <c:v>13.23</c:v>
                </c:pt>
                <c:pt idx="9">
                  <c:v>13.11</c:v>
                </c:pt>
                <c:pt idx="10">
                  <c:v>12.91</c:v>
                </c:pt>
                <c:pt idx="11">
                  <c:v>12.67</c:v>
                </c:pt>
                <c:pt idx="12">
                  <c:v>12.21</c:v>
                </c:pt>
                <c:pt idx="13">
                  <c:v>11.42</c:v>
                </c:pt>
                <c:pt idx="14">
                  <c:v>8.9700000000000006</c:v>
                </c:pt>
                <c:pt idx="15">
                  <c:v>8.3699999999999992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7E-4B92-B1F3-71681667C5D9}"/>
            </c:ext>
          </c:extLst>
        </c:ser>
        <c:ser>
          <c:idx val="0"/>
          <c:order val="2"/>
          <c:tx>
            <c:v>供給電圧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解析!$B$17:$B$32</c:f>
              <c:numCache>
                <c:formatCode>0_);[Red]\(0\)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134</c:v>
                </c:pt>
              </c:numCache>
            </c:numRef>
          </c:xVal>
          <c:yVal>
            <c:numRef>
              <c:f>解析!$D$17:$D$32</c:f>
              <c:numCache>
                <c:formatCode>0.00_);[Red]\(0.00\)</c:formatCode>
                <c:ptCount val="16"/>
                <c:pt idx="0">
                  <c:v>11.57</c:v>
                </c:pt>
                <c:pt idx="1">
                  <c:v>11.57</c:v>
                </c:pt>
                <c:pt idx="2">
                  <c:v>10.61</c:v>
                </c:pt>
                <c:pt idx="3">
                  <c:v>10.86</c:v>
                </c:pt>
                <c:pt idx="4">
                  <c:v>11.01</c:v>
                </c:pt>
                <c:pt idx="5">
                  <c:v>10.89</c:v>
                </c:pt>
                <c:pt idx="6">
                  <c:v>10.95</c:v>
                </c:pt>
                <c:pt idx="7">
                  <c:v>10.94</c:v>
                </c:pt>
                <c:pt idx="8">
                  <c:v>10.86</c:v>
                </c:pt>
                <c:pt idx="9">
                  <c:v>10.74</c:v>
                </c:pt>
                <c:pt idx="10">
                  <c:v>10.59</c:v>
                </c:pt>
                <c:pt idx="11">
                  <c:v>10.34</c:v>
                </c:pt>
                <c:pt idx="12">
                  <c:v>9.8150000000000013</c:v>
                </c:pt>
                <c:pt idx="13">
                  <c:v>9.1</c:v>
                </c:pt>
                <c:pt idx="14">
                  <c:v>6.61</c:v>
                </c:pt>
                <c:pt idx="15">
                  <c:v>6.15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7E-4B92-B1F3-71681667C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720287"/>
        <c:axId val="469722687"/>
      </c:scatterChart>
      <c:valAx>
        <c:axId val="469720287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経過時間 </a:t>
                </a:r>
                <a:r>
                  <a:rPr lang="en-US" altLang="ja-JP"/>
                  <a:t>[min]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722687"/>
        <c:crosses val="autoZero"/>
        <c:crossBetween val="midCat"/>
        <c:majorUnit val="10"/>
      </c:valAx>
      <c:valAx>
        <c:axId val="4697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 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720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D0849A-98E3-42D1-B0F7-4D4CE37C35C6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93FB8D-9578-4CD5-85A5-49ED74AB0013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864343-4109-4A50-82BB-9FEB604B6533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CF1A15-031E-406A-ABDA-293E59DDA271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418970</xdr:colOff>
      <xdr:row>1</xdr:row>
      <xdr:rowOff>46872</xdr:rowOff>
    </xdr:from>
    <xdr:to>
      <xdr:col>14</xdr:col>
      <xdr:colOff>203070</xdr:colOff>
      <xdr:row>28</xdr:row>
      <xdr:rowOff>232135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30CC7BC-66D6-1B08-8A79-BA198FEFF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8273665-36DF-019B-E54C-5894F6D774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865B356-8EB3-D966-C117-A0F5301D8E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B669758-0DFB-1C12-2FD0-BC4909086A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F747D7A-C17C-85CC-BBC3-229CAE3835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BB669B-1638-49CB-ACD9-2F4412DEFCCB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5BCB8D1-A259-4E79-A931-C0D046969C3D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4F25538-0020-4EE2-B179-974CE190497D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6DADAC7-BA19-4A40-AED6-980187CBEA07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0DA5F12-B29E-40EB-8F44-87B98D8C51FC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7FDF0C81-4097-4B59-8DB0-47A57D910624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49B418DB-03C8-438F-ADCF-DBBD7D3EAA6F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313FF92-27C1-4533-952C-47AC832942C4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010A6748-01B6-40BD-8CD1-5016E14B6BD8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460D547D-A933-4DD4-8137-13CFABB8CA79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3D744E7E-F6CC-4150-9EF2-D613433A3B20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F2AA0614-ACB3-4132-AE6D-868519FC3E3B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0ED0E04A-6BED-46CD-9DB2-40D7ADBD0A0C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F95FCE51-F99B-4A78-B93F-80B6DB7F001C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E7FC0AC4-682A-48B2-BC19-0A0EE80E40A9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B836EA75-220C-4F99-B77C-ED2921CD40CD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7027005E-289E-429F-8896-BCD6116681CE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9" xr16:uid="{5FE5ED8F-CC68-4FC4-8003-A75F5C510AF4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0" xr16:uid="{AA1D7141-2F72-4A5C-A1E7-F64BFDC9FEA0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1" xr16:uid="{258CE652-A8DB-4A05-B2F2-399BDFE01DCB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2" xr16:uid="{335E1A2F-241E-4860-9685-CDDFCDB159C0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9610EA10-B490-465E-9130-C39C2E6C049F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120C2F2E-7AC3-4BE7-9EF9-B935A9650B79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5" xr16:uid="{FD5D209D-CE94-4BAD-BF23-F2ACEFE7E17A}" autoFormatId="20" applyNumberFormats="0" applyBorderFormats="0" applyFontFormats="0" applyPatternFormats="0" applyAlignmentFormats="0" applyWidthHeightFormats="0">
  <queryTableRefresh nextId="6">
    <queryTableFields count="5">
      <queryTableField id="1" name="Millis" tableColumnId="1"/>
      <queryTableField id="2" name="Internal Temperature" tableColumnId="2"/>
      <queryTableField id="3" name="Supply Voltage" tableColumnId="3"/>
      <queryTableField id="4" name="Battery Voltage" tableColumnId="4"/>
      <queryTableField id="5" name="Pool Vol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32ADD5-AECC-4CD9-8BFC-2F593F90B25D}" name="テーブル_Fujitsu_00_start" displayName="テーブル_Fujitsu_00_start" ref="A1:E595" tableType="queryTable" totalsRowShown="0">
  <autoFilter ref="A1:E595" xr:uid="{5732ADD5-AECC-4CD9-8BFC-2F593F90B25D}"/>
  <tableColumns count="5">
    <tableColumn id="1" xr3:uid="{43C72C76-DB48-497C-8995-B0E1587DF413}" uniqueName="1" name="Millis" queryTableFieldId="1"/>
    <tableColumn id="2" xr3:uid="{61E62025-0C30-4F9E-9A0F-DD4DB6F692F1}" uniqueName="2" name="Internal Temperature" queryTableFieldId="2"/>
    <tableColumn id="3" xr3:uid="{F7FFCF29-4F0D-4EC6-A451-0FEB49AD5B15}" uniqueName="3" name="Supply Voltage" queryTableFieldId="3"/>
    <tableColumn id="4" xr3:uid="{607D4D7B-D435-40E2-899A-A7DBDD3EE4C2}" uniqueName="4" name="Battery Voltage" queryTableFieldId="4"/>
    <tableColumn id="5" xr3:uid="{9D9CF499-63FC-4C84-A033-482C78C3E17F}" uniqueName="5" name="Pool Voltag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FDD0D5E-66F6-4A27-8034-6859A0802C0B}" name="テーブル_Fujitsu_01_10min" displayName="テーブル_Fujitsu_01_10min" ref="G1:K51" tableType="queryTable" totalsRowShown="0">
  <autoFilter ref="G1:K51" xr:uid="{7FDD0D5E-66F6-4A27-8034-6859A0802C0B}"/>
  <tableColumns count="5">
    <tableColumn id="1" xr3:uid="{C8B664F5-AC8E-45D0-9D55-00CB0EDF5EF9}" uniqueName="1" name="Millis" queryTableFieldId="1"/>
    <tableColumn id="2" xr3:uid="{1CB2A4D6-480D-4263-9D17-0FB751D507CF}" uniqueName="2" name="Internal Temperature" queryTableFieldId="2"/>
    <tableColumn id="3" xr3:uid="{F708BF24-4F21-45FD-A3CC-D81B916AB8EB}" uniqueName="3" name="Supply Voltage" queryTableFieldId="3"/>
    <tableColumn id="4" xr3:uid="{1639E678-7C08-4E8E-A7EE-2DD2B6D21292}" uniqueName="4" name="Battery Voltage" queryTableFieldId="4"/>
    <tableColumn id="5" xr3:uid="{00F5DBDA-8F9F-41F3-A691-78F23A15B580}" uniqueName="5" name="Pool Voltag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6661F91-B629-44CB-B41C-805CF0148506}" name="テーブル_Fujitsu_02_20min" displayName="テーブル_Fujitsu_02_20min" ref="M1:Q51" tableType="queryTable" totalsRowShown="0">
  <autoFilter ref="M1:Q51" xr:uid="{56661F91-B629-44CB-B41C-805CF0148506}"/>
  <tableColumns count="5">
    <tableColumn id="1" xr3:uid="{649B68DA-B8A9-4E5E-8ED8-7DC77F93F6CE}" uniqueName="1" name="Millis" queryTableFieldId="1"/>
    <tableColumn id="2" xr3:uid="{0E684E83-9BE6-4927-9D83-0EE715401051}" uniqueName="2" name="Internal Temperature" queryTableFieldId="2"/>
    <tableColumn id="3" xr3:uid="{8067ED1F-DA39-4BCE-95FA-62D5B3E4CDFC}" uniqueName="3" name="Supply Voltage" queryTableFieldId="3"/>
    <tableColumn id="4" xr3:uid="{2F4030FB-6D98-4774-A0D4-089C48010B89}" uniqueName="4" name="Battery Voltage" queryTableFieldId="4"/>
    <tableColumn id="5" xr3:uid="{84229160-7194-4F52-84AC-B62C81C51293}" uniqueName="5" name="Pool Voltag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9FC358C-0D8F-4627-9A34-8D4C58BFCAC3}" name="テーブル_Fujitsu_03_30min" displayName="テーブル_Fujitsu_03_30min" ref="S1:W51" tableType="queryTable" totalsRowShown="0">
  <autoFilter ref="S1:W51" xr:uid="{E9FC358C-0D8F-4627-9A34-8D4C58BFCAC3}"/>
  <tableColumns count="5">
    <tableColumn id="1" xr3:uid="{E206D2B6-56AC-4B2D-BF74-5BD554A68CC5}" uniqueName="1" name="Millis" queryTableFieldId="1"/>
    <tableColumn id="2" xr3:uid="{32BB68C7-C651-46E7-BFEA-E8D736D4D0D1}" uniqueName="2" name="Internal Temperature" queryTableFieldId="2"/>
    <tableColumn id="3" xr3:uid="{C9CB06BB-C41A-4D2A-8400-0B77933C984F}" uniqueName="3" name="Supply Voltage" queryTableFieldId="3"/>
    <tableColumn id="4" xr3:uid="{E3969167-E759-47BC-9FA7-9907E02D9CE9}" uniqueName="4" name="Battery Voltage" queryTableFieldId="4"/>
    <tableColumn id="5" xr3:uid="{3BE314AB-3B0B-4A68-B6DD-3683A9E678AF}" uniqueName="5" name="Pool Voltag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057AAF3-E65E-4AC7-B643-3B472F0A6203}" name="テーブル_Fujitsu_04_40min" displayName="テーブル_Fujitsu_04_40min" ref="Y1:AC51" tableType="queryTable" totalsRowShown="0">
  <autoFilter ref="Y1:AC51" xr:uid="{E057AAF3-E65E-4AC7-B643-3B472F0A6203}"/>
  <tableColumns count="5">
    <tableColumn id="1" xr3:uid="{2E85A6AF-CB8A-46D6-A779-0CE0A80AA8FB}" uniqueName="1" name="Millis" queryTableFieldId="1"/>
    <tableColumn id="2" xr3:uid="{0FBBA3BD-6BBB-47DB-9A75-F9CA300C46A1}" uniqueName="2" name="Internal Temperature" queryTableFieldId="2"/>
    <tableColumn id="3" xr3:uid="{791F4EF9-67EF-4C94-A071-756EDC3BEF9F}" uniqueName="3" name="Supply Voltage" queryTableFieldId="3"/>
    <tableColumn id="4" xr3:uid="{462B8422-2FE8-4CEE-A4F2-E21BA41A3784}" uniqueName="4" name="Battery Voltage" queryTableFieldId="4"/>
    <tableColumn id="5" xr3:uid="{F76615F9-1F15-4326-9D9D-D42A8B65DC79}" uniqueName="5" name="Pool Voltag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DB2689B-184A-41EC-B863-83576E115E0D}" name="テーブル_Fujitsu_05_50min" displayName="テーブル_Fujitsu_05_50min" ref="AE1:AI51" tableType="queryTable" totalsRowShown="0">
  <autoFilter ref="AE1:AI51" xr:uid="{8DB2689B-184A-41EC-B863-83576E115E0D}"/>
  <tableColumns count="5">
    <tableColumn id="1" xr3:uid="{A72A7076-B8BA-49D8-B8AF-B23AE1B000C4}" uniqueName="1" name="Millis" queryTableFieldId="1"/>
    <tableColumn id="2" xr3:uid="{87A6CE00-EF51-48F2-9777-670F7F732492}" uniqueName="2" name="Internal Temperature" queryTableFieldId="2"/>
    <tableColumn id="3" xr3:uid="{62D2C111-9690-4760-ABDA-249BB4C9A46F}" uniqueName="3" name="Supply Voltage" queryTableFieldId="3"/>
    <tableColumn id="4" xr3:uid="{47FFD088-4531-450E-8D10-5C4E22F5D777}" uniqueName="4" name="Battery Voltage" queryTableFieldId="4"/>
    <tableColumn id="5" xr3:uid="{523B21BE-7993-44F7-961E-D6288B2B5F0C}" uniqueName="5" name="Pool Voltag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8854985-F6F7-43B5-86DF-B9407C841848}" name="テーブル_Fujitsu_06_60min" displayName="テーブル_Fujitsu_06_60min" ref="AK1:AO51" tableType="queryTable" totalsRowShown="0">
  <autoFilter ref="AK1:AO51" xr:uid="{B8854985-F6F7-43B5-86DF-B9407C841848}"/>
  <tableColumns count="5">
    <tableColumn id="1" xr3:uid="{837F4403-7ABC-474F-BCD9-4420DFE26CF9}" uniqueName="1" name="Millis" queryTableFieldId="1"/>
    <tableColumn id="2" xr3:uid="{33AD4DBF-E5D0-4DF8-AF07-7D2071C29F73}" uniqueName="2" name="Internal Temperature" queryTableFieldId="2"/>
    <tableColumn id="3" xr3:uid="{1F507F53-9754-4635-8EFE-7445F214FEDE}" uniqueName="3" name="Supply Voltage" queryTableFieldId="3"/>
    <tableColumn id="4" xr3:uid="{DE5DFD29-50C0-46FB-A8F2-E49205611331}" uniqueName="4" name="Battery Voltage" queryTableFieldId="4"/>
    <tableColumn id="5" xr3:uid="{830F8256-83EC-465E-B5A1-F55C31930697}" uniqueName="5" name="Pool Voltag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FC4BFE0-3033-431D-9680-3A8A03779DD1}" name="テーブル_Fujitsu_07_70min" displayName="テーブル_Fujitsu_07_70min" ref="AQ1:AU51" tableType="queryTable" totalsRowShown="0">
  <autoFilter ref="AQ1:AU51" xr:uid="{0FC4BFE0-3033-431D-9680-3A8A03779DD1}"/>
  <tableColumns count="5">
    <tableColumn id="1" xr3:uid="{52A0FE25-EF22-4035-BBE9-AA445CAFB860}" uniqueName="1" name="Millis" queryTableFieldId="1"/>
    <tableColumn id="2" xr3:uid="{A2BC533C-DC3A-41E6-889F-05F02257554B}" uniqueName="2" name="Internal Temperature" queryTableFieldId="2"/>
    <tableColumn id="3" xr3:uid="{57F2E255-D7BF-4759-A297-FDAB855DA21D}" uniqueName="3" name="Supply Voltage" queryTableFieldId="3"/>
    <tableColumn id="4" xr3:uid="{CEA5FB3D-BEBD-4C91-AA7E-46A9D3E775FD}" uniqueName="4" name="Battery Voltage" queryTableFieldId="4"/>
    <tableColumn id="5" xr3:uid="{8E4A714B-C900-4985-97EE-399FD78BE034}" uniqueName="5" name="Pool Voltag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DBF0B64-AECC-4385-AEB8-D350FD65EC30}" name="テーブル_Fujitsu_08_finish" displayName="テーブル_Fujitsu_08_finish" ref="AW1:BA101" tableType="queryTable" totalsRowShown="0">
  <autoFilter ref="AW1:BA101" xr:uid="{4DBF0B64-AECC-4385-AEB8-D350FD65EC30}"/>
  <tableColumns count="5">
    <tableColumn id="1" xr3:uid="{5620E783-B5BF-4C40-B7A6-239DD2317A56}" uniqueName="1" name="Millis" queryTableFieldId="1"/>
    <tableColumn id="2" xr3:uid="{D7FDCAEB-8653-4877-A0ED-CD2DBEC0AFFD}" uniqueName="2" name="Internal Temperature" queryTableFieldId="2"/>
    <tableColumn id="3" xr3:uid="{90A3FCA3-10EE-44A5-B0C9-87FA572B25F8}" uniqueName="3" name="Supply Voltage" queryTableFieldId="3"/>
    <tableColumn id="4" xr3:uid="{5102CD20-0ADA-4A24-BA2C-02E2492B8095}" uniqueName="4" name="Battery Voltage" queryTableFieldId="4"/>
    <tableColumn id="5" xr3:uid="{41D33575-F030-46B1-A16B-AD17B1826881}" uniqueName="5" name="Pool Voltage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C76215-C644-49CA-BEE4-89D416C18FB8}" name="テーブル_GuangzhouMarkynBattery_00_start" displayName="テーブル_GuangzhouMarkynBattery_00_start" ref="A1:E590" tableType="queryTable" totalsRowShown="0">
  <autoFilter ref="A1:E590" xr:uid="{6AC76215-C644-49CA-BEE4-89D416C18FB8}"/>
  <tableColumns count="5">
    <tableColumn id="1" xr3:uid="{FC020100-DE3F-4290-B158-934A9CE5FC69}" uniqueName="1" name="Millis" queryTableFieldId="1"/>
    <tableColumn id="2" xr3:uid="{A2FBF09C-D40F-4647-9AE4-E04AF566F6EB}" uniqueName="2" name="Internal Temperature" queryTableFieldId="2"/>
    <tableColumn id="3" xr3:uid="{556C1F03-0E40-4694-8ED2-876A6546B512}" uniqueName="3" name="Supply Voltage" queryTableFieldId="3"/>
    <tableColumn id="4" xr3:uid="{383FF0CD-DA19-40BB-B24B-3E4E5818D23C}" uniqueName="4" name="Battery Voltage" queryTableFieldId="4"/>
    <tableColumn id="5" xr3:uid="{3F8502FF-7C19-4BCD-AA46-EBC437962D18}" uniqueName="5" name="Pool Voltage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B9F7C89-0D98-4CF8-BA75-349973AEB70C}" name="テーブル_GuangzhouMarkynBattery_01_10min" displayName="テーブル_GuangzhouMarkynBattery_01_10min" ref="G1:K51" tableType="queryTable" totalsRowShown="0">
  <autoFilter ref="G1:K51" xr:uid="{4B9F7C89-0D98-4CF8-BA75-349973AEB70C}"/>
  <tableColumns count="5">
    <tableColumn id="1" xr3:uid="{74E9E21A-E824-472B-BAD9-D12152D6B451}" uniqueName="1" name="Millis" queryTableFieldId="1"/>
    <tableColumn id="2" xr3:uid="{0D0011BA-72CC-4D10-AF34-DCE0FC004375}" uniqueName="2" name="Internal Temperature" queryTableFieldId="2"/>
    <tableColumn id="3" xr3:uid="{78506B23-6655-4701-B31D-DB868F73C3E5}" uniqueName="3" name="Supply Voltage" queryTableFieldId="3"/>
    <tableColumn id="4" xr3:uid="{8B73D924-3A2D-4394-BB9A-3A0E55F3CAFA}" uniqueName="4" name="Battery Voltage" queryTableFieldId="4"/>
    <tableColumn id="5" xr3:uid="{5724DE9C-3C68-4202-8C7D-B1633FA3EA1E}" uniqueName="5" name="Pool Voltage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D47E3D2-B6C3-4E43-8799-8C552DF91C40}" name="テーブル_GuangzhouMarkynBattery_02_20min" displayName="テーブル_GuangzhouMarkynBattery_02_20min" ref="M1:Q51" tableType="queryTable" totalsRowShown="0">
  <autoFilter ref="M1:Q51" xr:uid="{0D47E3D2-B6C3-4E43-8799-8C552DF91C40}"/>
  <tableColumns count="5">
    <tableColumn id="1" xr3:uid="{4AFDFC92-FE1F-4A8A-8E77-83D96CEB7AA2}" uniqueName="1" name="Millis" queryTableFieldId="1"/>
    <tableColumn id="2" xr3:uid="{627CA23F-DC0C-4566-AFF8-45AF8EE40E77}" uniqueName="2" name="Internal Temperature" queryTableFieldId="2"/>
    <tableColumn id="3" xr3:uid="{71342BF5-CA14-4243-A584-CF7F8F691DEA}" uniqueName="3" name="Supply Voltage" queryTableFieldId="3"/>
    <tableColumn id="4" xr3:uid="{A94981E9-B674-4A01-9365-2C5D61C6DA44}" uniqueName="4" name="Battery Voltage" queryTableFieldId="4"/>
    <tableColumn id="5" xr3:uid="{7FF6E30D-4C0B-4CB9-A25B-5DCE178E3E92}" uniqueName="5" name="Pool Voltage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086F0B9-2681-442B-9A68-2BE77F9A5F16}" name="テーブル_GuangzhouMarkynBattery_03_30min" displayName="テーブル_GuangzhouMarkynBattery_03_30min" ref="S1:W50" tableType="queryTable" totalsRowShown="0">
  <autoFilter ref="S1:W50" xr:uid="{D086F0B9-2681-442B-9A68-2BE77F9A5F16}"/>
  <tableColumns count="5">
    <tableColumn id="1" xr3:uid="{2CE876CD-FD5A-4E37-A907-B2B35F771771}" uniqueName="1" name="Millis" queryTableFieldId="1"/>
    <tableColumn id="2" xr3:uid="{F9FA2B3D-3E6B-4399-93EE-86322F86A236}" uniqueName="2" name="Internal Temperature" queryTableFieldId="2"/>
    <tableColumn id="3" xr3:uid="{C8BF391D-2D63-4130-B2EB-95E8E286DDB8}" uniqueName="3" name="Supply Voltage" queryTableFieldId="3"/>
    <tableColumn id="4" xr3:uid="{1502325C-3D50-4B61-B7DC-1D1105A8A683}" uniqueName="4" name="Battery Voltage" queryTableFieldId="4"/>
    <tableColumn id="5" xr3:uid="{D3C1BEC2-79EB-47B0-A102-7A36A47DC7D3}" uniqueName="5" name="Pool Voltage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938E8E1-409A-4D1D-A762-B92E5E52EF5A}" name="テーブル_GuangzhouMarkynBattery_04_40min" displayName="テーブル_GuangzhouMarkynBattery_04_40min" ref="Y1:AC51" tableType="queryTable" totalsRowShown="0">
  <autoFilter ref="Y1:AC51" xr:uid="{2938E8E1-409A-4D1D-A762-B92E5E52EF5A}"/>
  <tableColumns count="5">
    <tableColumn id="1" xr3:uid="{782ADA60-BF5B-4900-BC49-AAD290740B10}" uniqueName="1" name="Millis" queryTableFieldId="1"/>
    <tableColumn id="2" xr3:uid="{EB59BB43-6C83-4FC8-8057-CDE30DF4C9ED}" uniqueName="2" name="Internal Temperature" queryTableFieldId="2"/>
    <tableColumn id="3" xr3:uid="{77BF466E-9A22-4366-B553-E214F7A7A875}" uniqueName="3" name="Supply Voltage" queryTableFieldId="3"/>
    <tableColumn id="4" xr3:uid="{811D4225-4A10-46AB-B938-0CDED9A9D4CA}" uniqueName="4" name="Battery Voltage" queryTableFieldId="4"/>
    <tableColumn id="5" xr3:uid="{D92C71A8-B0AC-40B5-86CB-42A62FAF850B}" uniqueName="5" name="Pool Voltage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63D0A88-114A-4509-8833-9817F62E1BD5}" name="テーブル_GuangzhouMarkynBattery_05_50min" displayName="テーブル_GuangzhouMarkynBattery_05_50min" ref="AE1:AI51" tableType="queryTable" totalsRowShown="0">
  <autoFilter ref="AE1:AI51" xr:uid="{D63D0A88-114A-4509-8833-9817F62E1BD5}"/>
  <tableColumns count="5">
    <tableColumn id="1" xr3:uid="{BF179F00-A013-49B1-870B-8C5C95D97CB1}" uniqueName="1" name="Millis" queryTableFieldId="1"/>
    <tableColumn id="2" xr3:uid="{1FDD320C-16E0-4B55-B48D-DFFD069B8E2B}" uniqueName="2" name="Internal Temperature" queryTableFieldId="2"/>
    <tableColumn id="3" xr3:uid="{5F6FFA3B-343D-4051-BA57-86CF73DC4C6C}" uniqueName="3" name="Supply Voltage" queryTableFieldId="3"/>
    <tableColumn id="4" xr3:uid="{D81D67B4-8B04-43F7-894D-AF0D8446FD30}" uniqueName="4" name="Battery Voltage" queryTableFieldId="4"/>
    <tableColumn id="5" xr3:uid="{3A4F6B7B-B724-40F0-80AE-7E2906E0E114}" uniqueName="5" name="Pool Voltage" queryTableFieldId="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2AEEEDC-E465-43CF-BC48-499A9B197E07}" name="テーブル_GuangzhouMarkynBattery_06_60min" displayName="テーブル_GuangzhouMarkynBattery_06_60min" ref="AK1:AO51" tableType="queryTable" totalsRowShown="0">
  <autoFilter ref="AK1:AO51" xr:uid="{92AEEEDC-E465-43CF-BC48-499A9B197E07}"/>
  <tableColumns count="5">
    <tableColumn id="1" xr3:uid="{8CDEC39D-18B8-4C49-ADC8-26DA2750B652}" uniqueName="1" name="Millis" queryTableFieldId="1"/>
    <tableColumn id="2" xr3:uid="{8526B509-2839-4D51-B683-46DEC861E69F}" uniqueName="2" name="Internal Temperature" queryTableFieldId="2"/>
    <tableColumn id="3" xr3:uid="{3D602CAF-EFC3-45B9-A80E-F7C89E7C2BBE}" uniqueName="3" name="Supply Voltage" queryTableFieldId="3"/>
    <tableColumn id="4" xr3:uid="{059F73EB-F3E1-4954-89A8-D4AD2A6BE0A1}" uniqueName="4" name="Battery Voltage" queryTableFieldId="4"/>
    <tableColumn id="5" xr3:uid="{8BD002EA-02C2-4514-9B85-3AA5A53FE2BF}" uniqueName="5" name="Pool Voltage" queryTableField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CCCC9A0-F6DA-40FE-A375-26C0BD45CAAF}" name="テーブル_GuangzhouMarkynBattery_07_70min" displayName="テーブル_GuangzhouMarkynBattery_07_70min" ref="AQ1:AU51" tableType="queryTable" totalsRowShown="0">
  <autoFilter ref="AQ1:AU51" xr:uid="{ECCCC9A0-F6DA-40FE-A375-26C0BD45CAAF}"/>
  <tableColumns count="5">
    <tableColumn id="1" xr3:uid="{2080C520-D5B9-4A57-B896-8718CF5E2F39}" uniqueName="1" name="Millis" queryTableFieldId="1"/>
    <tableColumn id="2" xr3:uid="{885B407A-B1B9-468F-9DBE-C7AD0607C844}" uniqueName="2" name="Internal Temperature" queryTableFieldId="2"/>
    <tableColumn id="3" xr3:uid="{BB00692B-382A-4F9B-B3CB-7B02732675F1}" uniqueName="3" name="Supply Voltage" queryTableFieldId="3"/>
    <tableColumn id="4" xr3:uid="{80CFA87A-BAE8-461C-B4AD-0411F2BFDB90}" uniqueName="4" name="Battery Voltage" queryTableFieldId="4"/>
    <tableColumn id="5" xr3:uid="{FC0AE331-0C5D-4E75-9E22-047022E673A9}" uniqueName="5" name="Pool Voltage" queryTableFieldId="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EAE1E31-9CDF-4E68-8CC1-238C82E7B55C}" name="テーブル_GuangzhouMarkynBattery_08_80min" displayName="テーブル_GuangzhouMarkynBattery_08_80min" ref="AW1:BA51" tableType="queryTable" totalsRowShown="0">
  <autoFilter ref="AW1:BA51" xr:uid="{BEAE1E31-9CDF-4E68-8CC1-238C82E7B55C}"/>
  <tableColumns count="5">
    <tableColumn id="1" xr3:uid="{122F1D3A-39D0-4D59-A50F-C702DD6877F5}" uniqueName="1" name="Millis" queryTableFieldId="1"/>
    <tableColumn id="2" xr3:uid="{38B511AF-4EE4-4C53-99F0-CDFCDD917AFA}" uniqueName="2" name="Internal Temperature" queryTableFieldId="2"/>
    <tableColumn id="3" xr3:uid="{4404E6D0-F473-44A5-B97E-B0AC444B8F2C}" uniqueName="3" name="Supply Voltage" queryTableFieldId="3"/>
    <tableColumn id="4" xr3:uid="{4D7D849D-0459-47DB-BDD3-A9C6AEC8365F}" uniqueName="4" name="Battery Voltage" queryTableFieldId="4"/>
    <tableColumn id="5" xr3:uid="{3CEF4E5E-8A23-4855-BD29-E7B7699E457E}" uniqueName="5" name="Pool Voltage" queryTableFieldId="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16D567DB-B880-4F64-A6D1-C5AC8ABCB8E9}" name="テーブル_GuangzhouMarkynBattery_09_90min" displayName="テーブル_GuangzhouMarkynBattery_09_90min" ref="BC1:BG51" tableType="queryTable" totalsRowShown="0">
  <autoFilter ref="BC1:BG51" xr:uid="{16D567DB-B880-4F64-A6D1-C5AC8ABCB8E9}"/>
  <tableColumns count="5">
    <tableColumn id="1" xr3:uid="{A2031C61-ED70-429B-8B29-11E71AE43B23}" uniqueName="1" name="Millis" queryTableFieldId="1"/>
    <tableColumn id="2" xr3:uid="{01AFD8D8-3805-4518-9D41-D0C0D980C658}" uniqueName="2" name="Internal Temperature" queryTableFieldId="2"/>
    <tableColumn id="3" xr3:uid="{D403105D-7865-4217-BBC9-8D635516A854}" uniqueName="3" name="Supply Voltage" queryTableFieldId="3"/>
    <tableColumn id="4" xr3:uid="{E72EFBAA-C172-4EAB-A6DE-57C22AF4B4FB}" uniqueName="4" name="Battery Voltage" queryTableFieldId="4"/>
    <tableColumn id="5" xr3:uid="{B78DECCE-B1C9-474F-AD4E-CEAE3B950619}" uniqueName="5" name="Pool Voltage" queryTableFieldId="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9030792-71D6-4207-83B5-1C8F90898DE4}" name="テーブル_GuangzhouMarkynBattery_10_100min" displayName="テーブル_GuangzhouMarkynBattery_10_100min" ref="BI1:BM51" tableType="queryTable" totalsRowShown="0">
  <autoFilter ref="BI1:BM51" xr:uid="{B9030792-71D6-4207-83B5-1C8F90898DE4}"/>
  <tableColumns count="5">
    <tableColumn id="1" xr3:uid="{70B3B770-58D6-448A-8FB7-8D47569D6AD3}" uniqueName="1" name="Millis" queryTableFieldId="1"/>
    <tableColumn id="2" xr3:uid="{A2327807-94FB-404C-BCA1-43467B21F83A}" uniqueName="2" name="Internal Temperature" queryTableFieldId="2"/>
    <tableColumn id="3" xr3:uid="{A91117FF-EFBA-490A-A10D-08DC073AEC83}" uniqueName="3" name="Supply Voltage" queryTableFieldId="3"/>
    <tableColumn id="4" xr3:uid="{F4D9E675-8C82-4119-ACC1-165DCEDCE72B}" uniqueName="4" name="Battery Voltage" queryTableFieldId="4"/>
    <tableColumn id="5" xr3:uid="{937527E9-6FB4-4EDE-BEF2-176D48567353}" uniqueName="5" name="Pool Voltage" queryTableFieldId="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DE6A138-D1A7-4D75-A5C9-5CBBA77CC3B9}" name="テーブル_GuangzhouMarkynBattery_11_110min" displayName="テーブル_GuangzhouMarkynBattery_11_110min" ref="BO1:BS51" tableType="queryTable" totalsRowShown="0">
  <autoFilter ref="BO1:BS51" xr:uid="{CDE6A138-D1A7-4D75-A5C9-5CBBA77CC3B9}"/>
  <tableColumns count="5">
    <tableColumn id="1" xr3:uid="{AD8FE09E-DBE8-434A-B8D4-4D9016DDA3E9}" uniqueName="1" name="Millis" queryTableFieldId="1"/>
    <tableColumn id="2" xr3:uid="{9E2C7B9C-B603-4021-9D73-62E692BFE8B4}" uniqueName="2" name="Internal Temperature" queryTableFieldId="2"/>
    <tableColumn id="3" xr3:uid="{F99235E1-E861-4941-892E-33E8E0ACD8DD}" uniqueName="3" name="Supply Voltage" queryTableFieldId="3"/>
    <tableColumn id="4" xr3:uid="{33B3C1C8-738D-434F-BC43-6C72031BD677}" uniqueName="4" name="Battery Voltage" queryTableFieldId="4"/>
    <tableColumn id="5" xr3:uid="{1B6ACDED-B6D0-4ECE-8573-35FDA516118B}" uniqueName="5" name="Pool Voltage" queryTableFieldId="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1781BFEF-EA8F-4802-9D5D-4E3C2B55C22C}" name="テーブル_GuangzhouMarkynBattery_12_120min" displayName="テーブル_GuangzhouMarkynBattery_12_120min" ref="BU1:BY51" tableType="queryTable" totalsRowShown="0">
  <autoFilter ref="BU1:BY51" xr:uid="{1781BFEF-EA8F-4802-9D5D-4E3C2B55C22C}"/>
  <tableColumns count="5">
    <tableColumn id="1" xr3:uid="{16A4A84D-05F4-4740-830A-0F188C8923BF}" uniqueName="1" name="Millis" queryTableFieldId="1"/>
    <tableColumn id="2" xr3:uid="{5E1DC7EB-260B-4390-B7CD-9101408E97C1}" uniqueName="2" name="Internal Temperature" queryTableFieldId="2"/>
    <tableColumn id="3" xr3:uid="{64F1B67E-FAA7-4C3A-9580-2CE9C934B473}" uniqueName="3" name="Supply Voltage" queryTableFieldId="3"/>
    <tableColumn id="4" xr3:uid="{7EBA34B7-1E25-434F-A317-CF3ADB5FA576}" uniqueName="4" name="Battery Voltage" queryTableFieldId="4"/>
    <tableColumn id="5" xr3:uid="{FF938BAA-80A4-47B0-B744-C5FEC8904799}" uniqueName="5" name="Pool Voltage" queryTableFieldId="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4A31BB4-7CDA-4C27-BE92-EFF401BF32D2}" name="テーブル_GuangzhouMarkynBattery_13_130min" displayName="テーブル_GuangzhouMarkynBattery_13_130min" ref="CA1:CE51" tableType="queryTable" totalsRowShown="0">
  <autoFilter ref="CA1:CE51" xr:uid="{64A31BB4-7CDA-4C27-BE92-EFF401BF32D2}"/>
  <tableColumns count="5">
    <tableColumn id="1" xr3:uid="{B2845A54-357F-4144-B867-E6B05E230DC9}" uniqueName="1" name="Millis" queryTableFieldId="1"/>
    <tableColumn id="2" xr3:uid="{1D5135BA-FB7B-40AD-BC1B-536241DDCC8E}" uniqueName="2" name="Internal Temperature" queryTableFieldId="2"/>
    <tableColumn id="3" xr3:uid="{45355043-7BC9-433E-93A4-D0DEB77EC1CE}" uniqueName="3" name="Supply Voltage" queryTableFieldId="3"/>
    <tableColumn id="4" xr3:uid="{52762E5F-48AA-421C-A6E6-FD328CD434A0}" uniqueName="4" name="Battery Voltage" queryTableFieldId="4"/>
    <tableColumn id="5" xr3:uid="{1A12809D-7868-41D7-8241-0B89B4BEE6C2}" uniqueName="5" name="Pool Voltage" queryTableFieldId="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812E616-86E1-4260-ADD0-B62648DB751A}" name="テーブル_GuangzhouMarkynBattery_14_finish" displayName="テーブル_GuangzhouMarkynBattery_14_finish" ref="CG1:CK101" tableType="queryTable" totalsRowShown="0">
  <autoFilter ref="CG1:CK101" xr:uid="{0812E616-86E1-4260-ADD0-B62648DB751A}"/>
  <tableColumns count="5">
    <tableColumn id="1" xr3:uid="{BB63ECA5-8A02-48EE-9C12-C2D4F0F25045}" uniqueName="1" name="Millis" queryTableFieldId="1"/>
    <tableColumn id="2" xr3:uid="{335A242D-44D0-40D9-8700-74EE94DDECFD}" uniqueName="2" name="Internal Temperature" queryTableFieldId="2"/>
    <tableColumn id="3" xr3:uid="{8649AFF1-D553-476B-93BD-EE4BB83D4675}" uniqueName="3" name="Supply Voltage" queryTableFieldId="3"/>
    <tableColumn id="4" xr3:uid="{57C83638-8763-4D3D-B6D8-59A45ED6C993}" uniqueName="4" name="Battery Voltage" queryTableFieldId="4"/>
    <tableColumn id="5" xr3:uid="{1002D769-A48B-4AA8-BF38-CCE951764CB6}" uniqueName="5" name="Pool Volta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table" Target="../tables/table14.xml"/><Relationship Id="rId15" Type="http://schemas.openxmlformats.org/officeDocument/2006/relationships/table" Target="../tables/table2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Relationship Id="rId14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DBD5-52A3-B14B-A4C9-AD55D93E11D3}">
  <dimension ref="A1:E18"/>
  <sheetViews>
    <sheetView topLeftCell="A4" zoomScale="97" workbookViewId="0">
      <selection activeCell="A24" sqref="A24"/>
    </sheetView>
  </sheetViews>
  <sheetFormatPr defaultColWidth="11.5546875" defaultRowHeight="19.5" x14ac:dyDescent="0.4"/>
  <sheetData>
    <row r="1" spans="1:5" x14ac:dyDescent="0.4">
      <c r="A1" t="s">
        <v>2</v>
      </c>
      <c r="B1" t="s">
        <v>0</v>
      </c>
      <c r="D1" t="s">
        <v>2</v>
      </c>
      <c r="E1" t="s">
        <v>1</v>
      </c>
    </row>
    <row r="2" spans="1:5" x14ac:dyDescent="0.4">
      <c r="A2">
        <v>0</v>
      </c>
      <c r="B2">
        <v>11.55</v>
      </c>
      <c r="D2">
        <v>0</v>
      </c>
      <c r="E2">
        <v>11.57</v>
      </c>
    </row>
    <row r="3" spans="1:5" x14ac:dyDescent="0.4">
      <c r="A3">
        <v>1</v>
      </c>
      <c r="B3">
        <v>10.98</v>
      </c>
      <c r="D3">
        <v>1</v>
      </c>
      <c r="E3">
        <v>10.64</v>
      </c>
    </row>
    <row r="4" spans="1:5" x14ac:dyDescent="0.4">
      <c r="A4">
        <v>5</v>
      </c>
      <c r="B4">
        <v>10.59</v>
      </c>
      <c r="D4">
        <v>5</v>
      </c>
      <c r="E4">
        <v>10.67</v>
      </c>
    </row>
    <row r="5" spans="1:5" x14ac:dyDescent="0.4">
      <c r="A5">
        <v>10</v>
      </c>
      <c r="B5">
        <v>10.27</v>
      </c>
      <c r="D5">
        <v>10</v>
      </c>
      <c r="E5">
        <v>10.73</v>
      </c>
    </row>
    <row r="6" spans="1:5" x14ac:dyDescent="0.4">
      <c r="A6">
        <v>20</v>
      </c>
      <c r="B6">
        <v>9.9</v>
      </c>
      <c r="D6">
        <v>20</v>
      </c>
      <c r="E6">
        <v>10.7</v>
      </c>
    </row>
    <row r="7" spans="1:5" x14ac:dyDescent="0.4">
      <c r="A7">
        <v>30</v>
      </c>
      <c r="B7">
        <v>9.6300000000000008</v>
      </c>
      <c r="D7">
        <v>30</v>
      </c>
      <c r="E7">
        <v>10.97</v>
      </c>
    </row>
    <row r="8" spans="1:5" x14ac:dyDescent="0.4">
      <c r="A8">
        <v>40</v>
      </c>
      <c r="B8">
        <v>9.31</v>
      </c>
      <c r="D8">
        <v>40</v>
      </c>
      <c r="E8">
        <v>11.04</v>
      </c>
    </row>
    <row r="9" spans="1:5" x14ac:dyDescent="0.4">
      <c r="A9">
        <v>45</v>
      </c>
      <c r="B9">
        <v>8.8000000000000007</v>
      </c>
      <c r="D9">
        <v>50</v>
      </c>
      <c r="E9">
        <v>11.04</v>
      </c>
    </row>
    <row r="10" spans="1:5" x14ac:dyDescent="0.4">
      <c r="A10">
        <v>50</v>
      </c>
      <c r="B10">
        <v>8.59</v>
      </c>
      <c r="D10">
        <v>60</v>
      </c>
      <c r="E10">
        <v>10.9</v>
      </c>
    </row>
    <row r="11" spans="1:5" x14ac:dyDescent="0.4">
      <c r="A11">
        <v>60</v>
      </c>
      <c r="B11">
        <v>7.38</v>
      </c>
      <c r="D11">
        <v>70</v>
      </c>
      <c r="E11">
        <v>10.71</v>
      </c>
    </row>
    <row r="12" spans="1:5" x14ac:dyDescent="0.4">
      <c r="A12">
        <v>65</v>
      </c>
      <c r="B12">
        <v>7</v>
      </c>
      <c r="D12">
        <v>80</v>
      </c>
      <c r="E12">
        <v>10.65</v>
      </c>
    </row>
    <row r="13" spans="1:5" x14ac:dyDescent="0.4">
      <c r="A13">
        <v>70</v>
      </c>
      <c r="B13">
        <v>6.56</v>
      </c>
      <c r="D13">
        <v>90</v>
      </c>
      <c r="E13">
        <v>10.64</v>
      </c>
    </row>
    <row r="14" spans="1:5" x14ac:dyDescent="0.4">
      <c r="A14">
        <v>71</v>
      </c>
      <c r="B14">
        <v>6.26</v>
      </c>
      <c r="D14">
        <v>100</v>
      </c>
      <c r="E14">
        <v>10.32</v>
      </c>
    </row>
    <row r="15" spans="1:5" x14ac:dyDescent="0.4">
      <c r="D15">
        <v>110</v>
      </c>
      <c r="E15">
        <v>9.69</v>
      </c>
    </row>
    <row r="16" spans="1:5" x14ac:dyDescent="0.4">
      <c r="D16">
        <v>120</v>
      </c>
      <c r="E16">
        <v>8.91</v>
      </c>
    </row>
    <row r="17" spans="4:5" x14ac:dyDescent="0.4">
      <c r="D17">
        <v>130</v>
      </c>
      <c r="E17">
        <v>6.65</v>
      </c>
    </row>
    <row r="18" spans="4:5" x14ac:dyDescent="0.4">
      <c r="D18">
        <v>135</v>
      </c>
      <c r="E18">
        <v>6.15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7452-F41D-49F1-A6B9-8AA8B8629ADC}">
  <dimension ref="A1:G33"/>
  <sheetViews>
    <sheetView zoomScaleNormal="100" workbookViewId="0">
      <selection activeCell="I21" sqref="I21"/>
    </sheetView>
  </sheetViews>
  <sheetFormatPr defaultRowHeight="19.5" x14ac:dyDescent="0.4"/>
  <cols>
    <col min="2" max="2" width="10.5546875" bestFit="1" customWidth="1"/>
    <col min="3" max="3" width="26.6640625" bestFit="1" customWidth="1"/>
    <col min="4" max="4" width="17.44140625" bestFit="1" customWidth="1"/>
    <col min="5" max="5" width="18.109375" bestFit="1" customWidth="1"/>
    <col min="6" max="6" width="15.44140625" bestFit="1" customWidth="1"/>
  </cols>
  <sheetData>
    <row r="1" spans="1:7" ht="20.25" thickBot="1" x14ac:dyDescent="0.45">
      <c r="A1" s="1"/>
      <c r="B1" s="1"/>
      <c r="C1" s="1"/>
      <c r="D1" s="1"/>
      <c r="E1" s="1"/>
      <c r="F1" s="1"/>
      <c r="G1" s="1"/>
    </row>
    <row r="2" spans="1:7" x14ac:dyDescent="0.4">
      <c r="A2" s="1"/>
      <c r="B2" s="2" t="s">
        <v>0</v>
      </c>
      <c r="C2" s="3"/>
      <c r="D2" s="3"/>
      <c r="E2" s="3"/>
      <c r="F2" s="4"/>
      <c r="G2" s="1"/>
    </row>
    <row r="3" spans="1:7" ht="20.25" thickBot="1" x14ac:dyDescent="0.45">
      <c r="A3" s="1"/>
      <c r="B3" s="5" t="s">
        <v>9</v>
      </c>
      <c r="C3" s="6" t="s">
        <v>10</v>
      </c>
      <c r="D3" s="7" t="s">
        <v>11</v>
      </c>
      <c r="E3" s="7" t="s">
        <v>12</v>
      </c>
      <c r="F3" s="8" t="s">
        <v>13</v>
      </c>
      <c r="G3" s="1"/>
    </row>
    <row r="4" spans="1:7" ht="20.25" thickTop="1" x14ac:dyDescent="0.4">
      <c r="A4" s="1"/>
      <c r="B4" s="9">
        <v>0</v>
      </c>
      <c r="C4" s="12">
        <f>MEDIAN(Fujitsu!B2:B51)</f>
        <v>22.22</v>
      </c>
      <c r="D4" s="13">
        <f>MEDIAN(Fujitsu!C2:C51)</f>
        <v>11.425000000000001</v>
      </c>
      <c r="E4" s="13">
        <f>MEDIAN(Fujitsu!D2:D51)</f>
        <v>13.95</v>
      </c>
      <c r="F4" s="14">
        <f>MEDIAN(Fujitsu!E2:E51)</f>
        <v>13.92</v>
      </c>
      <c r="G4" s="1"/>
    </row>
    <row r="5" spans="1:7" x14ac:dyDescent="0.4">
      <c r="A5" s="1"/>
      <c r="B5" s="10">
        <v>1</v>
      </c>
      <c r="C5" s="15">
        <f>MEDIAN(Fujitsu!B55:B104)</f>
        <v>22.1</v>
      </c>
      <c r="D5" s="16">
        <f>MEDIAN(Fujitsu!C55:C104)</f>
        <v>11.195</v>
      </c>
      <c r="E5" s="16">
        <f>MEDIAN(Fujitsu!D55:D104)</f>
        <v>13.715</v>
      </c>
      <c r="F5" s="17">
        <f>MEDIAN(Fujitsu!E55:E104)</f>
        <v>13.725000000000001</v>
      </c>
      <c r="G5" s="1"/>
    </row>
    <row r="6" spans="1:7" x14ac:dyDescent="0.4">
      <c r="A6" s="1"/>
      <c r="B6" s="10">
        <v>10</v>
      </c>
      <c r="C6" s="15">
        <f>MEDIAN(テーブル_Fujitsu_01_10min[Internal Temperature])</f>
        <v>29.3</v>
      </c>
      <c r="D6" s="16">
        <f>MEDIAN(テーブル_Fujitsu_01_10min[Supply Voltage])</f>
        <v>10.27</v>
      </c>
      <c r="E6" s="16">
        <f>MEDIAN(テーブル_Fujitsu_01_10min[Battery Voltage])</f>
        <v>12.66</v>
      </c>
      <c r="F6" s="17">
        <f>MEDIAN(テーブル_Fujitsu_01_10min[Pool Voltage])</f>
        <v>12.64</v>
      </c>
      <c r="G6" s="1"/>
    </row>
    <row r="7" spans="1:7" x14ac:dyDescent="0.4">
      <c r="A7" s="1"/>
      <c r="B7" s="10">
        <v>20</v>
      </c>
      <c r="C7" s="15">
        <f>MEDIAN(テーブル_Fujitsu_02_20min[Internal Temperature])</f>
        <v>32.884999999999998</v>
      </c>
      <c r="D7" s="16">
        <f>MEDIAN(テーブル_Fujitsu_02_20min[Supply Voltage])</f>
        <v>10</v>
      </c>
      <c r="E7" s="16">
        <f>MEDIAN(テーブル_Fujitsu_02_20min[Battery Voltage])</f>
        <v>12.355</v>
      </c>
      <c r="F7" s="17">
        <f>MEDIAN(テーブル_Fujitsu_02_20min[Pool Voltage])</f>
        <v>12.33</v>
      </c>
      <c r="G7" s="1"/>
    </row>
    <row r="8" spans="1:7" x14ac:dyDescent="0.4">
      <c r="A8" s="1"/>
      <c r="B8" s="10">
        <v>30</v>
      </c>
      <c r="C8" s="15">
        <f>MEDIAN(テーブル_Fujitsu_03_30min[Internal Temperature])</f>
        <v>34.35</v>
      </c>
      <c r="D8" s="16">
        <f>MEDIAN(テーブル_Fujitsu_03_30min[Supply Voltage])</f>
        <v>9.7100000000000009</v>
      </c>
      <c r="E8" s="16">
        <f>MEDIAN(テーブル_Fujitsu_03_30min[Battery Voltage])</f>
        <v>12.07</v>
      </c>
      <c r="F8" s="17">
        <f>MEDIAN(テーブル_Fujitsu_03_30min[Pool Voltage])</f>
        <v>12.02</v>
      </c>
      <c r="G8" s="1"/>
    </row>
    <row r="9" spans="1:7" x14ac:dyDescent="0.4">
      <c r="A9" s="1"/>
      <c r="B9" s="10">
        <v>40</v>
      </c>
      <c r="C9" s="15">
        <f>MEDIAN(テーブル_Fujitsu_04_40min[Internal Temperature])</f>
        <v>36.71</v>
      </c>
      <c r="D9" s="16">
        <f>MEDIAN(テーブル_Fujitsu_04_40min[Supply Voltage])</f>
        <v>9.24</v>
      </c>
      <c r="E9" s="16">
        <f>MEDIAN(テーブル_Fujitsu_04_40min[Battery Voltage])</f>
        <v>11.79</v>
      </c>
      <c r="F9" s="17">
        <f>MEDIAN(テーブル_Fujitsu_04_40min[Pool Voltage])</f>
        <v>11.75</v>
      </c>
      <c r="G9" s="1"/>
    </row>
    <row r="10" spans="1:7" x14ac:dyDescent="0.4">
      <c r="A10" s="1"/>
      <c r="B10" s="10">
        <v>50</v>
      </c>
      <c r="C10" s="15">
        <f>MEDIAN(テーブル_Fujitsu_05_50min[Internal Temperature])</f>
        <v>38.14</v>
      </c>
      <c r="D10" s="16">
        <f>MEDIAN(テーブル_Fujitsu_05_50min[Supply Voltage])</f>
        <v>8.32</v>
      </c>
      <c r="E10" s="16">
        <f>MEDIAN(テーブル_Fujitsu_05_50min[Battery Voltage])</f>
        <v>10.86</v>
      </c>
      <c r="F10" s="17">
        <f>MEDIAN(テーブル_Fujitsu_05_50min[Pool Voltage])</f>
        <v>10.8</v>
      </c>
      <c r="G10" s="1"/>
    </row>
    <row r="11" spans="1:7" x14ac:dyDescent="0.4">
      <c r="A11" s="1"/>
      <c r="B11" s="10">
        <v>60</v>
      </c>
      <c r="C11" s="15">
        <f>MEDIAN(テーブル_Fujitsu_06_60min[Internal Temperature])</f>
        <v>40.58</v>
      </c>
      <c r="D11" s="16">
        <f>MEDIAN(テーブル_Fujitsu_06_60min[Supply Voltage])</f>
        <v>7.62</v>
      </c>
      <c r="E11" s="16">
        <f>MEDIAN(テーブル_Fujitsu_06_60min[Battery Voltage])</f>
        <v>9.9349999999999987</v>
      </c>
      <c r="F11" s="17">
        <f>MEDIAN(テーブル_Fujitsu_06_60min[Pool Voltage])</f>
        <v>9.8850000000000016</v>
      </c>
      <c r="G11" s="1"/>
    </row>
    <row r="12" spans="1:7" x14ac:dyDescent="0.4">
      <c r="A12" s="1"/>
      <c r="B12" s="10">
        <v>70</v>
      </c>
      <c r="C12" s="15">
        <f>MEDIAN(テーブル_Fujitsu_07_70min[Internal Temperature])</f>
        <v>41.75</v>
      </c>
      <c r="D12" s="16">
        <f>MEDIAN(テーブル_Fujitsu_07_70min[Supply Voltage])</f>
        <v>6.4749999999999996</v>
      </c>
      <c r="E12" s="16">
        <f>MEDIAN(テーブル_Fujitsu_07_70min[Battery Voltage])</f>
        <v>8.7050000000000001</v>
      </c>
      <c r="F12" s="17">
        <f>MEDIAN(テーブル_Fujitsu_07_70min[Pool Voltage])</f>
        <v>8.64</v>
      </c>
      <c r="G12" s="1"/>
    </row>
    <row r="13" spans="1:7" ht="20.25" thickBot="1" x14ac:dyDescent="0.45">
      <c r="A13" s="1"/>
      <c r="B13" s="11">
        <v>71</v>
      </c>
      <c r="C13" s="18">
        <f>MEDIAN(Fujitsu!AX52:AX101)</f>
        <v>40.270000000000003</v>
      </c>
      <c r="D13" s="19">
        <f>MEDIAN(Fujitsu!AY52:AY101)</f>
        <v>6.2350000000000003</v>
      </c>
      <c r="E13" s="19">
        <f>MEDIAN(Fujitsu!AZ52:AZ101)</f>
        <v>8.6</v>
      </c>
      <c r="F13" s="20">
        <f>MEDIAN(Fujitsu!BA52:BA101)</f>
        <v>8.51</v>
      </c>
      <c r="G13" s="1"/>
    </row>
    <row r="14" spans="1:7" ht="20.25" thickBot="1" x14ac:dyDescent="0.45">
      <c r="A14" s="1"/>
      <c r="B14" s="1"/>
      <c r="C14" s="1"/>
      <c r="D14" s="1"/>
      <c r="E14" s="1"/>
      <c r="F14" s="1"/>
      <c r="G14" s="1"/>
    </row>
    <row r="15" spans="1:7" x14ac:dyDescent="0.4">
      <c r="A15" s="1"/>
      <c r="B15" s="2" t="s">
        <v>8</v>
      </c>
      <c r="C15" s="3"/>
      <c r="D15" s="3"/>
      <c r="E15" s="3"/>
      <c r="F15" s="4"/>
      <c r="G15" s="1"/>
    </row>
    <row r="16" spans="1:7" ht="20.25" thickBot="1" x14ac:dyDescent="0.45">
      <c r="A16" s="1"/>
      <c r="B16" s="5" t="s">
        <v>9</v>
      </c>
      <c r="C16" s="6" t="s">
        <v>10</v>
      </c>
      <c r="D16" s="7" t="s">
        <v>11</v>
      </c>
      <c r="E16" s="7" t="s">
        <v>12</v>
      </c>
      <c r="F16" s="8" t="s">
        <v>13</v>
      </c>
      <c r="G16" s="1"/>
    </row>
    <row r="17" spans="1:7" ht="20.25" thickTop="1" x14ac:dyDescent="0.4">
      <c r="A17" s="1"/>
      <c r="B17" s="9">
        <v>0</v>
      </c>
      <c r="C17" s="12">
        <f>MEDIAN(GuangzhouMarkynBattery!B2:B51)</f>
        <v>22.53</v>
      </c>
      <c r="D17" s="12">
        <f>MEDIAN(GuangzhouMarkynBattery!C2:C51)</f>
        <v>11.57</v>
      </c>
      <c r="E17" s="12">
        <f>MEDIAN(GuangzhouMarkynBattery!D2:D51)</f>
        <v>14.77</v>
      </c>
      <c r="F17" s="14">
        <f>MEDIAN(GuangzhouMarkynBattery!E2:E51)</f>
        <v>14.81</v>
      </c>
      <c r="G17" s="1"/>
    </row>
    <row r="18" spans="1:7" x14ac:dyDescent="0.4">
      <c r="A18" s="1"/>
      <c r="B18" s="10">
        <v>1</v>
      </c>
      <c r="C18" s="15">
        <f>MEDIAN(GuangzhouMarkynBattery!B54:B103)</f>
        <v>22.91</v>
      </c>
      <c r="D18" s="15">
        <f>MEDIAN(GuangzhouMarkynBattery!C54:C103)</f>
        <v>11.57</v>
      </c>
      <c r="E18" s="15">
        <f>MEDIAN(GuangzhouMarkynBattery!D54:D103)</f>
        <v>14.77</v>
      </c>
      <c r="F18" s="17">
        <f>MEDIAN(GuangzhouMarkynBattery!E54:E103)</f>
        <v>13.905000000000001</v>
      </c>
      <c r="G18" s="1"/>
    </row>
    <row r="19" spans="1:7" x14ac:dyDescent="0.4">
      <c r="A19" s="1"/>
      <c r="B19" s="10">
        <v>10</v>
      </c>
      <c r="C19" s="15">
        <f>MEDIAN(テーブル_GuangzhouMarkynBattery_01_10min[Internal Temperature])</f>
        <v>26.24</v>
      </c>
      <c r="D19" s="15">
        <f>MEDIAN(テーブル_GuangzhouMarkynBattery_01_10min[Supply Voltage])</f>
        <v>10.61</v>
      </c>
      <c r="E19" s="15">
        <f>MEDIAN(テーブル_GuangzhouMarkynBattery_01_10min[Battery Voltage])</f>
        <v>13.04</v>
      </c>
      <c r="F19" s="17">
        <f>MEDIAN(テーブル_GuangzhouMarkynBattery_01_10min[Pool Voltage])</f>
        <v>13.01</v>
      </c>
      <c r="G19" s="1"/>
    </row>
    <row r="20" spans="1:7" x14ac:dyDescent="0.4">
      <c r="A20" s="1"/>
      <c r="B20" s="10">
        <v>20</v>
      </c>
      <c r="C20" s="15">
        <f>MEDIAN(テーブル_GuangzhouMarkynBattery_02_20min[Internal Temperature])</f>
        <v>29.04</v>
      </c>
      <c r="D20" s="15">
        <f>MEDIAN(テーブル_GuangzhouMarkynBattery_02_20min[Supply Voltage])</f>
        <v>10.86</v>
      </c>
      <c r="E20" s="15">
        <f>MEDIAN(テーブル_GuangzhouMarkynBattery_02_20min[Battery Voltage])</f>
        <v>13.27</v>
      </c>
      <c r="F20" s="17">
        <f>MEDIAN(テーブル_GuangzhouMarkynBattery_02_20min[Pool Voltage])</f>
        <v>13.24</v>
      </c>
      <c r="G20" s="1"/>
    </row>
    <row r="21" spans="1:7" x14ac:dyDescent="0.4">
      <c r="A21" s="1"/>
      <c r="B21" s="10">
        <v>30</v>
      </c>
      <c r="C21" s="15">
        <f>MEDIAN(テーブル_GuangzhouMarkynBattery_03_30min[Internal Temperature])</f>
        <v>30.9</v>
      </c>
      <c r="D21" s="15">
        <f>MEDIAN(テーブル_GuangzhouMarkynBattery_03_30min[Supply Voltage])</f>
        <v>11.01</v>
      </c>
      <c r="E21" s="15">
        <f>MEDIAN(テーブル_GuangzhouMarkynBattery_03_30min[Battery Voltage])</f>
        <v>13.38</v>
      </c>
      <c r="F21" s="17">
        <f>MEDIAN(テーブル_GuangzhouMarkynBattery_03_30min[Pool Voltage])</f>
        <v>13.34</v>
      </c>
      <c r="G21" s="1"/>
    </row>
    <row r="22" spans="1:7" x14ac:dyDescent="0.4">
      <c r="A22" s="1"/>
      <c r="B22" s="10">
        <v>40</v>
      </c>
      <c r="C22" s="15">
        <f>MEDIAN(テーブル_GuangzhouMarkynBattery_04_40min[Internal Temperature])</f>
        <v>31.77</v>
      </c>
      <c r="D22" s="15">
        <f>MEDIAN(テーブル_GuangzhouMarkynBattery_04_40min[Supply Voltage])</f>
        <v>10.89</v>
      </c>
      <c r="E22" s="15">
        <f>MEDIAN(テーブル_GuangzhouMarkynBattery_04_40min[Battery Voltage])</f>
        <v>13.36</v>
      </c>
      <c r="F22" s="17">
        <f>MEDIAN(テーブル_GuangzhouMarkynBattery_04_40min[Pool Voltage])</f>
        <v>13.33</v>
      </c>
      <c r="G22" s="1"/>
    </row>
    <row r="23" spans="1:7" x14ac:dyDescent="0.4">
      <c r="A23" s="1"/>
      <c r="B23" s="21">
        <v>50</v>
      </c>
      <c r="C23" s="23">
        <f>MEDIAN(テーブル_GuangzhouMarkynBattery_05_50min[Internal Temperature])</f>
        <v>32.85</v>
      </c>
      <c r="D23" s="23">
        <f>MEDIAN(テーブル_GuangzhouMarkynBattery_05_50min[Supply Voltage])</f>
        <v>10.95</v>
      </c>
      <c r="E23" s="23">
        <f>MEDIAN(テーブル_GuangzhouMarkynBattery_05_50min[Battery Voltage])</f>
        <v>13.34</v>
      </c>
      <c r="F23" s="24">
        <f>MEDIAN(テーブル_GuangzhouMarkynBattery_05_50min[Pool Voltage])</f>
        <v>13.3</v>
      </c>
      <c r="G23" s="1"/>
    </row>
    <row r="24" spans="1:7" x14ac:dyDescent="0.4">
      <c r="A24" s="1"/>
      <c r="B24" s="10">
        <v>60</v>
      </c>
      <c r="C24" s="15">
        <f>MEDIAN(テーブル_GuangzhouMarkynBattery_06_60min[Internal Temperature])</f>
        <v>34.880000000000003</v>
      </c>
      <c r="D24" s="15">
        <f>MEDIAN(テーブル_GuangzhouMarkynBattery_06_60min[Supply Voltage])</f>
        <v>10.94</v>
      </c>
      <c r="E24" s="15">
        <f>MEDIAN(テーブル_GuangzhouMarkynBattery_06_60min[Battery Voltage])</f>
        <v>13.305</v>
      </c>
      <c r="F24" s="17">
        <f>MEDIAN(テーブル_GuangzhouMarkynBattery_06_60min[Pool Voltage])</f>
        <v>13.265000000000001</v>
      </c>
      <c r="G24" s="1"/>
    </row>
    <row r="25" spans="1:7" x14ac:dyDescent="0.4">
      <c r="A25" s="1"/>
      <c r="B25" s="21">
        <v>70</v>
      </c>
      <c r="C25" s="23">
        <f>MEDIAN(テーブル_GuangzhouMarkynBattery_07_70min[Internal Temperature])</f>
        <v>36.07</v>
      </c>
      <c r="D25" s="23">
        <f>MEDIAN(テーブル_GuangzhouMarkynBattery_07_70min[Supply Voltage])</f>
        <v>10.86</v>
      </c>
      <c r="E25" s="23">
        <f>MEDIAN(テーブル_GuangzhouMarkynBattery_07_70min[Battery Voltage])</f>
        <v>13.23</v>
      </c>
      <c r="F25" s="24">
        <f>MEDIAN(テーブル_GuangzhouMarkynBattery_07_70min[Pool Voltage])</f>
        <v>13.19</v>
      </c>
      <c r="G25" s="1"/>
    </row>
    <row r="26" spans="1:7" x14ac:dyDescent="0.4">
      <c r="A26" s="1"/>
      <c r="B26" s="10">
        <v>80</v>
      </c>
      <c r="C26" s="15">
        <f>MEDIAN(テーブル_GuangzhouMarkynBattery_08_80min[Internal Temperature])</f>
        <v>36.65</v>
      </c>
      <c r="D26" s="15">
        <f>MEDIAN(テーブル_GuangzhouMarkynBattery_08_80min[Supply Voltage])</f>
        <v>10.74</v>
      </c>
      <c r="E26" s="15">
        <f>MEDIAN(テーブル_GuangzhouMarkynBattery_08_80min[Battery Voltage])</f>
        <v>13.11</v>
      </c>
      <c r="F26" s="17">
        <f>MEDIAN(テーブル_GuangzhouMarkynBattery_08_80min[Pool Voltage])</f>
        <v>13.06</v>
      </c>
      <c r="G26" s="1"/>
    </row>
    <row r="27" spans="1:7" x14ac:dyDescent="0.4">
      <c r="A27" s="1"/>
      <c r="B27" s="21">
        <v>90</v>
      </c>
      <c r="C27" s="23">
        <f>MEDIAN(テーブル_GuangzhouMarkynBattery_09_90min[Internal Temperature])</f>
        <v>36.880000000000003</v>
      </c>
      <c r="D27" s="23">
        <f>MEDIAN(テーブル_GuangzhouMarkynBattery_09_90min[Supply Voltage])</f>
        <v>10.59</v>
      </c>
      <c r="E27" s="23">
        <f>MEDIAN(テーブル_GuangzhouMarkynBattery_09_90min[Battery Voltage])</f>
        <v>12.91</v>
      </c>
      <c r="F27" s="24">
        <f>MEDIAN(テーブル_GuangzhouMarkynBattery_09_90min[Pool Voltage])</f>
        <v>12.89</v>
      </c>
      <c r="G27" s="1"/>
    </row>
    <row r="28" spans="1:7" x14ac:dyDescent="0.4">
      <c r="A28" s="1"/>
      <c r="B28" s="10">
        <v>100</v>
      </c>
      <c r="C28" s="15">
        <f>MEDIAN(テーブル_GuangzhouMarkynBattery_10_100min[Internal Temperature])</f>
        <v>37.379999999999995</v>
      </c>
      <c r="D28" s="15">
        <f>MEDIAN(テーブル_GuangzhouMarkynBattery_10_100min[Supply Voltage])</f>
        <v>10.34</v>
      </c>
      <c r="E28" s="15">
        <f>MEDIAN(テーブル_GuangzhouMarkynBattery_10_100min[Battery Voltage])</f>
        <v>12.67</v>
      </c>
      <c r="F28" s="17">
        <f>MEDIAN(テーブル_GuangzhouMarkynBattery_10_100min[Pool Voltage])</f>
        <v>12.63</v>
      </c>
      <c r="G28" s="1"/>
    </row>
    <row r="29" spans="1:7" x14ac:dyDescent="0.4">
      <c r="A29" s="1"/>
      <c r="B29" s="21">
        <v>110</v>
      </c>
      <c r="C29" s="23">
        <f>MEDIAN(テーブル_GuangzhouMarkynBattery_11_110min[Internal Temperature])</f>
        <v>37.409999999999997</v>
      </c>
      <c r="D29" s="23">
        <f>MEDIAN(テーブル_GuangzhouMarkynBattery_11_110min[Supply Voltage])</f>
        <v>9.8150000000000013</v>
      </c>
      <c r="E29" s="23">
        <f>MEDIAN(テーブル_GuangzhouMarkynBattery_11_110min[Battery Voltage])</f>
        <v>12.21</v>
      </c>
      <c r="F29" s="24">
        <f>MEDIAN(テーブル_GuangzhouMarkynBattery_11_110min[Pool Voltage])</f>
        <v>12.15</v>
      </c>
      <c r="G29" s="1"/>
    </row>
    <row r="30" spans="1:7" x14ac:dyDescent="0.4">
      <c r="A30" s="1"/>
      <c r="B30" s="10">
        <v>120</v>
      </c>
      <c r="C30" s="15">
        <f>MEDIAN(テーブル_GuangzhouMarkynBattery_12_120min[Internal Temperature])</f>
        <v>37.409999999999997</v>
      </c>
      <c r="D30" s="15">
        <f>MEDIAN(テーブル_GuangzhouMarkynBattery_12_120min[Supply Voltage])</f>
        <v>9.1</v>
      </c>
      <c r="E30" s="15">
        <f>MEDIAN(テーブル_GuangzhouMarkynBattery_12_120min[Battery Voltage])</f>
        <v>11.42</v>
      </c>
      <c r="F30" s="17">
        <f>MEDIAN(テーブル_GuangzhouMarkynBattery_12_120min[Pool Voltage])</f>
        <v>11.35</v>
      </c>
      <c r="G30" s="1"/>
    </row>
    <row r="31" spans="1:7" x14ac:dyDescent="0.4">
      <c r="A31" s="1"/>
      <c r="B31" s="21">
        <v>130</v>
      </c>
      <c r="C31" s="23">
        <f>MEDIAN(テーブル_GuangzhouMarkynBattery_13_130min[Internal Temperature])</f>
        <v>37.549999999999997</v>
      </c>
      <c r="D31" s="23">
        <f>MEDIAN(テーブル_GuangzhouMarkynBattery_13_130min[Supply Voltage])</f>
        <v>6.61</v>
      </c>
      <c r="E31" s="23">
        <f>MEDIAN(テーブル_GuangzhouMarkynBattery_13_130min[Battery Voltage])</f>
        <v>8.9700000000000006</v>
      </c>
      <c r="F31" s="24">
        <f>MEDIAN(テーブル_GuangzhouMarkynBattery_13_130min[Pool Voltage])</f>
        <v>8.9</v>
      </c>
      <c r="G31" s="1"/>
    </row>
    <row r="32" spans="1:7" ht="20.25" thickBot="1" x14ac:dyDescent="0.45">
      <c r="A32" s="1"/>
      <c r="B32" s="22">
        <v>134</v>
      </c>
      <c r="C32" s="25">
        <f>MEDIAN(GuangzhouMarkynBattery!CH52:CH101)</f>
        <v>37</v>
      </c>
      <c r="D32" s="25">
        <f>MEDIAN(GuangzhouMarkynBattery!CI52:CI101)</f>
        <v>6.15</v>
      </c>
      <c r="E32" s="25">
        <f>MEDIAN(GuangzhouMarkynBattery!CJ52:CJ101)</f>
        <v>8.3699999999999992</v>
      </c>
      <c r="F32" s="26">
        <f>MEDIAN(GuangzhouMarkynBattery!CK52:CK101)</f>
        <v>8.33</v>
      </c>
      <c r="G32" s="1"/>
    </row>
    <row r="33" spans="1:7" x14ac:dyDescent="0.4">
      <c r="A33" s="1"/>
      <c r="B33" s="1"/>
      <c r="C33" s="1"/>
      <c r="D33" s="1"/>
      <c r="E33" s="1"/>
      <c r="F33" s="1"/>
      <c r="G33" s="1"/>
    </row>
  </sheetData>
  <mergeCells count="2">
    <mergeCell ref="B2:F2"/>
    <mergeCell ref="B15:F1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384B-BC35-48F3-BD3C-DA31E2AEE3B2}">
  <dimension ref="A1:BA595"/>
  <sheetViews>
    <sheetView topLeftCell="AN44" workbookViewId="0">
      <selection activeCell="AW101" sqref="AW101"/>
    </sheetView>
  </sheetViews>
  <sheetFormatPr defaultRowHeight="19.5" x14ac:dyDescent="0.4"/>
  <cols>
    <col min="1" max="1" width="8.21875" bestFit="1" customWidth="1"/>
    <col min="2" max="2" width="22.6640625" bestFit="1" customWidth="1"/>
    <col min="3" max="3" width="16.88671875" bestFit="1" customWidth="1"/>
    <col min="4" max="4" width="17" bestFit="1" customWidth="1"/>
    <col min="5" max="5" width="14.33203125" bestFit="1" customWidth="1"/>
    <col min="6" max="7" width="8.21875" bestFit="1" customWidth="1"/>
    <col min="8" max="8" width="22.6640625" bestFit="1" customWidth="1"/>
    <col min="9" max="9" width="16.88671875" bestFit="1" customWidth="1"/>
    <col min="10" max="10" width="17" bestFit="1" customWidth="1"/>
    <col min="11" max="11" width="14.33203125" bestFit="1" customWidth="1"/>
    <col min="13" max="13" width="8.5546875" bestFit="1" customWidth="1"/>
    <col min="14" max="14" width="22.6640625" bestFit="1" customWidth="1"/>
    <col min="15" max="15" width="16.88671875" bestFit="1" customWidth="1"/>
    <col min="16" max="16" width="17" bestFit="1" customWidth="1"/>
    <col min="17" max="17" width="14.33203125" bestFit="1" customWidth="1"/>
    <col min="19" max="19" width="8.5546875" bestFit="1" customWidth="1"/>
    <col min="20" max="20" width="22.6640625" bestFit="1" customWidth="1"/>
    <col min="21" max="21" width="16.88671875" bestFit="1" customWidth="1"/>
    <col min="22" max="22" width="17" bestFit="1" customWidth="1"/>
    <col min="23" max="23" width="14.33203125" bestFit="1" customWidth="1"/>
    <col min="25" max="25" width="8.5546875" bestFit="1" customWidth="1"/>
    <col min="26" max="26" width="22.6640625" bestFit="1" customWidth="1"/>
    <col min="27" max="27" width="16.88671875" bestFit="1" customWidth="1"/>
    <col min="28" max="28" width="17" bestFit="1" customWidth="1"/>
    <col min="29" max="29" width="14.33203125" bestFit="1" customWidth="1"/>
    <col min="31" max="31" width="8.5546875" bestFit="1" customWidth="1"/>
    <col min="32" max="32" width="22.6640625" bestFit="1" customWidth="1"/>
    <col min="33" max="33" width="16.88671875" bestFit="1" customWidth="1"/>
    <col min="34" max="34" width="17" bestFit="1" customWidth="1"/>
    <col min="35" max="35" width="14.33203125" bestFit="1" customWidth="1"/>
    <col min="37" max="37" width="8.5546875" bestFit="1" customWidth="1"/>
    <col min="38" max="38" width="22.6640625" bestFit="1" customWidth="1"/>
    <col min="39" max="39" width="16.88671875" bestFit="1" customWidth="1"/>
    <col min="40" max="40" width="17" bestFit="1" customWidth="1"/>
    <col min="41" max="41" width="14.33203125" bestFit="1" customWidth="1"/>
    <col min="43" max="43" width="8.5546875" bestFit="1" customWidth="1"/>
    <col min="44" max="44" width="22.6640625" bestFit="1" customWidth="1"/>
    <col min="45" max="45" width="16.88671875" bestFit="1" customWidth="1"/>
    <col min="46" max="46" width="17" bestFit="1" customWidth="1"/>
    <col min="47" max="47" width="14.33203125" bestFit="1" customWidth="1"/>
    <col min="49" max="49" width="8.5546875" bestFit="1" customWidth="1"/>
    <col min="50" max="50" width="22.6640625" bestFit="1" customWidth="1"/>
    <col min="51" max="51" width="16.88671875" bestFit="1" customWidth="1"/>
    <col min="52" max="52" width="17" bestFit="1" customWidth="1"/>
    <col min="53" max="53" width="14.33203125" bestFit="1" customWidth="1"/>
  </cols>
  <sheetData>
    <row r="1" spans="1:53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</row>
    <row r="2" spans="1:53" x14ac:dyDescent="0.4">
      <c r="A2">
        <v>701</v>
      </c>
      <c r="B2">
        <v>0</v>
      </c>
      <c r="C2">
        <v>11.55</v>
      </c>
      <c r="D2">
        <v>14.12</v>
      </c>
      <c r="E2">
        <v>14.13</v>
      </c>
      <c r="G2">
        <v>600001</v>
      </c>
      <c r="H2">
        <v>29.27</v>
      </c>
      <c r="I2">
        <v>10.27</v>
      </c>
      <c r="J2">
        <v>12.66</v>
      </c>
      <c r="K2">
        <v>12.64</v>
      </c>
      <c r="M2">
        <v>1200001</v>
      </c>
      <c r="N2">
        <v>32.93</v>
      </c>
      <c r="O2">
        <v>9.92</v>
      </c>
      <c r="P2">
        <v>12.34</v>
      </c>
      <c r="Q2">
        <v>12.28</v>
      </c>
      <c r="S2">
        <v>1800001</v>
      </c>
      <c r="T2">
        <v>34.44</v>
      </c>
      <c r="U2">
        <v>9.6300000000000008</v>
      </c>
      <c r="V2">
        <v>12.11</v>
      </c>
      <c r="W2">
        <v>11.95</v>
      </c>
      <c r="Y2">
        <v>2400001</v>
      </c>
      <c r="Z2">
        <v>36.39</v>
      </c>
      <c r="AA2">
        <v>9.31</v>
      </c>
      <c r="AB2">
        <v>11.67</v>
      </c>
      <c r="AC2">
        <v>11.62</v>
      </c>
      <c r="AE2">
        <v>3000001</v>
      </c>
      <c r="AF2">
        <v>38.03</v>
      </c>
      <c r="AG2">
        <v>8.59</v>
      </c>
      <c r="AH2">
        <v>10.91</v>
      </c>
      <c r="AI2">
        <v>10.86</v>
      </c>
      <c r="AK2">
        <v>3600001</v>
      </c>
      <c r="AL2">
        <v>40.799999999999997</v>
      </c>
      <c r="AM2">
        <v>7.38</v>
      </c>
      <c r="AN2">
        <v>9.86</v>
      </c>
      <c r="AO2">
        <v>9.7799999999999994</v>
      </c>
      <c r="AQ2">
        <v>4200001</v>
      </c>
      <c r="AR2">
        <v>40.86</v>
      </c>
      <c r="AS2">
        <v>6.56</v>
      </c>
      <c r="AT2">
        <v>8.93</v>
      </c>
      <c r="AU2">
        <v>8.91</v>
      </c>
      <c r="AW2">
        <v>4292001</v>
      </c>
      <c r="AX2">
        <v>39.71</v>
      </c>
      <c r="AY2">
        <v>6.33</v>
      </c>
      <c r="AZ2">
        <v>8.56</v>
      </c>
      <c r="BA2">
        <v>8.52</v>
      </c>
    </row>
    <row r="3" spans="1:53" x14ac:dyDescent="0.4">
      <c r="A3">
        <v>801</v>
      </c>
      <c r="B3">
        <v>0</v>
      </c>
      <c r="C3">
        <v>11.55</v>
      </c>
      <c r="D3">
        <v>14.12</v>
      </c>
      <c r="E3">
        <v>14.13</v>
      </c>
      <c r="G3">
        <v>600101</v>
      </c>
      <c r="H3">
        <v>29.27</v>
      </c>
      <c r="I3">
        <v>10.27</v>
      </c>
      <c r="J3">
        <v>12.66</v>
      </c>
      <c r="K3">
        <v>12.64</v>
      </c>
      <c r="M3">
        <v>1200101</v>
      </c>
      <c r="N3">
        <v>32.93</v>
      </c>
      <c r="O3">
        <v>9.91</v>
      </c>
      <c r="P3">
        <v>12.3</v>
      </c>
      <c r="Q3">
        <v>12.26</v>
      </c>
      <c r="S3">
        <v>1800101</v>
      </c>
      <c r="T3">
        <v>34.35</v>
      </c>
      <c r="U3">
        <v>9.6300000000000008</v>
      </c>
      <c r="V3">
        <v>12.11</v>
      </c>
      <c r="W3">
        <v>11.84</v>
      </c>
      <c r="Y3">
        <v>2400101</v>
      </c>
      <c r="Z3">
        <v>36.42</v>
      </c>
      <c r="AA3">
        <v>9.15</v>
      </c>
      <c r="AB3">
        <v>11.56</v>
      </c>
      <c r="AC3">
        <v>11.48</v>
      </c>
      <c r="AE3">
        <v>3000101</v>
      </c>
      <c r="AF3">
        <v>38.08</v>
      </c>
      <c r="AG3">
        <v>8.6199999999999992</v>
      </c>
      <c r="AH3">
        <v>10.93</v>
      </c>
      <c r="AI3">
        <v>10.89</v>
      </c>
      <c r="AK3">
        <v>3600101</v>
      </c>
      <c r="AL3">
        <v>40.700000000000003</v>
      </c>
      <c r="AM3">
        <v>7.38</v>
      </c>
      <c r="AN3">
        <v>9.86</v>
      </c>
      <c r="AO3">
        <v>9.7799999999999994</v>
      </c>
      <c r="AQ3">
        <v>4200101</v>
      </c>
      <c r="AR3">
        <v>40.83</v>
      </c>
      <c r="AS3">
        <v>6.56</v>
      </c>
      <c r="AT3">
        <v>8.93</v>
      </c>
      <c r="AU3">
        <v>8.91</v>
      </c>
      <c r="AW3">
        <v>4292101</v>
      </c>
      <c r="AX3">
        <v>39.71</v>
      </c>
      <c r="AY3">
        <v>6.36</v>
      </c>
      <c r="AZ3">
        <v>8.58</v>
      </c>
      <c r="BA3">
        <v>8.5399999999999991</v>
      </c>
    </row>
    <row r="4" spans="1:53" x14ac:dyDescent="0.4">
      <c r="A4">
        <v>901</v>
      </c>
      <c r="B4">
        <v>0</v>
      </c>
      <c r="C4">
        <v>11.55</v>
      </c>
      <c r="D4">
        <v>14.12</v>
      </c>
      <c r="E4">
        <v>14.02</v>
      </c>
      <c r="G4">
        <v>600201</v>
      </c>
      <c r="H4">
        <v>29.27</v>
      </c>
      <c r="I4">
        <v>10.27</v>
      </c>
      <c r="J4">
        <v>12.66</v>
      </c>
      <c r="K4">
        <v>12.64</v>
      </c>
      <c r="M4">
        <v>1200201</v>
      </c>
      <c r="N4">
        <v>32.93</v>
      </c>
      <c r="O4">
        <v>9.75</v>
      </c>
      <c r="P4">
        <v>12.19</v>
      </c>
      <c r="Q4">
        <v>12.13</v>
      </c>
      <c r="S4">
        <v>1800201</v>
      </c>
      <c r="T4">
        <v>34.35</v>
      </c>
      <c r="U4">
        <v>9.61</v>
      </c>
      <c r="V4">
        <v>12</v>
      </c>
      <c r="W4">
        <v>11.96</v>
      </c>
      <c r="Y4">
        <v>2400201</v>
      </c>
      <c r="Z4">
        <v>36.619999999999997</v>
      </c>
      <c r="AA4">
        <v>9.16</v>
      </c>
      <c r="AB4">
        <v>11.57</v>
      </c>
      <c r="AC4">
        <v>11.51</v>
      </c>
      <c r="AE4">
        <v>3000201</v>
      </c>
      <c r="AF4">
        <v>38.03</v>
      </c>
      <c r="AG4">
        <v>8.59</v>
      </c>
      <c r="AH4">
        <v>10.9</v>
      </c>
      <c r="AI4">
        <v>10.85</v>
      </c>
      <c r="AK4">
        <v>3600201</v>
      </c>
      <c r="AL4">
        <v>40.700000000000003</v>
      </c>
      <c r="AM4">
        <v>7.38</v>
      </c>
      <c r="AN4">
        <v>9.86</v>
      </c>
      <c r="AO4">
        <v>9.7799999999999994</v>
      </c>
      <c r="AQ4">
        <v>4200201</v>
      </c>
      <c r="AR4">
        <v>40.89</v>
      </c>
      <c r="AS4">
        <v>6.56</v>
      </c>
      <c r="AT4">
        <v>8.93</v>
      </c>
      <c r="AU4">
        <v>8.91</v>
      </c>
      <c r="AW4">
        <v>4292201</v>
      </c>
      <c r="AX4">
        <v>39.78</v>
      </c>
      <c r="AY4">
        <v>6.61</v>
      </c>
      <c r="AZ4">
        <v>8.76</v>
      </c>
      <c r="BA4">
        <v>8.75</v>
      </c>
    </row>
    <row r="5" spans="1:53" x14ac:dyDescent="0.4">
      <c r="A5">
        <v>1001</v>
      </c>
      <c r="B5">
        <v>0</v>
      </c>
      <c r="C5">
        <v>11.55</v>
      </c>
      <c r="D5">
        <v>14.12</v>
      </c>
      <c r="E5">
        <v>14.02</v>
      </c>
      <c r="G5">
        <v>600301</v>
      </c>
      <c r="H5">
        <v>29.27</v>
      </c>
      <c r="I5">
        <v>10.27</v>
      </c>
      <c r="J5">
        <v>12.66</v>
      </c>
      <c r="K5">
        <v>12.64</v>
      </c>
      <c r="M5">
        <v>1200301</v>
      </c>
      <c r="N5">
        <v>32.93</v>
      </c>
      <c r="O5">
        <v>9.77</v>
      </c>
      <c r="P5">
        <v>12.19</v>
      </c>
      <c r="Q5">
        <v>12.15</v>
      </c>
      <c r="S5">
        <v>1800301</v>
      </c>
      <c r="T5">
        <v>34.35</v>
      </c>
      <c r="U5">
        <v>9.6300000000000008</v>
      </c>
      <c r="V5">
        <v>12.03</v>
      </c>
      <c r="W5">
        <v>11.98</v>
      </c>
      <c r="Y5">
        <v>2400301</v>
      </c>
      <c r="Z5">
        <v>36.42</v>
      </c>
      <c r="AA5">
        <v>9.33</v>
      </c>
      <c r="AB5">
        <v>11.67</v>
      </c>
      <c r="AC5">
        <v>11.62</v>
      </c>
      <c r="AE5">
        <v>3000301</v>
      </c>
      <c r="AF5">
        <v>38.14</v>
      </c>
      <c r="AG5">
        <v>8.61</v>
      </c>
      <c r="AH5">
        <v>10.92</v>
      </c>
      <c r="AI5">
        <v>10.86</v>
      </c>
      <c r="AK5">
        <v>3600301</v>
      </c>
      <c r="AL5">
        <v>40.61</v>
      </c>
      <c r="AM5">
        <v>7.38</v>
      </c>
      <c r="AN5">
        <v>9.86</v>
      </c>
      <c r="AO5">
        <v>9.7799999999999994</v>
      </c>
      <c r="AQ5">
        <v>4200301</v>
      </c>
      <c r="AR5">
        <v>40.86</v>
      </c>
      <c r="AS5">
        <v>6.56</v>
      </c>
      <c r="AT5">
        <v>8.93</v>
      </c>
      <c r="AU5">
        <v>8.91</v>
      </c>
      <c r="AW5">
        <v>4292301</v>
      </c>
      <c r="AX5">
        <v>39.74</v>
      </c>
      <c r="AY5">
        <v>6.28</v>
      </c>
      <c r="AZ5">
        <v>8.52</v>
      </c>
      <c r="BA5">
        <v>8.49</v>
      </c>
    </row>
    <row r="6" spans="1:53" x14ac:dyDescent="0.4">
      <c r="A6">
        <v>1101</v>
      </c>
      <c r="B6">
        <v>0</v>
      </c>
      <c r="C6">
        <v>11.55</v>
      </c>
      <c r="D6">
        <v>14.12</v>
      </c>
      <c r="E6">
        <v>14.02</v>
      </c>
      <c r="G6">
        <v>600401</v>
      </c>
      <c r="H6">
        <v>29.27</v>
      </c>
      <c r="I6">
        <v>10.27</v>
      </c>
      <c r="J6">
        <v>12.66</v>
      </c>
      <c r="K6">
        <v>12.64</v>
      </c>
      <c r="M6">
        <v>1200401</v>
      </c>
      <c r="N6">
        <v>32.93</v>
      </c>
      <c r="O6">
        <v>9.94</v>
      </c>
      <c r="P6">
        <v>12.32</v>
      </c>
      <c r="Q6">
        <v>12.28</v>
      </c>
      <c r="S6">
        <v>1800401</v>
      </c>
      <c r="T6">
        <v>34.35</v>
      </c>
      <c r="U6">
        <v>9.66</v>
      </c>
      <c r="V6">
        <v>12.04</v>
      </c>
      <c r="W6">
        <v>11.98</v>
      </c>
      <c r="Y6">
        <v>2400401</v>
      </c>
      <c r="Z6">
        <v>36.299999999999997</v>
      </c>
      <c r="AA6">
        <v>9.31</v>
      </c>
      <c r="AB6">
        <v>11.65</v>
      </c>
      <c r="AC6">
        <v>11.62</v>
      </c>
      <c r="AE6">
        <v>3000401</v>
      </c>
      <c r="AF6">
        <v>38.14</v>
      </c>
      <c r="AG6">
        <v>8.39</v>
      </c>
      <c r="AH6">
        <v>10.77</v>
      </c>
      <c r="AI6">
        <v>10.69</v>
      </c>
      <c r="AK6">
        <v>3600401</v>
      </c>
      <c r="AL6">
        <v>40.61</v>
      </c>
      <c r="AM6">
        <v>7.38</v>
      </c>
      <c r="AN6">
        <v>9.86</v>
      </c>
      <c r="AO6">
        <v>9.7799999999999994</v>
      </c>
      <c r="AQ6">
        <v>4200401</v>
      </c>
      <c r="AR6">
        <v>40.96</v>
      </c>
      <c r="AS6">
        <v>6.56</v>
      </c>
      <c r="AT6">
        <v>8.93</v>
      </c>
      <c r="AU6">
        <v>8.91</v>
      </c>
      <c r="AW6">
        <v>4292401</v>
      </c>
      <c r="AX6">
        <v>39.71</v>
      </c>
      <c r="AY6">
        <v>6.33</v>
      </c>
      <c r="AZ6">
        <v>8.56</v>
      </c>
      <c r="BA6">
        <v>8.52</v>
      </c>
    </row>
    <row r="7" spans="1:53" x14ac:dyDescent="0.4">
      <c r="A7">
        <v>1201</v>
      </c>
      <c r="B7">
        <v>0</v>
      </c>
      <c r="C7">
        <v>11.55</v>
      </c>
      <c r="D7">
        <v>14.12</v>
      </c>
      <c r="E7">
        <v>14.02</v>
      </c>
      <c r="G7">
        <v>600501</v>
      </c>
      <c r="H7">
        <v>29.27</v>
      </c>
      <c r="I7">
        <v>10.27</v>
      </c>
      <c r="J7">
        <v>12.66</v>
      </c>
      <c r="K7">
        <v>12.64</v>
      </c>
      <c r="M7">
        <v>1200501</v>
      </c>
      <c r="N7">
        <v>32.93</v>
      </c>
      <c r="O7">
        <v>9.93</v>
      </c>
      <c r="P7">
        <v>12.3</v>
      </c>
      <c r="Q7">
        <v>12.28</v>
      </c>
      <c r="S7">
        <v>1800501</v>
      </c>
      <c r="T7">
        <v>34.35</v>
      </c>
      <c r="U7">
        <v>9.7100000000000009</v>
      </c>
      <c r="V7">
        <v>12.07</v>
      </c>
      <c r="W7">
        <v>12.03</v>
      </c>
      <c r="Y7">
        <v>2400501</v>
      </c>
      <c r="Z7">
        <v>36.299999999999997</v>
      </c>
      <c r="AA7">
        <v>9.33</v>
      </c>
      <c r="AB7">
        <v>11.69</v>
      </c>
      <c r="AC7">
        <v>11.61</v>
      </c>
      <c r="AE7">
        <v>3000501</v>
      </c>
      <c r="AF7">
        <v>38.229999999999997</v>
      </c>
      <c r="AG7">
        <v>8.58</v>
      </c>
      <c r="AH7">
        <v>10.91</v>
      </c>
      <c r="AI7">
        <v>10.82</v>
      </c>
      <c r="AK7">
        <v>3600501</v>
      </c>
      <c r="AL7">
        <v>40.549999999999997</v>
      </c>
      <c r="AM7">
        <v>7.38</v>
      </c>
      <c r="AN7">
        <v>9.86</v>
      </c>
      <c r="AO7">
        <v>9.7799999999999994</v>
      </c>
      <c r="AQ7">
        <v>4200501</v>
      </c>
      <c r="AR7">
        <v>40.92</v>
      </c>
      <c r="AS7">
        <v>6.56</v>
      </c>
      <c r="AT7">
        <v>8.93</v>
      </c>
      <c r="AU7">
        <v>8.91</v>
      </c>
      <c r="AW7">
        <v>4292501</v>
      </c>
      <c r="AX7">
        <v>39.71</v>
      </c>
      <c r="AY7">
        <v>6.37</v>
      </c>
      <c r="AZ7">
        <v>8.59</v>
      </c>
      <c r="BA7">
        <v>8.56</v>
      </c>
    </row>
    <row r="8" spans="1:53" x14ac:dyDescent="0.4">
      <c r="A8">
        <v>1301</v>
      </c>
      <c r="B8">
        <v>0</v>
      </c>
      <c r="C8">
        <v>11.55</v>
      </c>
      <c r="D8">
        <v>14.12</v>
      </c>
      <c r="E8">
        <v>14.02</v>
      </c>
      <c r="G8">
        <v>600601</v>
      </c>
      <c r="H8">
        <v>29.27</v>
      </c>
      <c r="I8">
        <v>10.27</v>
      </c>
      <c r="J8">
        <v>12.66</v>
      </c>
      <c r="K8">
        <v>12.64</v>
      </c>
      <c r="M8">
        <v>1200601</v>
      </c>
      <c r="N8">
        <v>32.93</v>
      </c>
      <c r="O8">
        <v>9.98</v>
      </c>
      <c r="P8">
        <v>12.36</v>
      </c>
      <c r="Q8">
        <v>12.32</v>
      </c>
      <c r="S8">
        <v>1800601</v>
      </c>
      <c r="T8">
        <v>34.35</v>
      </c>
      <c r="U8">
        <v>9.52</v>
      </c>
      <c r="V8">
        <v>11.93</v>
      </c>
      <c r="W8">
        <v>11.87</v>
      </c>
      <c r="Y8">
        <v>2400601</v>
      </c>
      <c r="Z8">
        <v>36.299999999999997</v>
      </c>
      <c r="AA8">
        <v>9.1300000000000008</v>
      </c>
      <c r="AB8">
        <v>11.55</v>
      </c>
      <c r="AC8">
        <v>11.48</v>
      </c>
      <c r="AE8">
        <v>3000601</v>
      </c>
      <c r="AF8">
        <v>38.14</v>
      </c>
      <c r="AG8">
        <v>8.5399999999999991</v>
      </c>
      <c r="AH8">
        <v>10.87</v>
      </c>
      <c r="AI8">
        <v>10.8</v>
      </c>
      <c r="AK8">
        <v>3600601</v>
      </c>
      <c r="AL8">
        <v>40.33</v>
      </c>
      <c r="AM8">
        <v>7.38</v>
      </c>
      <c r="AN8">
        <v>9.86</v>
      </c>
      <c r="AO8">
        <v>9.7799999999999994</v>
      </c>
      <c r="AQ8">
        <v>4200601</v>
      </c>
      <c r="AR8">
        <v>40.99</v>
      </c>
      <c r="AS8">
        <v>6.56</v>
      </c>
      <c r="AT8">
        <v>8.93</v>
      </c>
      <c r="AU8">
        <v>8.91</v>
      </c>
      <c r="AW8">
        <v>4292601</v>
      </c>
      <c r="AX8">
        <v>39.71</v>
      </c>
      <c r="AY8">
        <v>6.34</v>
      </c>
      <c r="AZ8">
        <v>8.56</v>
      </c>
      <c r="BA8">
        <v>8.5299999999999994</v>
      </c>
    </row>
    <row r="9" spans="1:53" x14ac:dyDescent="0.4">
      <c r="A9">
        <v>1401</v>
      </c>
      <c r="B9">
        <v>0</v>
      </c>
      <c r="C9">
        <v>11.55</v>
      </c>
      <c r="D9">
        <v>14.12</v>
      </c>
      <c r="E9">
        <v>13.92</v>
      </c>
      <c r="G9">
        <v>600701</v>
      </c>
      <c r="H9">
        <v>29.27</v>
      </c>
      <c r="I9">
        <v>10.27</v>
      </c>
      <c r="J9">
        <v>12.66</v>
      </c>
      <c r="K9">
        <v>12.64</v>
      </c>
      <c r="M9">
        <v>1200701</v>
      </c>
      <c r="N9">
        <v>32.93</v>
      </c>
      <c r="O9">
        <v>9.8000000000000007</v>
      </c>
      <c r="P9">
        <v>12.25</v>
      </c>
      <c r="Q9">
        <v>12.2</v>
      </c>
      <c r="S9">
        <v>1800701</v>
      </c>
      <c r="T9">
        <v>34.35</v>
      </c>
      <c r="U9">
        <v>9.6</v>
      </c>
      <c r="V9">
        <v>11.97</v>
      </c>
      <c r="W9">
        <v>11.91</v>
      </c>
      <c r="Y9">
        <v>2400701</v>
      </c>
      <c r="Z9">
        <v>36.159999999999997</v>
      </c>
      <c r="AA9">
        <v>9.14</v>
      </c>
      <c r="AB9">
        <v>11.55</v>
      </c>
      <c r="AC9">
        <v>11.48</v>
      </c>
      <c r="AE9">
        <v>3000701</v>
      </c>
      <c r="AF9">
        <v>38.14</v>
      </c>
      <c r="AG9">
        <v>8.6199999999999992</v>
      </c>
      <c r="AH9">
        <v>10.93</v>
      </c>
      <c r="AI9">
        <v>10.89</v>
      </c>
      <c r="AK9">
        <v>3600701</v>
      </c>
      <c r="AL9">
        <v>40.42</v>
      </c>
      <c r="AM9">
        <v>7.38</v>
      </c>
      <c r="AN9">
        <v>9.86</v>
      </c>
      <c r="AO9">
        <v>9.7799999999999994</v>
      </c>
      <c r="AQ9">
        <v>4200701</v>
      </c>
      <c r="AR9">
        <v>40.86</v>
      </c>
      <c r="AS9">
        <v>6.56</v>
      </c>
      <c r="AT9">
        <v>8.93</v>
      </c>
      <c r="AU9">
        <v>8.91</v>
      </c>
      <c r="AW9">
        <v>4292701</v>
      </c>
      <c r="AX9">
        <v>39.68</v>
      </c>
      <c r="AY9">
        <v>6.62</v>
      </c>
      <c r="AZ9">
        <v>8.77</v>
      </c>
      <c r="BA9">
        <v>8.74</v>
      </c>
    </row>
    <row r="10" spans="1:53" x14ac:dyDescent="0.4">
      <c r="A10">
        <v>1501</v>
      </c>
      <c r="B10">
        <v>22.18</v>
      </c>
      <c r="C10">
        <v>11.55</v>
      </c>
      <c r="D10">
        <v>14.12</v>
      </c>
      <c r="E10">
        <v>13.92</v>
      </c>
      <c r="G10">
        <v>600801</v>
      </c>
      <c r="H10">
        <v>29.27</v>
      </c>
      <c r="I10">
        <v>10.27</v>
      </c>
      <c r="J10">
        <v>12.66</v>
      </c>
      <c r="K10">
        <v>12.64</v>
      </c>
      <c r="M10">
        <v>1200801</v>
      </c>
      <c r="N10">
        <v>32.93</v>
      </c>
      <c r="O10">
        <v>9.84</v>
      </c>
      <c r="P10">
        <v>12.25</v>
      </c>
      <c r="Q10">
        <v>12.21</v>
      </c>
      <c r="S10">
        <v>1800801</v>
      </c>
      <c r="T10">
        <v>34.35</v>
      </c>
      <c r="U10">
        <v>9.68</v>
      </c>
      <c r="V10">
        <v>12.04</v>
      </c>
      <c r="W10">
        <v>11.99</v>
      </c>
      <c r="Y10">
        <v>2400801</v>
      </c>
      <c r="Z10">
        <v>36.22</v>
      </c>
      <c r="AA10">
        <v>9.3000000000000007</v>
      </c>
      <c r="AB10">
        <v>11.67</v>
      </c>
      <c r="AC10">
        <v>11.63</v>
      </c>
      <c r="AE10">
        <v>3000801</v>
      </c>
      <c r="AF10">
        <v>38.14</v>
      </c>
      <c r="AG10">
        <v>8.59</v>
      </c>
      <c r="AH10">
        <v>10.9</v>
      </c>
      <c r="AI10">
        <v>10.86</v>
      </c>
      <c r="AK10">
        <v>3600801</v>
      </c>
      <c r="AL10">
        <v>40.270000000000003</v>
      </c>
      <c r="AM10">
        <v>7.38</v>
      </c>
      <c r="AN10">
        <v>9.86</v>
      </c>
      <c r="AO10">
        <v>9.7799999999999994</v>
      </c>
      <c r="AQ10">
        <v>4200801</v>
      </c>
      <c r="AR10">
        <v>40.96</v>
      </c>
      <c r="AS10">
        <v>6.56</v>
      </c>
      <c r="AT10">
        <v>8.93</v>
      </c>
      <c r="AU10">
        <v>8.91</v>
      </c>
      <c r="AW10">
        <v>4292801</v>
      </c>
      <c r="AX10">
        <v>39.71</v>
      </c>
      <c r="AY10">
        <v>6.31</v>
      </c>
      <c r="AZ10">
        <v>8.5399999999999991</v>
      </c>
      <c r="BA10">
        <v>8.51</v>
      </c>
    </row>
    <row r="11" spans="1:53" x14ac:dyDescent="0.4">
      <c r="A11">
        <v>1601</v>
      </c>
      <c r="B11">
        <v>22.2</v>
      </c>
      <c r="C11">
        <v>11.55</v>
      </c>
      <c r="D11">
        <v>14.12</v>
      </c>
      <c r="E11">
        <v>13.92</v>
      </c>
      <c r="G11">
        <v>600901</v>
      </c>
      <c r="H11">
        <v>29.27</v>
      </c>
      <c r="I11">
        <v>10.27</v>
      </c>
      <c r="J11">
        <v>12.66</v>
      </c>
      <c r="K11">
        <v>12.64</v>
      </c>
      <c r="M11">
        <v>1200901</v>
      </c>
      <c r="N11">
        <v>32.93</v>
      </c>
      <c r="O11">
        <v>9.98</v>
      </c>
      <c r="P11">
        <v>12.36</v>
      </c>
      <c r="Q11">
        <v>12.32</v>
      </c>
      <c r="S11">
        <v>1800901</v>
      </c>
      <c r="T11">
        <v>34.35</v>
      </c>
      <c r="U11">
        <v>9.7200000000000006</v>
      </c>
      <c r="V11">
        <v>12.08</v>
      </c>
      <c r="W11">
        <v>12.03</v>
      </c>
      <c r="Y11">
        <v>2400901</v>
      </c>
      <c r="Z11">
        <v>36.159999999999997</v>
      </c>
      <c r="AA11">
        <v>9.3699999999999992</v>
      </c>
      <c r="AB11">
        <v>11.72</v>
      </c>
      <c r="AC11">
        <v>11.68</v>
      </c>
      <c r="AE11">
        <v>3000901</v>
      </c>
      <c r="AF11">
        <v>38.14</v>
      </c>
      <c r="AG11">
        <v>8.5299999999999994</v>
      </c>
      <c r="AH11">
        <v>10.86</v>
      </c>
      <c r="AI11">
        <v>10.86</v>
      </c>
      <c r="AK11">
        <v>3600901</v>
      </c>
      <c r="AL11">
        <v>40.33</v>
      </c>
      <c r="AM11">
        <v>7.38</v>
      </c>
      <c r="AN11">
        <v>9.86</v>
      </c>
      <c r="AO11">
        <v>9.9499999999999993</v>
      </c>
      <c r="AQ11">
        <v>4200901</v>
      </c>
      <c r="AR11">
        <v>41.08</v>
      </c>
      <c r="AS11">
        <v>6.56</v>
      </c>
      <c r="AT11">
        <v>8.93</v>
      </c>
      <c r="AU11">
        <v>8.91</v>
      </c>
      <c r="AW11">
        <v>4292901</v>
      </c>
      <c r="AX11">
        <v>39.65</v>
      </c>
      <c r="AY11">
        <v>6.3</v>
      </c>
      <c r="AZ11">
        <v>8.52</v>
      </c>
      <c r="BA11">
        <v>8.49</v>
      </c>
    </row>
    <row r="12" spans="1:53" x14ac:dyDescent="0.4">
      <c r="A12">
        <v>1701</v>
      </c>
      <c r="B12">
        <v>22.22</v>
      </c>
      <c r="C12">
        <v>11.55</v>
      </c>
      <c r="D12">
        <v>14.12</v>
      </c>
      <c r="E12">
        <v>13.92</v>
      </c>
      <c r="G12">
        <v>601001</v>
      </c>
      <c r="H12">
        <v>29.27</v>
      </c>
      <c r="I12">
        <v>10.27</v>
      </c>
      <c r="J12">
        <v>12.66</v>
      </c>
      <c r="K12">
        <v>12.49</v>
      </c>
      <c r="M12">
        <v>1201001</v>
      </c>
      <c r="N12">
        <v>32.93</v>
      </c>
      <c r="O12">
        <v>10.039999999999999</v>
      </c>
      <c r="P12">
        <v>12.4</v>
      </c>
      <c r="Q12">
        <v>12.36</v>
      </c>
      <c r="S12">
        <v>1801001</v>
      </c>
      <c r="T12">
        <v>34.35</v>
      </c>
      <c r="U12">
        <v>9.7200000000000006</v>
      </c>
      <c r="V12">
        <v>12.06</v>
      </c>
      <c r="W12">
        <v>12.01</v>
      </c>
      <c r="Y12">
        <v>2401001</v>
      </c>
      <c r="Z12">
        <v>36.159999999999997</v>
      </c>
      <c r="AA12">
        <v>9.43</v>
      </c>
      <c r="AB12">
        <v>11.74</v>
      </c>
      <c r="AC12">
        <v>11.72</v>
      </c>
      <c r="AE12">
        <v>3001001</v>
      </c>
      <c r="AF12">
        <v>38.14</v>
      </c>
      <c r="AG12">
        <v>8.5299999999999994</v>
      </c>
      <c r="AH12">
        <v>10.86</v>
      </c>
      <c r="AI12">
        <v>10.8</v>
      </c>
      <c r="AK12">
        <v>3601001</v>
      </c>
      <c r="AL12">
        <v>40.24</v>
      </c>
      <c r="AM12">
        <v>7.38</v>
      </c>
      <c r="AN12">
        <v>9.99</v>
      </c>
      <c r="AO12">
        <v>9.94</v>
      </c>
      <c r="AQ12">
        <v>4201001</v>
      </c>
      <c r="AR12">
        <v>41.14</v>
      </c>
      <c r="AS12">
        <v>6.56</v>
      </c>
      <c r="AT12">
        <v>8.93</v>
      </c>
      <c r="AU12">
        <v>8.91</v>
      </c>
      <c r="AW12">
        <v>4293001</v>
      </c>
      <c r="AX12">
        <v>39.56</v>
      </c>
      <c r="AY12">
        <v>6.25</v>
      </c>
      <c r="AZ12">
        <v>8.49</v>
      </c>
      <c r="BA12">
        <v>8.4499999999999993</v>
      </c>
    </row>
    <row r="13" spans="1:53" x14ac:dyDescent="0.4">
      <c r="A13">
        <v>1801</v>
      </c>
      <c r="B13">
        <v>22.2</v>
      </c>
      <c r="C13">
        <v>11.36</v>
      </c>
      <c r="D13">
        <v>13.93</v>
      </c>
      <c r="E13">
        <v>13.92</v>
      </c>
      <c r="G13">
        <v>601101</v>
      </c>
      <c r="H13">
        <v>29.27</v>
      </c>
      <c r="I13">
        <v>10.01</v>
      </c>
      <c r="J13">
        <v>12.47</v>
      </c>
      <c r="K13">
        <v>12.44</v>
      </c>
      <c r="M13">
        <v>1201101</v>
      </c>
      <c r="N13">
        <v>32.93</v>
      </c>
      <c r="O13">
        <v>10.039999999999999</v>
      </c>
      <c r="P13">
        <v>12.38</v>
      </c>
      <c r="Q13">
        <v>12.36</v>
      </c>
      <c r="S13">
        <v>1801101</v>
      </c>
      <c r="T13">
        <v>34.35</v>
      </c>
      <c r="U13">
        <v>9.6</v>
      </c>
      <c r="V13">
        <v>11.99</v>
      </c>
      <c r="W13">
        <v>11.95</v>
      </c>
      <c r="Y13">
        <v>2401101</v>
      </c>
      <c r="Z13">
        <v>36.159999999999997</v>
      </c>
      <c r="AA13">
        <v>9.2899999999999991</v>
      </c>
      <c r="AB13">
        <v>11.66</v>
      </c>
      <c r="AC13">
        <v>11.62</v>
      </c>
      <c r="AE13">
        <v>3001101</v>
      </c>
      <c r="AF13">
        <v>38.14</v>
      </c>
      <c r="AG13">
        <v>8.31</v>
      </c>
      <c r="AH13">
        <v>10.86</v>
      </c>
      <c r="AI13">
        <v>10.8</v>
      </c>
      <c r="AK13">
        <v>3601101</v>
      </c>
      <c r="AL13">
        <v>40.21</v>
      </c>
      <c r="AM13">
        <v>7.69</v>
      </c>
      <c r="AN13">
        <v>10</v>
      </c>
      <c r="AO13">
        <v>9.94</v>
      </c>
      <c r="AQ13">
        <v>4201101</v>
      </c>
      <c r="AR13">
        <v>41.18</v>
      </c>
      <c r="AS13">
        <v>6.56</v>
      </c>
      <c r="AT13">
        <v>8.93</v>
      </c>
      <c r="AU13">
        <v>8.91</v>
      </c>
      <c r="AW13">
        <v>4293101</v>
      </c>
      <c r="AX13">
        <v>39.47</v>
      </c>
      <c r="AY13">
        <v>6.31</v>
      </c>
      <c r="AZ13">
        <v>8.5399999999999991</v>
      </c>
      <c r="BA13">
        <v>8.49</v>
      </c>
    </row>
    <row r="14" spans="1:53" x14ac:dyDescent="0.4">
      <c r="A14">
        <v>1901</v>
      </c>
      <c r="B14">
        <v>22.2</v>
      </c>
      <c r="C14">
        <v>11.36</v>
      </c>
      <c r="D14">
        <v>13.9</v>
      </c>
      <c r="E14">
        <v>13.92</v>
      </c>
      <c r="G14">
        <v>601201</v>
      </c>
      <c r="H14">
        <v>29.27</v>
      </c>
      <c r="I14">
        <v>10</v>
      </c>
      <c r="J14">
        <v>12.48</v>
      </c>
      <c r="K14">
        <v>12.44</v>
      </c>
      <c r="M14">
        <v>1201201</v>
      </c>
      <c r="N14">
        <v>32.93</v>
      </c>
      <c r="O14">
        <v>10.029999999999999</v>
      </c>
      <c r="P14">
        <v>12.38</v>
      </c>
      <c r="Q14">
        <v>12.33</v>
      </c>
      <c r="S14">
        <v>1801201</v>
      </c>
      <c r="T14">
        <v>34.35</v>
      </c>
      <c r="U14">
        <v>9.5399999999999991</v>
      </c>
      <c r="V14">
        <v>11.95</v>
      </c>
      <c r="W14">
        <v>11.9</v>
      </c>
      <c r="Y14">
        <v>2401201</v>
      </c>
      <c r="Z14">
        <v>36.020000000000003</v>
      </c>
      <c r="AA14">
        <v>9.31</v>
      </c>
      <c r="AB14">
        <v>11.67</v>
      </c>
      <c r="AC14">
        <v>11.62</v>
      </c>
      <c r="AE14">
        <v>3001201</v>
      </c>
      <c r="AF14">
        <v>38.14</v>
      </c>
      <c r="AG14">
        <v>8.5</v>
      </c>
      <c r="AH14">
        <v>10.86</v>
      </c>
      <c r="AI14">
        <v>10.8</v>
      </c>
      <c r="AK14">
        <v>3601201</v>
      </c>
      <c r="AL14">
        <v>40.24</v>
      </c>
      <c r="AM14">
        <v>7.68</v>
      </c>
      <c r="AN14">
        <v>10</v>
      </c>
      <c r="AO14">
        <v>9.94</v>
      </c>
      <c r="AQ14">
        <v>4201201</v>
      </c>
      <c r="AR14">
        <v>41.3</v>
      </c>
      <c r="AS14">
        <v>6.56</v>
      </c>
      <c r="AT14">
        <v>8.93</v>
      </c>
      <c r="AU14">
        <v>8.91</v>
      </c>
      <c r="AW14">
        <v>4293201</v>
      </c>
      <c r="AX14">
        <v>39.409999999999997</v>
      </c>
      <c r="AY14">
        <v>6.54</v>
      </c>
      <c r="AZ14">
        <v>8.7200000000000006</v>
      </c>
      <c r="BA14">
        <v>8.69</v>
      </c>
    </row>
    <row r="15" spans="1:53" x14ac:dyDescent="0.4">
      <c r="A15">
        <v>2001</v>
      </c>
      <c r="B15">
        <v>22.2</v>
      </c>
      <c r="C15">
        <v>11.36</v>
      </c>
      <c r="D15">
        <v>13.91</v>
      </c>
      <c r="E15">
        <v>13.92</v>
      </c>
      <c r="G15">
        <v>601301</v>
      </c>
      <c r="H15">
        <v>29.27</v>
      </c>
      <c r="I15">
        <v>10.199999999999999</v>
      </c>
      <c r="J15">
        <v>12.6</v>
      </c>
      <c r="K15">
        <v>12.57</v>
      </c>
      <c r="M15">
        <v>1201301</v>
      </c>
      <c r="N15">
        <v>32.93</v>
      </c>
      <c r="O15">
        <v>9.89</v>
      </c>
      <c r="P15">
        <v>12.29</v>
      </c>
      <c r="Q15">
        <v>12.26</v>
      </c>
      <c r="S15">
        <v>1801301</v>
      </c>
      <c r="T15">
        <v>34.35</v>
      </c>
      <c r="U15">
        <v>9.7100000000000009</v>
      </c>
      <c r="V15">
        <v>12.09</v>
      </c>
      <c r="W15">
        <v>12.03</v>
      </c>
      <c r="Y15">
        <v>2401301</v>
      </c>
      <c r="Z15">
        <v>36.19</v>
      </c>
      <c r="AA15">
        <v>9.5</v>
      </c>
      <c r="AB15">
        <v>11.79</v>
      </c>
      <c r="AC15">
        <v>11.75</v>
      </c>
      <c r="AE15">
        <v>3001301</v>
      </c>
      <c r="AF15">
        <v>38.14</v>
      </c>
      <c r="AG15">
        <v>8.5</v>
      </c>
      <c r="AH15">
        <v>10.86</v>
      </c>
      <c r="AI15">
        <v>10.8</v>
      </c>
      <c r="AK15">
        <v>3601301</v>
      </c>
      <c r="AL15">
        <v>40.24</v>
      </c>
      <c r="AM15">
        <v>7.77</v>
      </c>
      <c r="AN15">
        <v>10.06</v>
      </c>
      <c r="AO15">
        <v>10.01</v>
      </c>
      <c r="AQ15">
        <v>4201301</v>
      </c>
      <c r="AR15">
        <v>41.37</v>
      </c>
      <c r="AS15">
        <v>6.56</v>
      </c>
      <c r="AT15">
        <v>8.93</v>
      </c>
      <c r="AU15">
        <v>8.91</v>
      </c>
      <c r="AW15">
        <v>4293301</v>
      </c>
      <c r="AX15">
        <v>39.5</v>
      </c>
      <c r="AY15">
        <v>6.29</v>
      </c>
      <c r="AZ15">
        <v>8.52</v>
      </c>
      <c r="BA15">
        <v>8.4700000000000006</v>
      </c>
    </row>
    <row r="16" spans="1:53" x14ac:dyDescent="0.4">
      <c r="A16">
        <v>2101</v>
      </c>
      <c r="B16">
        <v>22.2</v>
      </c>
      <c r="C16">
        <v>11.35</v>
      </c>
      <c r="D16">
        <v>13.91</v>
      </c>
      <c r="E16">
        <v>13.92</v>
      </c>
      <c r="G16">
        <v>601401</v>
      </c>
      <c r="H16">
        <v>29.27</v>
      </c>
      <c r="I16">
        <v>10.26</v>
      </c>
      <c r="J16">
        <v>12.65</v>
      </c>
      <c r="K16">
        <v>12.62</v>
      </c>
      <c r="M16">
        <v>1201401</v>
      </c>
      <c r="N16">
        <v>32.93</v>
      </c>
      <c r="O16">
        <v>10.09</v>
      </c>
      <c r="P16">
        <v>12.43</v>
      </c>
      <c r="Q16">
        <v>12.4</v>
      </c>
      <c r="S16">
        <v>1801401</v>
      </c>
      <c r="T16">
        <v>34.35</v>
      </c>
      <c r="U16">
        <v>9.6999999999999993</v>
      </c>
      <c r="V16">
        <v>12.05</v>
      </c>
      <c r="W16">
        <v>12.01</v>
      </c>
      <c r="Y16">
        <v>2401401</v>
      </c>
      <c r="Z16">
        <v>36.159999999999997</v>
      </c>
      <c r="AA16">
        <v>9.5</v>
      </c>
      <c r="AB16">
        <v>11.79</v>
      </c>
      <c r="AC16">
        <v>11.75</v>
      </c>
      <c r="AE16">
        <v>3001401</v>
      </c>
      <c r="AF16">
        <v>38.14</v>
      </c>
      <c r="AG16">
        <v>8.5399999999999991</v>
      </c>
      <c r="AH16">
        <v>10.86</v>
      </c>
      <c r="AI16">
        <v>10.8</v>
      </c>
      <c r="AK16">
        <v>3601401</v>
      </c>
      <c r="AL16">
        <v>40.299999999999997</v>
      </c>
      <c r="AM16">
        <v>7.82</v>
      </c>
      <c r="AN16">
        <v>10.07</v>
      </c>
      <c r="AO16">
        <v>10.039999999999999</v>
      </c>
      <c r="AQ16">
        <v>4201401</v>
      </c>
      <c r="AR16">
        <v>41.49</v>
      </c>
      <c r="AS16">
        <v>6.56</v>
      </c>
      <c r="AT16">
        <v>8.93</v>
      </c>
      <c r="AU16">
        <v>8.91</v>
      </c>
      <c r="AW16">
        <v>4293401</v>
      </c>
      <c r="AX16">
        <v>39.44</v>
      </c>
      <c r="AY16">
        <v>6.26</v>
      </c>
      <c r="AZ16">
        <v>8.51</v>
      </c>
      <c r="BA16">
        <v>8.4700000000000006</v>
      </c>
    </row>
    <row r="17" spans="1:53" x14ac:dyDescent="0.4">
      <c r="A17">
        <v>2201</v>
      </c>
      <c r="B17">
        <v>22.25</v>
      </c>
      <c r="C17">
        <v>11.34</v>
      </c>
      <c r="D17">
        <v>13.9</v>
      </c>
      <c r="E17">
        <v>13.92</v>
      </c>
      <c r="G17">
        <v>601501</v>
      </c>
      <c r="H17">
        <v>29.27</v>
      </c>
      <c r="I17">
        <v>10.3</v>
      </c>
      <c r="J17">
        <v>12.67</v>
      </c>
      <c r="K17">
        <v>12.64</v>
      </c>
      <c r="M17">
        <v>1201501</v>
      </c>
      <c r="N17">
        <v>32.93</v>
      </c>
      <c r="O17">
        <v>10.08</v>
      </c>
      <c r="P17">
        <v>12.43</v>
      </c>
      <c r="Q17">
        <v>12.4</v>
      </c>
      <c r="S17">
        <v>1801501</v>
      </c>
      <c r="T17">
        <v>34.35</v>
      </c>
      <c r="U17">
        <v>9.7100000000000009</v>
      </c>
      <c r="V17">
        <v>12.08</v>
      </c>
      <c r="W17">
        <v>12.03</v>
      </c>
      <c r="Y17">
        <v>2401501</v>
      </c>
      <c r="Z17">
        <v>36.159999999999997</v>
      </c>
      <c r="AA17">
        <v>9.51</v>
      </c>
      <c r="AB17">
        <v>11.81</v>
      </c>
      <c r="AC17">
        <v>11.77</v>
      </c>
      <c r="AE17">
        <v>3001501</v>
      </c>
      <c r="AF17">
        <v>38.14</v>
      </c>
      <c r="AG17">
        <v>8.5399999999999991</v>
      </c>
      <c r="AH17">
        <v>10.86</v>
      </c>
      <c r="AI17">
        <v>10.8</v>
      </c>
      <c r="AK17">
        <v>3601501</v>
      </c>
      <c r="AL17">
        <v>40.33</v>
      </c>
      <c r="AM17">
        <v>7.9</v>
      </c>
      <c r="AN17">
        <v>10.130000000000001</v>
      </c>
      <c r="AO17">
        <v>10.1</v>
      </c>
      <c r="AQ17">
        <v>4201501</v>
      </c>
      <c r="AR17">
        <v>41.59</v>
      </c>
      <c r="AS17">
        <v>6.56</v>
      </c>
      <c r="AT17">
        <v>8.93</v>
      </c>
      <c r="AU17">
        <v>8.91</v>
      </c>
      <c r="AW17">
        <v>4293501</v>
      </c>
      <c r="AX17">
        <v>39.44</v>
      </c>
      <c r="AY17">
        <v>6.34</v>
      </c>
      <c r="AZ17">
        <v>8.57</v>
      </c>
      <c r="BA17">
        <v>8.5399999999999991</v>
      </c>
    </row>
    <row r="18" spans="1:53" x14ac:dyDescent="0.4">
      <c r="A18">
        <v>2301</v>
      </c>
      <c r="B18">
        <v>22.2</v>
      </c>
      <c r="C18">
        <v>11.35</v>
      </c>
      <c r="D18">
        <v>13.92</v>
      </c>
      <c r="E18">
        <v>13.92</v>
      </c>
      <c r="G18">
        <v>601601</v>
      </c>
      <c r="H18">
        <v>29.27</v>
      </c>
      <c r="I18">
        <v>10.15</v>
      </c>
      <c r="J18">
        <v>12.58</v>
      </c>
      <c r="K18">
        <v>12.55</v>
      </c>
      <c r="M18">
        <v>1201601</v>
      </c>
      <c r="N18">
        <v>32.93</v>
      </c>
      <c r="O18">
        <v>10.119999999999999</v>
      </c>
      <c r="P18">
        <v>12.45</v>
      </c>
      <c r="Q18">
        <v>12.42</v>
      </c>
      <c r="S18">
        <v>1801601</v>
      </c>
      <c r="T18">
        <v>34.35</v>
      </c>
      <c r="U18">
        <v>9.5299999999999994</v>
      </c>
      <c r="V18">
        <v>11.95</v>
      </c>
      <c r="W18">
        <v>11.9</v>
      </c>
      <c r="Y18">
        <v>2401601</v>
      </c>
      <c r="Z18">
        <v>36.19</v>
      </c>
      <c r="AA18">
        <v>9.31</v>
      </c>
      <c r="AB18">
        <v>11.66</v>
      </c>
      <c r="AC18">
        <v>11.61</v>
      </c>
      <c r="AE18">
        <v>3001601</v>
      </c>
      <c r="AF18">
        <v>38.14</v>
      </c>
      <c r="AG18">
        <v>8.32</v>
      </c>
      <c r="AH18">
        <v>10.86</v>
      </c>
      <c r="AI18">
        <v>10.8</v>
      </c>
      <c r="AK18">
        <v>3601601</v>
      </c>
      <c r="AL18">
        <v>40.46</v>
      </c>
      <c r="AM18">
        <v>7.9</v>
      </c>
      <c r="AN18">
        <v>10.14</v>
      </c>
      <c r="AO18">
        <v>10.09</v>
      </c>
      <c r="AQ18">
        <v>4201601</v>
      </c>
      <c r="AR18">
        <v>41.72</v>
      </c>
      <c r="AS18">
        <v>6.56</v>
      </c>
      <c r="AT18">
        <v>8.93</v>
      </c>
      <c r="AU18">
        <v>8.91</v>
      </c>
      <c r="AW18">
        <v>4293601</v>
      </c>
      <c r="AX18">
        <v>39.47</v>
      </c>
      <c r="AY18">
        <v>6.35</v>
      </c>
      <c r="AZ18">
        <v>8.58</v>
      </c>
      <c r="BA18">
        <v>8.5500000000000007</v>
      </c>
    </row>
    <row r="19" spans="1:53" x14ac:dyDescent="0.4">
      <c r="A19">
        <v>2401</v>
      </c>
      <c r="B19">
        <v>22.22</v>
      </c>
      <c r="C19">
        <v>11.38</v>
      </c>
      <c r="D19">
        <v>13.92</v>
      </c>
      <c r="E19">
        <v>13.95</v>
      </c>
      <c r="G19">
        <v>601701</v>
      </c>
      <c r="H19">
        <v>29.4</v>
      </c>
      <c r="I19">
        <v>10.199999999999999</v>
      </c>
      <c r="J19">
        <v>12.6</v>
      </c>
      <c r="K19">
        <v>12.58</v>
      </c>
      <c r="M19">
        <v>1201701</v>
      </c>
      <c r="N19">
        <v>32.93</v>
      </c>
      <c r="O19">
        <v>10.09</v>
      </c>
      <c r="P19">
        <v>12.42</v>
      </c>
      <c r="Q19">
        <v>12.39</v>
      </c>
      <c r="S19">
        <v>1801701</v>
      </c>
      <c r="T19">
        <v>34.35</v>
      </c>
      <c r="U19">
        <v>9.56</v>
      </c>
      <c r="V19">
        <v>11.98</v>
      </c>
      <c r="W19">
        <v>11.91</v>
      </c>
      <c r="Y19">
        <v>2401701</v>
      </c>
      <c r="Z19">
        <v>36.159999999999997</v>
      </c>
      <c r="AA19">
        <v>9.36</v>
      </c>
      <c r="AB19">
        <v>11.69</v>
      </c>
      <c r="AC19">
        <v>11.65</v>
      </c>
      <c r="AE19">
        <v>3001701</v>
      </c>
      <c r="AF19">
        <v>38.14</v>
      </c>
      <c r="AG19">
        <v>8.32</v>
      </c>
      <c r="AH19">
        <v>10.86</v>
      </c>
      <c r="AI19">
        <v>10.8</v>
      </c>
      <c r="AK19">
        <v>3601701</v>
      </c>
      <c r="AL19">
        <v>40.39</v>
      </c>
      <c r="AM19">
        <v>7.93</v>
      </c>
      <c r="AN19">
        <v>10.16</v>
      </c>
      <c r="AO19">
        <v>10.11</v>
      </c>
      <c r="AQ19">
        <v>4201701</v>
      </c>
      <c r="AR19">
        <v>41.78</v>
      </c>
      <c r="AS19">
        <v>6.56</v>
      </c>
      <c r="AT19">
        <v>8.93</v>
      </c>
      <c r="AU19">
        <v>8.91</v>
      </c>
      <c r="AW19">
        <v>4293701</v>
      </c>
      <c r="AX19">
        <v>39.409999999999997</v>
      </c>
      <c r="AY19">
        <v>6.13</v>
      </c>
      <c r="AZ19">
        <v>8.4</v>
      </c>
      <c r="BA19">
        <v>8.35</v>
      </c>
    </row>
    <row r="20" spans="1:53" x14ac:dyDescent="0.4">
      <c r="A20">
        <v>2501</v>
      </c>
      <c r="B20">
        <v>22.18</v>
      </c>
      <c r="C20">
        <v>11.42</v>
      </c>
      <c r="D20">
        <v>13.96</v>
      </c>
      <c r="E20">
        <v>13.97</v>
      </c>
      <c r="G20">
        <v>601801</v>
      </c>
      <c r="H20">
        <v>29.35</v>
      </c>
      <c r="I20">
        <v>10.34</v>
      </c>
      <c r="J20">
        <v>12.71</v>
      </c>
      <c r="K20">
        <v>12.68</v>
      </c>
      <c r="M20">
        <v>1201801</v>
      </c>
      <c r="N20">
        <v>32.93</v>
      </c>
      <c r="O20">
        <v>9.92</v>
      </c>
      <c r="P20">
        <v>12.31</v>
      </c>
      <c r="Q20">
        <v>12.26</v>
      </c>
      <c r="S20">
        <v>1801801</v>
      </c>
      <c r="T20">
        <v>34.35</v>
      </c>
      <c r="U20">
        <v>9.69</v>
      </c>
      <c r="V20">
        <v>12.08</v>
      </c>
      <c r="W20">
        <v>12.03</v>
      </c>
      <c r="Y20">
        <v>2401801</v>
      </c>
      <c r="Z20">
        <v>36.270000000000003</v>
      </c>
      <c r="AA20">
        <v>9.5</v>
      </c>
      <c r="AB20">
        <v>11.79</v>
      </c>
      <c r="AC20">
        <v>11.75</v>
      </c>
      <c r="AE20">
        <v>3001801</v>
      </c>
      <c r="AF20">
        <v>38.14</v>
      </c>
      <c r="AG20">
        <v>8.32</v>
      </c>
      <c r="AH20">
        <v>10.86</v>
      </c>
      <c r="AI20">
        <v>10.8</v>
      </c>
      <c r="AK20">
        <v>3601801</v>
      </c>
      <c r="AL20">
        <v>40.42</v>
      </c>
      <c r="AM20">
        <v>7.86</v>
      </c>
      <c r="AN20">
        <v>10.11</v>
      </c>
      <c r="AO20">
        <v>10.06</v>
      </c>
      <c r="AQ20">
        <v>4201801</v>
      </c>
      <c r="AR20">
        <v>41.84</v>
      </c>
      <c r="AS20">
        <v>6.56</v>
      </c>
      <c r="AT20">
        <v>8.93</v>
      </c>
      <c r="AU20">
        <v>8.39</v>
      </c>
      <c r="AW20">
        <v>4293801</v>
      </c>
      <c r="AX20">
        <v>39.47</v>
      </c>
      <c r="AY20">
        <v>6.38</v>
      </c>
      <c r="AZ20">
        <v>8.59</v>
      </c>
      <c r="BA20">
        <v>8.56</v>
      </c>
    </row>
    <row r="21" spans="1:53" x14ac:dyDescent="0.4">
      <c r="A21">
        <v>2601</v>
      </c>
      <c r="B21">
        <v>22.2</v>
      </c>
      <c r="C21">
        <v>11.43</v>
      </c>
      <c r="D21">
        <v>13.95</v>
      </c>
      <c r="E21">
        <v>13.98</v>
      </c>
      <c r="G21">
        <v>601901</v>
      </c>
      <c r="H21">
        <v>29.4</v>
      </c>
      <c r="I21">
        <v>10.44</v>
      </c>
      <c r="J21">
        <v>12.76</v>
      </c>
      <c r="K21">
        <v>12.76</v>
      </c>
      <c r="M21">
        <v>1201901</v>
      </c>
      <c r="N21">
        <v>32.93</v>
      </c>
      <c r="O21">
        <v>9.91</v>
      </c>
      <c r="P21">
        <v>12.31</v>
      </c>
      <c r="Q21">
        <v>12.26</v>
      </c>
      <c r="S21">
        <v>1801901</v>
      </c>
      <c r="T21">
        <v>34.35</v>
      </c>
      <c r="U21">
        <v>9.74</v>
      </c>
      <c r="V21">
        <v>12.08</v>
      </c>
      <c r="W21">
        <v>12.05</v>
      </c>
      <c r="Y21">
        <v>2401901</v>
      </c>
      <c r="Z21">
        <v>36.33</v>
      </c>
      <c r="AA21">
        <v>9.5</v>
      </c>
      <c r="AB21">
        <v>11.79</v>
      </c>
      <c r="AC21">
        <v>11.75</v>
      </c>
      <c r="AE21">
        <v>3001901</v>
      </c>
      <c r="AF21">
        <v>38.14</v>
      </c>
      <c r="AG21">
        <v>8.32</v>
      </c>
      <c r="AH21">
        <v>10.86</v>
      </c>
      <c r="AI21">
        <v>10.8</v>
      </c>
      <c r="AK21">
        <v>3601901</v>
      </c>
      <c r="AL21">
        <v>40.42</v>
      </c>
      <c r="AM21">
        <v>7.52</v>
      </c>
      <c r="AN21">
        <v>9.8699999999999992</v>
      </c>
      <c r="AO21">
        <v>9.7899999999999991</v>
      </c>
      <c r="AQ21">
        <v>4201901</v>
      </c>
      <c r="AR21">
        <v>41.88</v>
      </c>
      <c r="AS21">
        <v>6.56</v>
      </c>
      <c r="AT21">
        <v>8.93</v>
      </c>
      <c r="AU21">
        <v>8.39</v>
      </c>
      <c r="AW21">
        <v>4293901</v>
      </c>
      <c r="AX21">
        <v>39.380000000000003</v>
      </c>
      <c r="AY21">
        <v>6.34</v>
      </c>
      <c r="AZ21">
        <v>8.56</v>
      </c>
      <c r="BA21">
        <v>8.52</v>
      </c>
    </row>
    <row r="22" spans="1:53" x14ac:dyDescent="0.4">
      <c r="A22">
        <v>2701</v>
      </c>
      <c r="B22">
        <v>22.25</v>
      </c>
      <c r="C22">
        <v>11.44</v>
      </c>
      <c r="D22">
        <v>13.97</v>
      </c>
      <c r="E22">
        <v>13.99</v>
      </c>
      <c r="G22">
        <v>602001</v>
      </c>
      <c r="H22">
        <v>29.35</v>
      </c>
      <c r="I22">
        <v>10.42</v>
      </c>
      <c r="J22">
        <v>12.76</v>
      </c>
      <c r="K22">
        <v>12.75</v>
      </c>
      <c r="M22">
        <v>1202001</v>
      </c>
      <c r="N22">
        <v>32.93</v>
      </c>
      <c r="O22">
        <v>10.01</v>
      </c>
      <c r="P22">
        <v>12.36</v>
      </c>
      <c r="Q22">
        <v>12.33</v>
      </c>
      <c r="S22">
        <v>1802001</v>
      </c>
      <c r="T22">
        <v>34.35</v>
      </c>
      <c r="U22">
        <v>9.74</v>
      </c>
      <c r="V22">
        <v>12.09</v>
      </c>
      <c r="W22">
        <v>12.06</v>
      </c>
      <c r="Y22">
        <v>2402001</v>
      </c>
      <c r="Z22">
        <v>36.450000000000003</v>
      </c>
      <c r="AA22">
        <v>9.52</v>
      </c>
      <c r="AB22">
        <v>11.79</v>
      </c>
      <c r="AC22">
        <v>11.75</v>
      </c>
      <c r="AE22">
        <v>3002001</v>
      </c>
      <c r="AF22">
        <v>38.14</v>
      </c>
      <c r="AG22">
        <v>8.32</v>
      </c>
      <c r="AH22">
        <v>10.86</v>
      </c>
      <c r="AI22">
        <v>10.8</v>
      </c>
      <c r="AK22">
        <v>3602001</v>
      </c>
      <c r="AL22">
        <v>40.46</v>
      </c>
      <c r="AM22">
        <v>7.62</v>
      </c>
      <c r="AN22">
        <v>9.94</v>
      </c>
      <c r="AO22">
        <v>9.89</v>
      </c>
      <c r="AQ22">
        <v>4202001</v>
      </c>
      <c r="AR22">
        <v>41.97</v>
      </c>
      <c r="AS22">
        <v>6.56</v>
      </c>
      <c r="AT22">
        <v>8.93</v>
      </c>
      <c r="AU22">
        <v>8.4700000000000006</v>
      </c>
      <c r="AW22">
        <v>4294001</v>
      </c>
      <c r="AX22">
        <v>39.44</v>
      </c>
      <c r="AY22">
        <v>6.41</v>
      </c>
      <c r="AZ22">
        <v>8.6199999999999992</v>
      </c>
      <c r="BA22">
        <v>8.59</v>
      </c>
    </row>
    <row r="23" spans="1:53" x14ac:dyDescent="0.4">
      <c r="A23">
        <v>2801</v>
      </c>
      <c r="B23">
        <v>22.22</v>
      </c>
      <c r="C23">
        <v>11.47</v>
      </c>
      <c r="D23">
        <v>13.99</v>
      </c>
      <c r="E23">
        <v>14.01</v>
      </c>
      <c r="G23">
        <v>602101</v>
      </c>
      <c r="H23">
        <v>29.35</v>
      </c>
      <c r="I23">
        <v>10.46</v>
      </c>
      <c r="J23">
        <v>12.78</v>
      </c>
      <c r="K23">
        <v>12.76</v>
      </c>
      <c r="M23">
        <v>1202101</v>
      </c>
      <c r="N23">
        <v>32.93</v>
      </c>
      <c r="O23">
        <v>10</v>
      </c>
      <c r="P23">
        <v>12.35</v>
      </c>
      <c r="Q23">
        <v>12.33</v>
      </c>
      <c r="S23">
        <v>1802101</v>
      </c>
      <c r="T23">
        <v>34.35</v>
      </c>
      <c r="U23">
        <v>9.56</v>
      </c>
      <c r="V23">
        <v>12</v>
      </c>
      <c r="W23">
        <v>11.93</v>
      </c>
      <c r="Y23">
        <v>2402101</v>
      </c>
      <c r="Z23">
        <v>36.53</v>
      </c>
      <c r="AA23">
        <v>9.43</v>
      </c>
      <c r="AB23">
        <v>11.79</v>
      </c>
      <c r="AC23">
        <v>11.75</v>
      </c>
      <c r="AE23">
        <v>3002101</v>
      </c>
      <c r="AF23">
        <v>38.14</v>
      </c>
      <c r="AG23">
        <v>8.32</v>
      </c>
      <c r="AH23">
        <v>10.86</v>
      </c>
      <c r="AI23">
        <v>10.8</v>
      </c>
      <c r="AK23">
        <v>3602101</v>
      </c>
      <c r="AL23">
        <v>40.46</v>
      </c>
      <c r="AM23">
        <v>7.7</v>
      </c>
      <c r="AN23">
        <v>9.99</v>
      </c>
      <c r="AO23">
        <v>9.93</v>
      </c>
      <c r="AQ23">
        <v>4202101</v>
      </c>
      <c r="AR23">
        <v>42.04</v>
      </c>
      <c r="AS23">
        <v>6.56</v>
      </c>
      <c r="AT23">
        <v>8.52</v>
      </c>
      <c r="AU23">
        <v>8.4600000000000009</v>
      </c>
      <c r="AW23">
        <v>4294101</v>
      </c>
      <c r="AX23">
        <v>39.47</v>
      </c>
      <c r="AY23">
        <v>6.46</v>
      </c>
      <c r="AZ23">
        <v>8.65</v>
      </c>
      <c r="BA23">
        <v>8.64</v>
      </c>
    </row>
    <row r="24" spans="1:53" x14ac:dyDescent="0.4">
      <c r="A24">
        <v>2901</v>
      </c>
      <c r="B24">
        <v>22.15</v>
      </c>
      <c r="C24">
        <v>11.5</v>
      </c>
      <c r="D24">
        <v>14</v>
      </c>
      <c r="E24">
        <v>14.04</v>
      </c>
      <c r="G24">
        <v>602201</v>
      </c>
      <c r="H24">
        <v>29.35</v>
      </c>
      <c r="I24">
        <v>10.36</v>
      </c>
      <c r="J24">
        <v>12.71</v>
      </c>
      <c r="K24">
        <v>12.69</v>
      </c>
      <c r="M24">
        <v>1202201</v>
      </c>
      <c r="N24">
        <v>32.93</v>
      </c>
      <c r="O24">
        <v>10.01</v>
      </c>
      <c r="P24">
        <v>12.38</v>
      </c>
      <c r="Q24">
        <v>12.33</v>
      </c>
      <c r="S24">
        <v>1802201</v>
      </c>
      <c r="T24">
        <v>34.35</v>
      </c>
      <c r="U24">
        <v>9.6</v>
      </c>
      <c r="V24">
        <v>11.99</v>
      </c>
      <c r="W24">
        <v>11.94</v>
      </c>
      <c r="Y24">
        <v>2402201</v>
      </c>
      <c r="Z24">
        <v>36.619999999999997</v>
      </c>
      <c r="AA24">
        <v>9.43</v>
      </c>
      <c r="AB24">
        <v>11.79</v>
      </c>
      <c r="AC24">
        <v>11.75</v>
      </c>
      <c r="AE24">
        <v>3002201</v>
      </c>
      <c r="AF24">
        <v>38.14</v>
      </c>
      <c r="AG24">
        <v>8.32</v>
      </c>
      <c r="AH24">
        <v>10.86</v>
      </c>
      <c r="AI24">
        <v>10.8</v>
      </c>
      <c r="AK24">
        <v>3602201</v>
      </c>
      <c r="AL24">
        <v>40.46</v>
      </c>
      <c r="AM24">
        <v>7.69</v>
      </c>
      <c r="AN24">
        <v>9.99</v>
      </c>
      <c r="AO24">
        <v>9.92</v>
      </c>
      <c r="AQ24">
        <v>4202201</v>
      </c>
      <c r="AR24">
        <v>42.1</v>
      </c>
      <c r="AS24">
        <v>6.04</v>
      </c>
      <c r="AT24">
        <v>8.3699999999999992</v>
      </c>
      <c r="AU24">
        <v>8.33</v>
      </c>
      <c r="AW24">
        <v>4294201</v>
      </c>
      <c r="AX24">
        <v>39.409999999999997</v>
      </c>
      <c r="AY24">
        <v>6.46</v>
      </c>
      <c r="AZ24">
        <v>8.65</v>
      </c>
      <c r="BA24">
        <v>8.6199999999999992</v>
      </c>
    </row>
    <row r="25" spans="1:53" x14ac:dyDescent="0.4">
      <c r="A25">
        <v>3001</v>
      </c>
      <c r="B25">
        <v>22.25</v>
      </c>
      <c r="C25">
        <v>11.48</v>
      </c>
      <c r="D25">
        <v>14</v>
      </c>
      <c r="E25">
        <v>14.02</v>
      </c>
      <c r="G25">
        <v>602301</v>
      </c>
      <c r="H25">
        <v>29.35</v>
      </c>
      <c r="I25">
        <v>10.24</v>
      </c>
      <c r="J25">
        <v>12.63</v>
      </c>
      <c r="K25">
        <v>12.6</v>
      </c>
      <c r="M25">
        <v>1202301</v>
      </c>
      <c r="N25">
        <v>32.93</v>
      </c>
      <c r="O25">
        <v>9.84</v>
      </c>
      <c r="P25">
        <v>12.25</v>
      </c>
      <c r="Q25">
        <v>12.2</v>
      </c>
      <c r="S25">
        <v>1802301</v>
      </c>
      <c r="T25">
        <v>34.35</v>
      </c>
      <c r="U25">
        <v>9.77</v>
      </c>
      <c r="V25">
        <v>12.11</v>
      </c>
      <c r="W25">
        <v>12.06</v>
      </c>
      <c r="Y25">
        <v>2402301</v>
      </c>
      <c r="Z25">
        <v>36.68</v>
      </c>
      <c r="AA25">
        <v>9.24</v>
      </c>
      <c r="AB25">
        <v>11.79</v>
      </c>
      <c r="AC25">
        <v>11.75</v>
      </c>
      <c r="AE25">
        <v>3002301</v>
      </c>
      <c r="AF25">
        <v>38.14</v>
      </c>
      <c r="AG25">
        <v>8.32</v>
      </c>
      <c r="AH25">
        <v>10.86</v>
      </c>
      <c r="AI25">
        <v>10.8</v>
      </c>
      <c r="AK25">
        <v>3602301</v>
      </c>
      <c r="AL25">
        <v>40.520000000000003</v>
      </c>
      <c r="AM25">
        <v>7.69</v>
      </c>
      <c r="AN25">
        <v>9.99</v>
      </c>
      <c r="AO25">
        <v>9.93</v>
      </c>
      <c r="AQ25">
        <v>4202301</v>
      </c>
      <c r="AR25">
        <v>42.1</v>
      </c>
      <c r="AS25">
        <v>6.34</v>
      </c>
      <c r="AT25">
        <v>8.61</v>
      </c>
      <c r="AU25">
        <v>8.57</v>
      </c>
      <c r="AW25">
        <v>4294301</v>
      </c>
      <c r="AX25">
        <v>39.47</v>
      </c>
      <c r="AY25">
        <v>6.48</v>
      </c>
      <c r="AZ25">
        <v>8.67</v>
      </c>
      <c r="BA25">
        <v>8.64</v>
      </c>
    </row>
    <row r="26" spans="1:53" x14ac:dyDescent="0.4">
      <c r="A26">
        <v>3101</v>
      </c>
      <c r="B26">
        <v>22.2</v>
      </c>
      <c r="C26">
        <v>11.51</v>
      </c>
      <c r="D26">
        <v>14.01</v>
      </c>
      <c r="E26">
        <v>14.03</v>
      </c>
      <c r="G26">
        <v>602401</v>
      </c>
      <c r="H26">
        <v>29.19</v>
      </c>
      <c r="I26">
        <v>10.36</v>
      </c>
      <c r="J26">
        <v>12.71</v>
      </c>
      <c r="K26">
        <v>12.68</v>
      </c>
      <c r="M26">
        <v>1202401</v>
      </c>
      <c r="N26">
        <v>32.82</v>
      </c>
      <c r="O26">
        <v>9.86</v>
      </c>
      <c r="P26">
        <v>12.27</v>
      </c>
      <c r="Q26">
        <v>12.21</v>
      </c>
      <c r="S26">
        <v>1802401</v>
      </c>
      <c r="T26">
        <v>34.35</v>
      </c>
      <c r="U26">
        <v>9.75</v>
      </c>
      <c r="V26">
        <v>12.08</v>
      </c>
      <c r="W26">
        <v>12.05</v>
      </c>
      <c r="Y26">
        <v>2402401</v>
      </c>
      <c r="Z26">
        <v>36.79</v>
      </c>
      <c r="AA26">
        <v>9.24</v>
      </c>
      <c r="AB26">
        <v>11.79</v>
      </c>
      <c r="AC26">
        <v>11.75</v>
      </c>
      <c r="AE26">
        <v>3002401</v>
      </c>
      <c r="AF26">
        <v>38.14</v>
      </c>
      <c r="AG26">
        <v>8.32</v>
      </c>
      <c r="AH26">
        <v>10.86</v>
      </c>
      <c r="AI26">
        <v>10.8</v>
      </c>
      <c r="AK26">
        <v>3602401</v>
      </c>
      <c r="AL26">
        <v>40.520000000000003</v>
      </c>
      <c r="AM26">
        <v>7.45</v>
      </c>
      <c r="AN26">
        <v>9.82</v>
      </c>
      <c r="AO26">
        <v>9.75</v>
      </c>
      <c r="AQ26">
        <v>4202401</v>
      </c>
      <c r="AR26">
        <v>42.13</v>
      </c>
      <c r="AS26">
        <v>6.24</v>
      </c>
      <c r="AT26">
        <v>8.5</v>
      </c>
      <c r="AU26">
        <v>8.4700000000000006</v>
      </c>
      <c r="AW26">
        <v>4294401</v>
      </c>
      <c r="AX26">
        <v>39.409999999999997</v>
      </c>
      <c r="AY26">
        <v>6.38</v>
      </c>
      <c r="AZ26">
        <v>8.6</v>
      </c>
      <c r="BA26">
        <v>8.56</v>
      </c>
    </row>
    <row r="27" spans="1:53" x14ac:dyDescent="0.4">
      <c r="A27">
        <v>3201</v>
      </c>
      <c r="B27">
        <v>22.25</v>
      </c>
      <c r="C27">
        <v>11.5</v>
      </c>
      <c r="D27">
        <v>14</v>
      </c>
      <c r="E27">
        <v>14.02</v>
      </c>
      <c r="G27">
        <v>602501</v>
      </c>
      <c r="H27">
        <v>29.35</v>
      </c>
      <c r="I27">
        <v>10.36</v>
      </c>
      <c r="J27">
        <v>12.71</v>
      </c>
      <c r="K27">
        <v>12.66</v>
      </c>
      <c r="M27">
        <v>1202501</v>
      </c>
      <c r="N27">
        <v>32.869999999999997</v>
      </c>
      <c r="O27">
        <v>10.01</v>
      </c>
      <c r="P27">
        <v>12.38</v>
      </c>
      <c r="Q27">
        <v>12.33</v>
      </c>
      <c r="S27">
        <v>1802501</v>
      </c>
      <c r="T27">
        <v>34.35</v>
      </c>
      <c r="U27">
        <v>9.73</v>
      </c>
      <c r="V27">
        <v>12.07</v>
      </c>
      <c r="W27">
        <v>12.03</v>
      </c>
      <c r="Y27">
        <v>2402501</v>
      </c>
      <c r="Z27">
        <v>36.68</v>
      </c>
      <c r="AA27">
        <v>9.24</v>
      </c>
      <c r="AB27">
        <v>11.79</v>
      </c>
      <c r="AC27">
        <v>11.75</v>
      </c>
      <c r="AE27">
        <v>3002501</v>
      </c>
      <c r="AF27">
        <v>38.14</v>
      </c>
      <c r="AG27">
        <v>8.32</v>
      </c>
      <c r="AH27">
        <v>10.86</v>
      </c>
      <c r="AI27">
        <v>10.8</v>
      </c>
      <c r="AK27">
        <v>3602501</v>
      </c>
      <c r="AL27">
        <v>40.58</v>
      </c>
      <c r="AM27">
        <v>7.44</v>
      </c>
      <c r="AN27">
        <v>9.81</v>
      </c>
      <c r="AO27">
        <v>9.74</v>
      </c>
      <c r="AQ27">
        <v>4202501</v>
      </c>
      <c r="AR27">
        <v>42.13</v>
      </c>
      <c r="AS27">
        <v>6.36</v>
      </c>
      <c r="AT27">
        <v>8.6300000000000008</v>
      </c>
      <c r="AU27">
        <v>8.59</v>
      </c>
      <c r="AW27">
        <v>4294501</v>
      </c>
      <c r="AX27">
        <v>39.56</v>
      </c>
      <c r="AY27">
        <v>6.48</v>
      </c>
      <c r="AZ27">
        <v>8.65</v>
      </c>
      <c r="BA27">
        <v>8.6199999999999992</v>
      </c>
    </row>
    <row r="28" spans="1:53" x14ac:dyDescent="0.4">
      <c r="A28">
        <v>3301</v>
      </c>
      <c r="B28">
        <v>22.2</v>
      </c>
      <c r="C28">
        <v>11.5</v>
      </c>
      <c r="D28">
        <v>14</v>
      </c>
      <c r="E28">
        <v>14.03</v>
      </c>
      <c r="G28">
        <v>602601</v>
      </c>
      <c r="H28">
        <v>29.35</v>
      </c>
      <c r="I28">
        <v>10.3</v>
      </c>
      <c r="J28">
        <v>12.65</v>
      </c>
      <c r="K28">
        <v>12.64</v>
      </c>
      <c r="M28">
        <v>1202601</v>
      </c>
      <c r="N28">
        <v>32.85</v>
      </c>
      <c r="O28">
        <v>9.9</v>
      </c>
      <c r="P28">
        <v>12.29</v>
      </c>
      <c r="Q28">
        <v>12.23</v>
      </c>
      <c r="S28">
        <v>1802601</v>
      </c>
      <c r="T28">
        <v>34.35</v>
      </c>
      <c r="U28">
        <v>9.77</v>
      </c>
      <c r="V28">
        <v>12.11</v>
      </c>
      <c r="W28">
        <v>12.08</v>
      </c>
      <c r="Y28">
        <v>2402601</v>
      </c>
      <c r="Z28">
        <v>36.79</v>
      </c>
      <c r="AA28">
        <v>9.24</v>
      </c>
      <c r="AB28">
        <v>11.79</v>
      </c>
      <c r="AC28">
        <v>11.75</v>
      </c>
      <c r="AE28">
        <v>3002601</v>
      </c>
      <c r="AF28">
        <v>38.14</v>
      </c>
      <c r="AG28">
        <v>8.32</v>
      </c>
      <c r="AH28">
        <v>10.86</v>
      </c>
      <c r="AI28">
        <v>10.8</v>
      </c>
      <c r="AK28">
        <v>3602601</v>
      </c>
      <c r="AL28">
        <v>40.58</v>
      </c>
      <c r="AM28">
        <v>7.61</v>
      </c>
      <c r="AN28">
        <v>9.93</v>
      </c>
      <c r="AO28">
        <v>9.8699999999999992</v>
      </c>
      <c r="AQ28">
        <v>4202601</v>
      </c>
      <c r="AR28">
        <v>42</v>
      </c>
      <c r="AS28">
        <v>6.38</v>
      </c>
      <c r="AT28">
        <v>8.65</v>
      </c>
      <c r="AU28">
        <v>8.59</v>
      </c>
      <c r="AW28">
        <v>4294601</v>
      </c>
      <c r="AX28">
        <v>39.590000000000003</v>
      </c>
      <c r="AY28">
        <v>6.48</v>
      </c>
      <c r="AZ28">
        <v>8.65</v>
      </c>
      <c r="BA28">
        <v>8.6199999999999992</v>
      </c>
    </row>
    <row r="29" spans="1:53" x14ac:dyDescent="0.4">
      <c r="A29">
        <v>3401</v>
      </c>
      <c r="B29">
        <v>22.27</v>
      </c>
      <c r="C29">
        <v>11.47</v>
      </c>
      <c r="D29">
        <v>13.98</v>
      </c>
      <c r="E29">
        <v>13.98</v>
      </c>
      <c r="G29">
        <v>602701</v>
      </c>
      <c r="H29">
        <v>29.35</v>
      </c>
      <c r="I29">
        <v>10.199999999999999</v>
      </c>
      <c r="J29">
        <v>12.59</v>
      </c>
      <c r="K29">
        <v>12.56</v>
      </c>
      <c r="M29">
        <v>1202701</v>
      </c>
      <c r="N29">
        <v>32.9</v>
      </c>
      <c r="O29">
        <v>10.07</v>
      </c>
      <c r="P29">
        <v>12.41</v>
      </c>
      <c r="Q29">
        <v>12.38</v>
      </c>
      <c r="S29">
        <v>1802701</v>
      </c>
      <c r="T29">
        <v>34.35</v>
      </c>
      <c r="U29">
        <v>9.67</v>
      </c>
      <c r="V29">
        <v>12.04</v>
      </c>
      <c r="W29">
        <v>11.99</v>
      </c>
      <c r="Y29">
        <v>2402701</v>
      </c>
      <c r="Z29">
        <v>36.85</v>
      </c>
      <c r="AA29">
        <v>9.24</v>
      </c>
      <c r="AB29">
        <v>11.79</v>
      </c>
      <c r="AC29">
        <v>11.75</v>
      </c>
      <c r="AE29">
        <v>3002701</v>
      </c>
      <c r="AF29">
        <v>38.14</v>
      </c>
      <c r="AG29">
        <v>8.32</v>
      </c>
      <c r="AH29">
        <v>10.86</v>
      </c>
      <c r="AI29">
        <v>10.8</v>
      </c>
      <c r="AK29">
        <v>3602701</v>
      </c>
      <c r="AL29">
        <v>40.58</v>
      </c>
      <c r="AM29">
        <v>7.62</v>
      </c>
      <c r="AN29">
        <v>9.94</v>
      </c>
      <c r="AO29">
        <v>9.8699999999999992</v>
      </c>
      <c r="AQ29">
        <v>4202701</v>
      </c>
      <c r="AR29">
        <v>42.1</v>
      </c>
      <c r="AS29">
        <v>6.39</v>
      </c>
      <c r="AT29">
        <v>8.65</v>
      </c>
      <c r="AU29">
        <v>8.61</v>
      </c>
      <c r="AW29">
        <v>4294701</v>
      </c>
      <c r="AX29">
        <v>39.65</v>
      </c>
      <c r="AY29">
        <v>6.41</v>
      </c>
      <c r="AZ29">
        <v>8.6</v>
      </c>
      <c r="BA29">
        <v>8.6199999999999992</v>
      </c>
    </row>
    <row r="30" spans="1:53" x14ac:dyDescent="0.4">
      <c r="A30">
        <v>3501</v>
      </c>
      <c r="B30">
        <v>22.27</v>
      </c>
      <c r="C30">
        <v>11.45</v>
      </c>
      <c r="D30">
        <v>13.96</v>
      </c>
      <c r="E30">
        <v>13.98</v>
      </c>
      <c r="G30">
        <v>602801</v>
      </c>
      <c r="H30">
        <v>29.4</v>
      </c>
      <c r="I30">
        <v>10.119999999999999</v>
      </c>
      <c r="J30">
        <v>12.56</v>
      </c>
      <c r="K30">
        <v>12.51</v>
      </c>
      <c r="M30">
        <v>1202801</v>
      </c>
      <c r="N30">
        <v>32.85</v>
      </c>
      <c r="O30">
        <v>10.02</v>
      </c>
      <c r="P30">
        <v>12.38</v>
      </c>
      <c r="Q30">
        <v>12.33</v>
      </c>
      <c r="S30">
        <v>1802801</v>
      </c>
      <c r="T30">
        <v>34.35</v>
      </c>
      <c r="U30">
        <v>9.83</v>
      </c>
      <c r="V30">
        <v>12.15</v>
      </c>
      <c r="W30">
        <v>12.11</v>
      </c>
      <c r="Y30">
        <v>2402801</v>
      </c>
      <c r="Z30">
        <v>36.85</v>
      </c>
      <c r="AA30">
        <v>9.24</v>
      </c>
      <c r="AB30">
        <v>11.79</v>
      </c>
      <c r="AC30">
        <v>11.75</v>
      </c>
      <c r="AE30">
        <v>3002801</v>
      </c>
      <c r="AF30">
        <v>38.14</v>
      </c>
      <c r="AG30">
        <v>8.32</v>
      </c>
      <c r="AH30">
        <v>10.86</v>
      </c>
      <c r="AI30">
        <v>10.8</v>
      </c>
      <c r="AK30">
        <v>3602801</v>
      </c>
      <c r="AL30">
        <v>40.58</v>
      </c>
      <c r="AM30">
        <v>7.62</v>
      </c>
      <c r="AN30">
        <v>9.93</v>
      </c>
      <c r="AO30">
        <v>9.8699999999999992</v>
      </c>
      <c r="AQ30">
        <v>4202801</v>
      </c>
      <c r="AR30">
        <v>42.17</v>
      </c>
      <c r="AS30">
        <v>6.18</v>
      </c>
      <c r="AT30">
        <v>8.48</v>
      </c>
      <c r="AU30">
        <v>8.44</v>
      </c>
      <c r="AW30">
        <v>4294801</v>
      </c>
      <c r="AX30">
        <v>39.71</v>
      </c>
      <c r="AY30">
        <v>6.43</v>
      </c>
      <c r="AZ30">
        <v>8.6</v>
      </c>
      <c r="BA30">
        <v>8.6199999999999992</v>
      </c>
    </row>
    <row r="31" spans="1:53" x14ac:dyDescent="0.4">
      <c r="A31">
        <v>3601</v>
      </c>
      <c r="B31">
        <v>22.32</v>
      </c>
      <c r="C31">
        <v>11.44</v>
      </c>
      <c r="D31">
        <v>13.95</v>
      </c>
      <c r="E31">
        <v>13.96</v>
      </c>
      <c r="G31">
        <v>602901</v>
      </c>
      <c r="H31">
        <v>29.3</v>
      </c>
      <c r="I31">
        <v>10.29</v>
      </c>
      <c r="J31">
        <v>12.66</v>
      </c>
      <c r="K31">
        <v>12.64</v>
      </c>
      <c r="M31">
        <v>1202901</v>
      </c>
      <c r="N31">
        <v>32.82</v>
      </c>
      <c r="O31">
        <v>9.76</v>
      </c>
      <c r="P31">
        <v>12.21</v>
      </c>
      <c r="Q31">
        <v>12.15</v>
      </c>
      <c r="S31">
        <v>1802901</v>
      </c>
      <c r="T31">
        <v>34.35</v>
      </c>
      <c r="U31">
        <v>9.8800000000000008</v>
      </c>
      <c r="V31">
        <v>12.18</v>
      </c>
      <c r="W31">
        <v>12.16</v>
      </c>
      <c r="Y31">
        <v>2402901</v>
      </c>
      <c r="Z31">
        <v>36.82</v>
      </c>
      <c r="AA31">
        <v>9.24</v>
      </c>
      <c r="AB31">
        <v>11.79</v>
      </c>
      <c r="AC31">
        <v>11.75</v>
      </c>
      <c r="AE31">
        <v>3002901</v>
      </c>
      <c r="AF31">
        <v>38.14</v>
      </c>
      <c r="AG31">
        <v>8.32</v>
      </c>
      <c r="AH31">
        <v>10.86</v>
      </c>
      <c r="AI31">
        <v>10.8</v>
      </c>
      <c r="AK31">
        <v>3602901</v>
      </c>
      <c r="AL31">
        <v>40.58</v>
      </c>
      <c r="AM31">
        <v>7.46</v>
      </c>
      <c r="AN31">
        <v>9.82</v>
      </c>
      <c r="AO31">
        <v>9.74</v>
      </c>
      <c r="AQ31">
        <v>4202901</v>
      </c>
      <c r="AR31">
        <v>42.1</v>
      </c>
      <c r="AS31">
        <v>6.43</v>
      </c>
      <c r="AT31">
        <v>8.68</v>
      </c>
      <c r="AU31">
        <v>8.6199999999999992</v>
      </c>
      <c r="AW31">
        <v>4294901</v>
      </c>
      <c r="AX31">
        <v>39.71</v>
      </c>
      <c r="AY31">
        <v>6.43</v>
      </c>
      <c r="AZ31">
        <v>8.6</v>
      </c>
      <c r="BA31">
        <v>8.6199999999999992</v>
      </c>
    </row>
    <row r="32" spans="1:53" x14ac:dyDescent="0.4">
      <c r="A32">
        <v>3701</v>
      </c>
      <c r="B32">
        <v>22.29</v>
      </c>
      <c r="C32">
        <v>11.46</v>
      </c>
      <c r="D32">
        <v>13.96</v>
      </c>
      <c r="E32">
        <v>13.97</v>
      </c>
      <c r="G32">
        <v>603001</v>
      </c>
      <c r="H32">
        <v>29.3</v>
      </c>
      <c r="I32">
        <v>10.28</v>
      </c>
      <c r="J32">
        <v>12.66</v>
      </c>
      <c r="K32">
        <v>12.63</v>
      </c>
      <c r="M32">
        <v>1203001</v>
      </c>
      <c r="N32">
        <v>32.82</v>
      </c>
      <c r="O32">
        <v>10.029999999999999</v>
      </c>
      <c r="P32">
        <v>12.38</v>
      </c>
      <c r="Q32">
        <v>12.35</v>
      </c>
      <c r="S32">
        <v>1803001</v>
      </c>
      <c r="T32">
        <v>34.35</v>
      </c>
      <c r="U32">
        <v>9.8800000000000008</v>
      </c>
      <c r="V32">
        <v>12.18</v>
      </c>
      <c r="W32">
        <v>12.15</v>
      </c>
      <c r="Y32">
        <v>2403001</v>
      </c>
      <c r="Z32">
        <v>36.85</v>
      </c>
      <c r="AA32">
        <v>9.24</v>
      </c>
      <c r="AB32">
        <v>11.79</v>
      </c>
      <c r="AC32">
        <v>11.75</v>
      </c>
      <c r="AE32">
        <v>3003001</v>
      </c>
      <c r="AF32">
        <v>38.14</v>
      </c>
      <c r="AG32">
        <v>8.32</v>
      </c>
      <c r="AH32">
        <v>10.86</v>
      </c>
      <c r="AI32">
        <v>10.8</v>
      </c>
      <c r="AK32">
        <v>3603001</v>
      </c>
      <c r="AL32">
        <v>40.58</v>
      </c>
      <c r="AM32">
        <v>7.4</v>
      </c>
      <c r="AN32">
        <v>9.8000000000000007</v>
      </c>
      <c r="AO32">
        <v>9.7100000000000009</v>
      </c>
      <c r="AQ32">
        <v>4203001</v>
      </c>
      <c r="AR32">
        <v>42.07</v>
      </c>
      <c r="AS32">
        <v>6.34</v>
      </c>
      <c r="AT32">
        <v>8.6</v>
      </c>
      <c r="AU32">
        <v>8.57</v>
      </c>
      <c r="AW32">
        <v>4295001</v>
      </c>
      <c r="AX32">
        <v>39.9</v>
      </c>
      <c r="AY32">
        <v>6.43</v>
      </c>
      <c r="AZ32">
        <v>8.6</v>
      </c>
      <c r="BA32">
        <v>8.6199999999999992</v>
      </c>
    </row>
    <row r="33" spans="1:53" x14ac:dyDescent="0.4">
      <c r="A33">
        <v>3801</v>
      </c>
      <c r="B33">
        <v>22.34</v>
      </c>
      <c r="C33">
        <v>11.44</v>
      </c>
      <c r="D33">
        <v>13.95</v>
      </c>
      <c r="E33">
        <v>13.97</v>
      </c>
      <c r="G33">
        <v>603101</v>
      </c>
      <c r="H33">
        <v>29.35</v>
      </c>
      <c r="I33">
        <v>10.3</v>
      </c>
      <c r="J33">
        <v>12.66</v>
      </c>
      <c r="K33">
        <v>12.65</v>
      </c>
      <c r="M33">
        <v>1203101</v>
      </c>
      <c r="N33">
        <v>32.82</v>
      </c>
      <c r="O33">
        <v>10.02</v>
      </c>
      <c r="P33">
        <v>12.37</v>
      </c>
      <c r="Q33">
        <v>12.35</v>
      </c>
      <c r="S33">
        <v>1803101</v>
      </c>
      <c r="T33">
        <v>34.35</v>
      </c>
      <c r="U33">
        <v>9.9</v>
      </c>
      <c r="V33">
        <v>12.19</v>
      </c>
      <c r="W33">
        <v>12.18</v>
      </c>
      <c r="Y33">
        <v>2403101</v>
      </c>
      <c r="Z33">
        <v>36.85</v>
      </c>
      <c r="AA33">
        <v>9.24</v>
      </c>
      <c r="AB33">
        <v>11.79</v>
      </c>
      <c r="AC33">
        <v>11.75</v>
      </c>
      <c r="AE33">
        <v>3003101</v>
      </c>
      <c r="AF33">
        <v>38.14</v>
      </c>
      <c r="AG33">
        <v>8.32</v>
      </c>
      <c r="AH33">
        <v>10.86</v>
      </c>
      <c r="AI33">
        <v>10.8</v>
      </c>
      <c r="AK33">
        <v>3603101</v>
      </c>
      <c r="AL33">
        <v>40.58</v>
      </c>
      <c r="AM33">
        <v>7.59</v>
      </c>
      <c r="AN33">
        <v>9.91</v>
      </c>
      <c r="AO33">
        <v>9.86</v>
      </c>
      <c r="AQ33">
        <v>4203101</v>
      </c>
      <c r="AR33">
        <v>41.97</v>
      </c>
      <c r="AS33">
        <v>6.43</v>
      </c>
      <c r="AT33">
        <v>8.67</v>
      </c>
      <c r="AU33">
        <v>8.64</v>
      </c>
      <c r="AW33">
        <v>4295101</v>
      </c>
      <c r="AX33">
        <v>39.869999999999997</v>
      </c>
      <c r="AY33">
        <v>6.43</v>
      </c>
      <c r="AZ33">
        <v>8.6</v>
      </c>
      <c r="BA33">
        <v>8.6199999999999992</v>
      </c>
    </row>
    <row r="34" spans="1:53" x14ac:dyDescent="0.4">
      <c r="A34">
        <v>3901</v>
      </c>
      <c r="B34">
        <v>22.25</v>
      </c>
      <c r="C34">
        <v>11.45</v>
      </c>
      <c r="D34">
        <v>13.96</v>
      </c>
      <c r="E34">
        <v>13.97</v>
      </c>
      <c r="G34">
        <v>603201</v>
      </c>
      <c r="H34">
        <v>29.32</v>
      </c>
      <c r="I34">
        <v>10.27</v>
      </c>
      <c r="J34">
        <v>12.65</v>
      </c>
      <c r="K34">
        <v>12.64</v>
      </c>
      <c r="M34">
        <v>1203201</v>
      </c>
      <c r="N34">
        <v>32.82</v>
      </c>
      <c r="O34">
        <v>10</v>
      </c>
      <c r="P34">
        <v>12.37</v>
      </c>
      <c r="Q34">
        <v>12.33</v>
      </c>
      <c r="S34">
        <v>1803201</v>
      </c>
      <c r="T34">
        <v>34.19</v>
      </c>
      <c r="U34">
        <v>9.6999999999999993</v>
      </c>
      <c r="V34">
        <v>12.06</v>
      </c>
      <c r="W34">
        <v>12.01</v>
      </c>
      <c r="Y34">
        <v>2403201</v>
      </c>
      <c r="Z34">
        <v>36.85</v>
      </c>
      <c r="AA34">
        <v>9.24</v>
      </c>
      <c r="AB34">
        <v>11.79</v>
      </c>
      <c r="AC34">
        <v>11.75</v>
      </c>
      <c r="AE34">
        <v>3003201</v>
      </c>
      <c r="AF34">
        <v>38.14</v>
      </c>
      <c r="AG34">
        <v>8.32</v>
      </c>
      <c r="AH34">
        <v>10.86</v>
      </c>
      <c r="AI34">
        <v>10.8</v>
      </c>
      <c r="AK34">
        <v>3603201</v>
      </c>
      <c r="AL34">
        <v>40.58</v>
      </c>
      <c r="AM34">
        <v>7.58</v>
      </c>
      <c r="AN34">
        <v>9.91</v>
      </c>
      <c r="AO34">
        <v>9.86</v>
      </c>
      <c r="AQ34">
        <v>4203201</v>
      </c>
      <c r="AR34">
        <v>41.94</v>
      </c>
      <c r="AS34">
        <v>6.43</v>
      </c>
      <c r="AT34">
        <v>8.67</v>
      </c>
      <c r="AU34">
        <v>8.6300000000000008</v>
      </c>
      <c r="AW34">
        <v>4295201</v>
      </c>
      <c r="AX34">
        <v>39.869999999999997</v>
      </c>
      <c r="AY34">
        <v>6.43</v>
      </c>
      <c r="AZ34">
        <v>8.6</v>
      </c>
      <c r="BA34">
        <v>8.6199999999999992</v>
      </c>
    </row>
    <row r="35" spans="1:53" x14ac:dyDescent="0.4">
      <c r="A35">
        <v>4001</v>
      </c>
      <c r="B35">
        <v>22.32</v>
      </c>
      <c r="C35">
        <v>11.37</v>
      </c>
      <c r="D35">
        <v>13.9</v>
      </c>
      <c r="E35">
        <v>13.89</v>
      </c>
      <c r="G35">
        <v>603301</v>
      </c>
      <c r="H35">
        <v>29.32</v>
      </c>
      <c r="I35">
        <v>10.130000000000001</v>
      </c>
      <c r="J35">
        <v>12.56</v>
      </c>
      <c r="K35">
        <v>12.51</v>
      </c>
      <c r="M35">
        <v>1203301</v>
      </c>
      <c r="N35">
        <v>32.82</v>
      </c>
      <c r="O35">
        <v>10</v>
      </c>
      <c r="P35">
        <v>12.36</v>
      </c>
      <c r="Q35">
        <v>12.33</v>
      </c>
      <c r="S35">
        <v>1803301</v>
      </c>
      <c r="T35">
        <v>34.270000000000003</v>
      </c>
      <c r="U35">
        <v>9.76</v>
      </c>
      <c r="V35">
        <v>12.09</v>
      </c>
      <c r="W35">
        <v>12.06</v>
      </c>
      <c r="Y35">
        <v>2403301</v>
      </c>
      <c r="Z35">
        <v>36.74</v>
      </c>
      <c r="AA35">
        <v>9.24</v>
      </c>
      <c r="AB35">
        <v>11.79</v>
      </c>
      <c r="AC35">
        <v>11.75</v>
      </c>
      <c r="AE35">
        <v>3003301</v>
      </c>
      <c r="AF35">
        <v>38.14</v>
      </c>
      <c r="AG35">
        <v>8.32</v>
      </c>
      <c r="AH35">
        <v>10.86</v>
      </c>
      <c r="AI35">
        <v>10.8</v>
      </c>
      <c r="AK35">
        <v>3603301</v>
      </c>
      <c r="AL35">
        <v>40.58</v>
      </c>
      <c r="AM35">
        <v>7.61</v>
      </c>
      <c r="AN35">
        <v>9.93</v>
      </c>
      <c r="AO35">
        <v>9.8699999999999992</v>
      </c>
      <c r="AQ35">
        <v>4203301</v>
      </c>
      <c r="AR35">
        <v>41.97</v>
      </c>
      <c r="AS35">
        <v>6.46</v>
      </c>
      <c r="AT35">
        <v>8.69</v>
      </c>
      <c r="AU35">
        <v>8.67</v>
      </c>
      <c r="AW35">
        <v>4295301</v>
      </c>
      <c r="AX35">
        <v>39.93</v>
      </c>
      <c r="AY35">
        <v>6.43</v>
      </c>
      <c r="AZ35">
        <v>8.6</v>
      </c>
      <c r="BA35">
        <v>8.6199999999999992</v>
      </c>
    </row>
    <row r="36" spans="1:53" x14ac:dyDescent="0.4">
      <c r="A36">
        <v>4101</v>
      </c>
      <c r="B36">
        <v>22.22</v>
      </c>
      <c r="C36">
        <v>11.38</v>
      </c>
      <c r="D36">
        <v>13.9</v>
      </c>
      <c r="E36">
        <v>13.91</v>
      </c>
      <c r="G36">
        <v>603401</v>
      </c>
      <c r="H36">
        <v>29.3</v>
      </c>
      <c r="I36">
        <v>10.3</v>
      </c>
      <c r="J36">
        <v>12.67</v>
      </c>
      <c r="K36">
        <v>12.64</v>
      </c>
      <c r="M36">
        <v>1203401</v>
      </c>
      <c r="N36">
        <v>32.82</v>
      </c>
      <c r="O36">
        <v>9.83</v>
      </c>
      <c r="P36">
        <v>12.25</v>
      </c>
      <c r="Q36">
        <v>12.21</v>
      </c>
      <c r="S36">
        <v>1803401</v>
      </c>
      <c r="T36">
        <v>34.270000000000003</v>
      </c>
      <c r="U36">
        <v>9.8800000000000008</v>
      </c>
      <c r="V36">
        <v>12.18</v>
      </c>
      <c r="W36">
        <v>12.14</v>
      </c>
      <c r="Y36">
        <v>2403401</v>
      </c>
      <c r="Z36">
        <v>36.85</v>
      </c>
      <c r="AA36">
        <v>9.24</v>
      </c>
      <c r="AB36">
        <v>11.79</v>
      </c>
      <c r="AC36">
        <v>11.75</v>
      </c>
      <c r="AE36">
        <v>3003401</v>
      </c>
      <c r="AF36">
        <v>38.14</v>
      </c>
      <c r="AG36">
        <v>8.32</v>
      </c>
      <c r="AH36">
        <v>10.86</v>
      </c>
      <c r="AI36">
        <v>10.8</v>
      </c>
      <c r="AK36">
        <v>3603401</v>
      </c>
      <c r="AL36">
        <v>40.58</v>
      </c>
      <c r="AM36">
        <v>7.45</v>
      </c>
      <c r="AN36">
        <v>9.82</v>
      </c>
      <c r="AO36">
        <v>9.74</v>
      </c>
      <c r="AQ36">
        <v>4203401</v>
      </c>
      <c r="AR36">
        <v>41.97</v>
      </c>
      <c r="AS36">
        <v>6.25</v>
      </c>
      <c r="AT36">
        <v>8.5399999999999991</v>
      </c>
      <c r="AU36">
        <v>8.49</v>
      </c>
      <c r="AW36">
        <v>4295401</v>
      </c>
      <c r="AX36">
        <v>39.96</v>
      </c>
      <c r="AY36">
        <v>6.43</v>
      </c>
      <c r="AZ36">
        <v>8.6</v>
      </c>
      <c r="BA36">
        <v>8.6199999999999992</v>
      </c>
    </row>
    <row r="37" spans="1:53" x14ac:dyDescent="0.4">
      <c r="A37">
        <v>4201</v>
      </c>
      <c r="B37">
        <v>22.32</v>
      </c>
      <c r="C37">
        <v>11.35</v>
      </c>
      <c r="D37">
        <v>13.88</v>
      </c>
      <c r="E37">
        <v>13.89</v>
      </c>
      <c r="G37">
        <v>603501</v>
      </c>
      <c r="H37">
        <v>29.4</v>
      </c>
      <c r="I37">
        <v>10.32</v>
      </c>
      <c r="J37">
        <v>12.68</v>
      </c>
      <c r="K37">
        <v>12.66</v>
      </c>
      <c r="M37">
        <v>1203501</v>
      </c>
      <c r="N37">
        <v>32.74</v>
      </c>
      <c r="O37">
        <v>9.91</v>
      </c>
      <c r="P37">
        <v>12.31</v>
      </c>
      <c r="Q37">
        <v>12.25</v>
      </c>
      <c r="S37">
        <v>1803501</v>
      </c>
      <c r="T37">
        <v>34.33</v>
      </c>
      <c r="U37">
        <v>9.9600000000000009</v>
      </c>
      <c r="V37">
        <v>12.23</v>
      </c>
      <c r="W37">
        <v>12.21</v>
      </c>
      <c r="Y37">
        <v>2403501</v>
      </c>
      <c r="Z37">
        <v>36.79</v>
      </c>
      <c r="AA37">
        <v>9.24</v>
      </c>
      <c r="AB37">
        <v>11.79</v>
      </c>
      <c r="AC37">
        <v>11.75</v>
      </c>
      <c r="AE37">
        <v>3003501</v>
      </c>
      <c r="AF37">
        <v>38.14</v>
      </c>
      <c r="AG37">
        <v>8.32</v>
      </c>
      <c r="AH37">
        <v>10.86</v>
      </c>
      <c r="AI37">
        <v>10.8</v>
      </c>
      <c r="AK37">
        <v>3603501</v>
      </c>
      <c r="AL37">
        <v>40.58</v>
      </c>
      <c r="AM37">
        <v>7.46</v>
      </c>
      <c r="AN37">
        <v>9.81</v>
      </c>
      <c r="AO37">
        <v>9.75</v>
      </c>
      <c r="AQ37">
        <v>4203501</v>
      </c>
      <c r="AR37">
        <v>41.97</v>
      </c>
      <c r="AS37">
        <v>6.38</v>
      </c>
      <c r="AT37">
        <v>8.6300000000000008</v>
      </c>
      <c r="AU37">
        <v>8.58</v>
      </c>
      <c r="AW37">
        <v>4295501</v>
      </c>
      <c r="AX37">
        <v>40.049999999999997</v>
      </c>
      <c r="AY37">
        <v>6.43</v>
      </c>
      <c r="AZ37">
        <v>8.6</v>
      </c>
      <c r="BA37">
        <v>8.6199999999999992</v>
      </c>
    </row>
    <row r="38" spans="1:53" x14ac:dyDescent="0.4">
      <c r="A38">
        <v>4301</v>
      </c>
      <c r="B38">
        <v>22.27</v>
      </c>
      <c r="C38">
        <v>11.36</v>
      </c>
      <c r="D38">
        <v>13.88</v>
      </c>
      <c r="E38">
        <v>13.88</v>
      </c>
      <c r="G38">
        <v>603601</v>
      </c>
      <c r="H38">
        <v>29.32</v>
      </c>
      <c r="I38">
        <v>10.3</v>
      </c>
      <c r="J38">
        <v>12.67</v>
      </c>
      <c r="K38">
        <v>12.64</v>
      </c>
      <c r="M38">
        <v>1203601</v>
      </c>
      <c r="N38">
        <v>32.770000000000003</v>
      </c>
      <c r="O38">
        <v>10.039999999999999</v>
      </c>
      <c r="P38">
        <v>12.4</v>
      </c>
      <c r="Q38">
        <v>12.36</v>
      </c>
      <c r="S38">
        <v>1803601</v>
      </c>
      <c r="T38">
        <v>34.299999999999997</v>
      </c>
      <c r="U38">
        <v>9.8800000000000008</v>
      </c>
      <c r="V38">
        <v>12.18</v>
      </c>
      <c r="W38">
        <v>12.15</v>
      </c>
      <c r="Y38">
        <v>2403601</v>
      </c>
      <c r="Z38">
        <v>36.85</v>
      </c>
      <c r="AA38">
        <v>9.24</v>
      </c>
      <c r="AB38">
        <v>11.79</v>
      </c>
      <c r="AC38">
        <v>11.75</v>
      </c>
      <c r="AE38">
        <v>3003601</v>
      </c>
      <c r="AF38">
        <v>38.14</v>
      </c>
      <c r="AG38">
        <v>8.32</v>
      </c>
      <c r="AH38">
        <v>10.86</v>
      </c>
      <c r="AI38">
        <v>10.8</v>
      </c>
      <c r="AK38">
        <v>3603601</v>
      </c>
      <c r="AL38">
        <v>40.58</v>
      </c>
      <c r="AM38">
        <v>7.64</v>
      </c>
      <c r="AN38">
        <v>9.93</v>
      </c>
      <c r="AO38">
        <v>9.8800000000000008</v>
      </c>
      <c r="AQ38">
        <v>4203601</v>
      </c>
      <c r="AR38">
        <v>42.1</v>
      </c>
      <c r="AS38">
        <v>6.34</v>
      </c>
      <c r="AT38">
        <v>8.6</v>
      </c>
      <c r="AU38">
        <v>8.5299999999999994</v>
      </c>
      <c r="AW38">
        <v>4295601</v>
      </c>
      <c r="AX38">
        <v>39.96</v>
      </c>
      <c r="AY38">
        <v>6.07</v>
      </c>
      <c r="AZ38">
        <v>8.6</v>
      </c>
      <c r="BA38">
        <v>8.6199999999999992</v>
      </c>
    </row>
    <row r="39" spans="1:53" x14ac:dyDescent="0.4">
      <c r="A39">
        <v>4401</v>
      </c>
      <c r="B39">
        <v>22.34</v>
      </c>
      <c r="C39">
        <v>11.38</v>
      </c>
      <c r="D39">
        <v>13.88</v>
      </c>
      <c r="E39">
        <v>13.91</v>
      </c>
      <c r="G39">
        <v>603701</v>
      </c>
      <c r="H39">
        <v>29.24</v>
      </c>
      <c r="I39">
        <v>10.32</v>
      </c>
      <c r="J39">
        <v>12.69</v>
      </c>
      <c r="K39">
        <v>12.66</v>
      </c>
      <c r="M39">
        <v>1203701</v>
      </c>
      <c r="N39">
        <v>32.82</v>
      </c>
      <c r="O39">
        <v>10.029999999999999</v>
      </c>
      <c r="P39">
        <v>12.4</v>
      </c>
      <c r="Q39">
        <v>12.38</v>
      </c>
      <c r="S39">
        <v>1803701</v>
      </c>
      <c r="T39">
        <v>34.270000000000003</v>
      </c>
      <c r="U39">
        <v>9.82</v>
      </c>
      <c r="V39">
        <v>12.15</v>
      </c>
      <c r="W39">
        <v>12.08</v>
      </c>
      <c r="Y39">
        <v>2403701</v>
      </c>
      <c r="Z39">
        <v>36.85</v>
      </c>
      <c r="AA39">
        <v>9.24</v>
      </c>
      <c r="AB39">
        <v>11.79</v>
      </c>
      <c r="AC39">
        <v>11.75</v>
      </c>
      <c r="AE39">
        <v>3003701</v>
      </c>
      <c r="AF39">
        <v>38.14</v>
      </c>
      <c r="AG39">
        <v>8.32</v>
      </c>
      <c r="AH39">
        <v>10.86</v>
      </c>
      <c r="AI39">
        <v>10.8</v>
      </c>
      <c r="AK39">
        <v>3603701</v>
      </c>
      <c r="AL39">
        <v>40.58</v>
      </c>
      <c r="AM39">
        <v>7.64</v>
      </c>
      <c r="AN39">
        <v>9.9499999999999993</v>
      </c>
      <c r="AO39">
        <v>9.89</v>
      </c>
      <c r="AQ39">
        <v>4203701</v>
      </c>
      <c r="AR39">
        <v>42.1</v>
      </c>
      <c r="AS39">
        <v>6.45</v>
      </c>
      <c r="AT39">
        <v>8.67</v>
      </c>
      <c r="AU39">
        <v>8.64</v>
      </c>
      <c r="AW39">
        <v>4295701</v>
      </c>
      <c r="AX39">
        <v>39.96</v>
      </c>
      <c r="AY39">
        <v>6.07</v>
      </c>
      <c r="AZ39">
        <v>8.6</v>
      </c>
      <c r="BA39">
        <v>8.6199999999999992</v>
      </c>
    </row>
    <row r="40" spans="1:53" x14ac:dyDescent="0.4">
      <c r="A40">
        <v>4501</v>
      </c>
      <c r="B40">
        <v>22.27</v>
      </c>
      <c r="C40">
        <v>11.39</v>
      </c>
      <c r="D40">
        <v>13.9</v>
      </c>
      <c r="E40">
        <v>13.9</v>
      </c>
      <c r="G40">
        <v>603801</v>
      </c>
      <c r="H40">
        <v>29.35</v>
      </c>
      <c r="I40">
        <v>10.09</v>
      </c>
      <c r="J40">
        <v>12.53</v>
      </c>
      <c r="K40">
        <v>12.51</v>
      </c>
      <c r="M40">
        <v>1203801</v>
      </c>
      <c r="N40">
        <v>32.71</v>
      </c>
      <c r="O40">
        <v>10.08</v>
      </c>
      <c r="P40">
        <v>12.42</v>
      </c>
      <c r="Q40">
        <v>12.4</v>
      </c>
      <c r="S40">
        <v>1803801</v>
      </c>
      <c r="T40">
        <v>34.299999999999997</v>
      </c>
      <c r="U40">
        <v>9.6</v>
      </c>
      <c r="V40">
        <v>11.99</v>
      </c>
      <c r="W40">
        <v>11.93</v>
      </c>
      <c r="Y40">
        <v>2403801</v>
      </c>
      <c r="Z40">
        <v>36.85</v>
      </c>
      <c r="AA40">
        <v>9.24</v>
      </c>
      <c r="AB40">
        <v>11.79</v>
      </c>
      <c r="AC40">
        <v>11.75</v>
      </c>
      <c r="AE40">
        <v>3003801</v>
      </c>
      <c r="AF40">
        <v>38.14</v>
      </c>
      <c r="AG40">
        <v>8.32</v>
      </c>
      <c r="AH40">
        <v>10.86</v>
      </c>
      <c r="AI40">
        <v>10.8</v>
      </c>
      <c r="AK40">
        <v>3603801</v>
      </c>
      <c r="AL40">
        <v>40.58</v>
      </c>
      <c r="AM40">
        <v>7.65</v>
      </c>
      <c r="AN40">
        <v>9.9600000000000009</v>
      </c>
      <c r="AO40">
        <v>9.91</v>
      </c>
      <c r="AQ40">
        <v>4203801</v>
      </c>
      <c r="AR40">
        <v>42</v>
      </c>
      <c r="AS40">
        <v>6.4</v>
      </c>
      <c r="AT40">
        <v>8.66</v>
      </c>
      <c r="AU40">
        <v>8.59</v>
      </c>
      <c r="AW40">
        <v>4295801</v>
      </c>
      <c r="AX40">
        <v>39.96</v>
      </c>
      <c r="AY40">
        <v>6.07</v>
      </c>
      <c r="AZ40">
        <v>8.6</v>
      </c>
      <c r="BA40">
        <v>8.6199999999999992</v>
      </c>
    </row>
    <row r="41" spans="1:53" x14ac:dyDescent="0.4">
      <c r="A41">
        <v>4601</v>
      </c>
      <c r="B41">
        <v>22.22</v>
      </c>
      <c r="C41">
        <v>11.39</v>
      </c>
      <c r="D41">
        <v>13.9</v>
      </c>
      <c r="E41">
        <v>13.91</v>
      </c>
      <c r="G41">
        <v>603901</v>
      </c>
      <c r="H41">
        <v>29.17</v>
      </c>
      <c r="I41">
        <v>10.17</v>
      </c>
      <c r="J41">
        <v>12.58</v>
      </c>
      <c r="K41">
        <v>12.53</v>
      </c>
      <c r="M41">
        <v>1203901</v>
      </c>
      <c r="N41">
        <v>32.71</v>
      </c>
      <c r="O41">
        <v>9.93</v>
      </c>
      <c r="P41">
        <v>12.32</v>
      </c>
      <c r="Q41">
        <v>12.28</v>
      </c>
      <c r="S41">
        <v>1803901</v>
      </c>
      <c r="T41">
        <v>34.35</v>
      </c>
      <c r="U41">
        <v>9.74</v>
      </c>
      <c r="V41">
        <v>12.09</v>
      </c>
      <c r="W41">
        <v>12.04</v>
      </c>
      <c r="Y41">
        <v>2403901</v>
      </c>
      <c r="Z41">
        <v>36.880000000000003</v>
      </c>
      <c r="AA41">
        <v>9.24</v>
      </c>
      <c r="AB41">
        <v>11.79</v>
      </c>
      <c r="AC41">
        <v>11.75</v>
      </c>
      <c r="AE41">
        <v>3003901</v>
      </c>
      <c r="AF41">
        <v>38.14</v>
      </c>
      <c r="AG41">
        <v>8.32</v>
      </c>
      <c r="AH41">
        <v>10.86</v>
      </c>
      <c r="AI41">
        <v>10.8</v>
      </c>
      <c r="AK41">
        <v>3603901</v>
      </c>
      <c r="AL41">
        <v>40.58</v>
      </c>
      <c r="AM41">
        <v>7.56</v>
      </c>
      <c r="AN41">
        <v>9.9</v>
      </c>
      <c r="AO41">
        <v>9.84</v>
      </c>
      <c r="AQ41">
        <v>4203901</v>
      </c>
      <c r="AR41">
        <v>41.91</v>
      </c>
      <c r="AS41">
        <v>6.43</v>
      </c>
      <c r="AT41">
        <v>8.66</v>
      </c>
      <c r="AU41">
        <v>8.6199999999999992</v>
      </c>
      <c r="AW41">
        <v>4295901</v>
      </c>
      <c r="AX41">
        <v>39.869999999999997</v>
      </c>
      <c r="AY41">
        <v>6.07</v>
      </c>
      <c r="AZ41">
        <v>8.6</v>
      </c>
      <c r="BA41">
        <v>8.6199999999999992</v>
      </c>
    </row>
    <row r="42" spans="1:53" x14ac:dyDescent="0.4">
      <c r="A42">
        <v>4701</v>
      </c>
      <c r="B42">
        <v>22.29</v>
      </c>
      <c r="C42">
        <v>11.27</v>
      </c>
      <c r="D42">
        <v>13.81</v>
      </c>
      <c r="E42">
        <v>13.8</v>
      </c>
      <c r="G42">
        <v>604001</v>
      </c>
      <c r="H42">
        <v>29.27</v>
      </c>
      <c r="I42">
        <v>10.31</v>
      </c>
      <c r="J42">
        <v>12.68</v>
      </c>
      <c r="K42">
        <v>12.67</v>
      </c>
      <c r="M42">
        <v>1204001</v>
      </c>
      <c r="N42">
        <v>32.68</v>
      </c>
      <c r="O42">
        <v>9.91</v>
      </c>
      <c r="P42">
        <v>12.3</v>
      </c>
      <c r="Q42">
        <v>12.27</v>
      </c>
      <c r="S42">
        <v>1804001</v>
      </c>
      <c r="T42">
        <v>34.270000000000003</v>
      </c>
      <c r="U42">
        <v>9.7200000000000006</v>
      </c>
      <c r="V42">
        <v>12.06</v>
      </c>
      <c r="W42">
        <v>12.03</v>
      </c>
      <c r="Y42">
        <v>2404001</v>
      </c>
      <c r="Z42">
        <v>36.880000000000003</v>
      </c>
      <c r="AA42">
        <v>9.24</v>
      </c>
      <c r="AB42">
        <v>11.79</v>
      </c>
      <c r="AC42">
        <v>11.75</v>
      </c>
      <c r="AE42">
        <v>3004001</v>
      </c>
      <c r="AF42">
        <v>38.14</v>
      </c>
      <c r="AG42">
        <v>8.32</v>
      </c>
      <c r="AH42">
        <v>10.86</v>
      </c>
      <c r="AI42">
        <v>10.8</v>
      </c>
      <c r="AK42">
        <v>3604001</v>
      </c>
      <c r="AL42">
        <v>40.58</v>
      </c>
      <c r="AM42">
        <v>7.52</v>
      </c>
      <c r="AN42">
        <v>9.8699999999999992</v>
      </c>
      <c r="AO42">
        <v>9.8000000000000007</v>
      </c>
      <c r="AQ42">
        <v>4204001</v>
      </c>
      <c r="AR42">
        <v>41.91</v>
      </c>
      <c r="AS42">
        <v>6.13</v>
      </c>
      <c r="AT42">
        <v>8.4499999999999993</v>
      </c>
      <c r="AU42">
        <v>8.3800000000000008</v>
      </c>
      <c r="AW42">
        <v>4296001</v>
      </c>
      <c r="AX42">
        <v>39.9</v>
      </c>
      <c r="AY42">
        <v>6.07</v>
      </c>
      <c r="AZ42">
        <v>8.6</v>
      </c>
      <c r="BA42">
        <v>8.6199999999999992</v>
      </c>
    </row>
    <row r="43" spans="1:53" x14ac:dyDescent="0.4">
      <c r="A43">
        <v>4801</v>
      </c>
      <c r="B43">
        <v>22.32</v>
      </c>
      <c r="C43">
        <v>11.26</v>
      </c>
      <c r="D43">
        <v>13.8</v>
      </c>
      <c r="E43">
        <v>13.79</v>
      </c>
      <c r="G43">
        <v>604101</v>
      </c>
      <c r="H43">
        <v>29.27</v>
      </c>
      <c r="I43">
        <v>10.32</v>
      </c>
      <c r="J43">
        <v>12.68</v>
      </c>
      <c r="K43">
        <v>12.66</v>
      </c>
      <c r="M43">
        <v>1204101</v>
      </c>
      <c r="N43">
        <v>32.68</v>
      </c>
      <c r="O43">
        <v>10.07</v>
      </c>
      <c r="P43">
        <v>12.41</v>
      </c>
      <c r="Q43">
        <v>12.39</v>
      </c>
      <c r="S43">
        <v>1804101</v>
      </c>
      <c r="T43">
        <v>34.299999999999997</v>
      </c>
      <c r="U43">
        <v>9.7200000000000006</v>
      </c>
      <c r="V43">
        <v>12.08</v>
      </c>
      <c r="W43">
        <v>12.03</v>
      </c>
      <c r="Y43">
        <v>2404101</v>
      </c>
      <c r="Z43">
        <v>36.85</v>
      </c>
      <c r="AA43">
        <v>9.24</v>
      </c>
      <c r="AB43">
        <v>11.79</v>
      </c>
      <c r="AC43">
        <v>11.75</v>
      </c>
      <c r="AE43">
        <v>3004101</v>
      </c>
      <c r="AF43">
        <v>37.67</v>
      </c>
      <c r="AG43">
        <v>8.32</v>
      </c>
      <c r="AH43">
        <v>10.86</v>
      </c>
      <c r="AI43">
        <v>10.8</v>
      </c>
      <c r="AK43">
        <v>3604101</v>
      </c>
      <c r="AL43">
        <v>40.58</v>
      </c>
      <c r="AM43">
        <v>7.72</v>
      </c>
      <c r="AN43">
        <v>9.99</v>
      </c>
      <c r="AO43">
        <v>9.92</v>
      </c>
      <c r="AQ43">
        <v>4204101</v>
      </c>
      <c r="AR43">
        <v>41.75</v>
      </c>
      <c r="AS43">
        <v>6.47</v>
      </c>
      <c r="AT43">
        <v>8.7100000000000009</v>
      </c>
      <c r="AU43">
        <v>8.68</v>
      </c>
      <c r="AW43">
        <v>4296101</v>
      </c>
      <c r="AX43">
        <v>39.96</v>
      </c>
      <c r="AY43">
        <v>6.07</v>
      </c>
      <c r="AZ43">
        <v>8.6</v>
      </c>
      <c r="BA43">
        <v>8.6199999999999992</v>
      </c>
    </row>
    <row r="44" spans="1:53" x14ac:dyDescent="0.4">
      <c r="A44">
        <v>4901</v>
      </c>
      <c r="B44">
        <v>22.27</v>
      </c>
      <c r="C44">
        <v>11.27</v>
      </c>
      <c r="D44">
        <v>13.79</v>
      </c>
      <c r="E44">
        <v>13.78</v>
      </c>
      <c r="G44">
        <v>604201</v>
      </c>
      <c r="H44">
        <v>29.24</v>
      </c>
      <c r="I44">
        <v>10.31</v>
      </c>
      <c r="J44">
        <v>12.67</v>
      </c>
      <c r="K44">
        <v>12.66</v>
      </c>
      <c r="M44">
        <v>1204201</v>
      </c>
      <c r="N44">
        <v>32.68</v>
      </c>
      <c r="O44">
        <v>10.09</v>
      </c>
      <c r="P44">
        <v>12.43</v>
      </c>
      <c r="Q44">
        <v>12.4</v>
      </c>
      <c r="S44">
        <v>1804201</v>
      </c>
      <c r="T44">
        <v>34.270000000000003</v>
      </c>
      <c r="U44">
        <v>9.7100000000000009</v>
      </c>
      <c r="V44">
        <v>12.08</v>
      </c>
      <c r="W44">
        <v>12.02</v>
      </c>
      <c r="Y44">
        <v>2404201</v>
      </c>
      <c r="Z44">
        <v>36.85</v>
      </c>
      <c r="AA44">
        <v>9.24</v>
      </c>
      <c r="AB44">
        <v>11.79</v>
      </c>
      <c r="AC44">
        <v>11.75</v>
      </c>
      <c r="AE44">
        <v>3004201</v>
      </c>
      <c r="AF44">
        <v>37.76</v>
      </c>
      <c r="AG44">
        <v>8.32</v>
      </c>
      <c r="AH44">
        <v>10.86</v>
      </c>
      <c r="AI44">
        <v>10.8</v>
      </c>
      <c r="AK44">
        <v>3604201</v>
      </c>
      <c r="AL44">
        <v>40.58</v>
      </c>
      <c r="AM44">
        <v>7.67</v>
      </c>
      <c r="AN44">
        <v>9.98</v>
      </c>
      <c r="AO44">
        <v>9.91</v>
      </c>
      <c r="AQ44">
        <v>4204201</v>
      </c>
      <c r="AR44">
        <v>41.75</v>
      </c>
      <c r="AS44">
        <v>6.33</v>
      </c>
      <c r="AT44">
        <v>8.6</v>
      </c>
      <c r="AU44">
        <v>8.5500000000000007</v>
      </c>
      <c r="AW44">
        <v>4296201</v>
      </c>
      <c r="AX44">
        <v>39.93</v>
      </c>
      <c r="AY44">
        <v>6.07</v>
      </c>
      <c r="AZ44">
        <v>8.6</v>
      </c>
      <c r="BA44">
        <v>8.6199999999999992</v>
      </c>
    </row>
    <row r="45" spans="1:53" x14ac:dyDescent="0.4">
      <c r="A45">
        <v>5001</v>
      </c>
      <c r="B45">
        <v>22.25</v>
      </c>
      <c r="C45">
        <v>11.24</v>
      </c>
      <c r="D45">
        <v>13.77</v>
      </c>
      <c r="E45">
        <v>13.77</v>
      </c>
      <c r="G45">
        <v>604301</v>
      </c>
      <c r="H45">
        <v>29.27</v>
      </c>
      <c r="I45">
        <v>10.19</v>
      </c>
      <c r="J45">
        <v>12.6</v>
      </c>
      <c r="K45">
        <v>12.57</v>
      </c>
      <c r="M45">
        <v>1204301</v>
      </c>
      <c r="N45">
        <v>32.659999999999997</v>
      </c>
      <c r="O45">
        <v>10.1</v>
      </c>
      <c r="P45">
        <v>12.43</v>
      </c>
      <c r="Q45">
        <v>12.4</v>
      </c>
      <c r="S45">
        <v>1804301</v>
      </c>
      <c r="T45">
        <v>34.270000000000003</v>
      </c>
      <c r="U45">
        <v>9.5500000000000007</v>
      </c>
      <c r="V45">
        <v>11.97</v>
      </c>
      <c r="W45">
        <v>11.91</v>
      </c>
      <c r="Y45">
        <v>2404301</v>
      </c>
      <c r="Z45">
        <v>36.85</v>
      </c>
      <c r="AA45">
        <v>9.24</v>
      </c>
      <c r="AB45">
        <v>11.79</v>
      </c>
      <c r="AC45">
        <v>11.75</v>
      </c>
      <c r="AE45">
        <v>3004301</v>
      </c>
      <c r="AF45">
        <v>37.700000000000003</v>
      </c>
      <c r="AG45">
        <v>8.32</v>
      </c>
      <c r="AH45">
        <v>10.86</v>
      </c>
      <c r="AI45">
        <v>10.76</v>
      </c>
      <c r="AK45">
        <v>3604301</v>
      </c>
      <c r="AL45">
        <v>40.58</v>
      </c>
      <c r="AM45">
        <v>7.67</v>
      </c>
      <c r="AN45">
        <v>9.9700000000000006</v>
      </c>
      <c r="AO45">
        <v>9.9</v>
      </c>
      <c r="AQ45">
        <v>4204301</v>
      </c>
      <c r="AR45">
        <v>41.75</v>
      </c>
      <c r="AS45">
        <v>6.48</v>
      </c>
      <c r="AT45">
        <v>8.7100000000000009</v>
      </c>
      <c r="AU45">
        <v>8.67</v>
      </c>
      <c r="AW45">
        <v>4296301</v>
      </c>
      <c r="AX45">
        <v>39.9</v>
      </c>
      <c r="AY45">
        <v>6.07</v>
      </c>
      <c r="AZ45">
        <v>8.6</v>
      </c>
      <c r="BA45">
        <v>8.6199999999999992</v>
      </c>
    </row>
    <row r="46" spans="1:53" x14ac:dyDescent="0.4">
      <c r="A46">
        <v>5101</v>
      </c>
      <c r="B46">
        <v>22.27</v>
      </c>
      <c r="C46">
        <v>11.24</v>
      </c>
      <c r="D46">
        <v>13.77</v>
      </c>
      <c r="E46">
        <v>13.75</v>
      </c>
      <c r="G46">
        <v>604401</v>
      </c>
      <c r="H46">
        <v>29.3</v>
      </c>
      <c r="I46">
        <v>10.130000000000001</v>
      </c>
      <c r="J46">
        <v>12.56</v>
      </c>
      <c r="K46">
        <v>12.51</v>
      </c>
      <c r="M46">
        <v>1204401</v>
      </c>
      <c r="N46">
        <v>32.659999999999997</v>
      </c>
      <c r="O46">
        <v>10.1</v>
      </c>
      <c r="P46">
        <v>12.43</v>
      </c>
      <c r="Q46">
        <v>12.39</v>
      </c>
      <c r="S46">
        <v>1804401</v>
      </c>
      <c r="T46">
        <v>34.299999999999997</v>
      </c>
      <c r="U46">
        <v>9.56</v>
      </c>
      <c r="V46">
        <v>11.97</v>
      </c>
      <c r="W46">
        <v>11.92</v>
      </c>
      <c r="Y46">
        <v>2404401</v>
      </c>
      <c r="Z46">
        <v>36.82</v>
      </c>
      <c r="AA46">
        <v>9.24</v>
      </c>
      <c r="AB46">
        <v>11.79</v>
      </c>
      <c r="AC46">
        <v>11.75</v>
      </c>
      <c r="AE46">
        <v>3004401</v>
      </c>
      <c r="AF46">
        <v>37.61</v>
      </c>
      <c r="AG46">
        <v>8.32</v>
      </c>
      <c r="AH46">
        <v>10.86</v>
      </c>
      <c r="AI46">
        <v>10.76</v>
      </c>
      <c r="AK46">
        <v>3604401</v>
      </c>
      <c r="AL46">
        <v>40.58</v>
      </c>
      <c r="AM46">
        <v>7.64</v>
      </c>
      <c r="AN46">
        <v>9.9499999999999993</v>
      </c>
      <c r="AO46">
        <v>9.89</v>
      </c>
      <c r="AQ46">
        <v>4204401</v>
      </c>
      <c r="AR46">
        <v>41.72</v>
      </c>
      <c r="AS46">
        <v>6.45</v>
      </c>
      <c r="AT46">
        <v>8.67</v>
      </c>
      <c r="AU46">
        <v>8.64</v>
      </c>
      <c r="AW46">
        <v>4296401</v>
      </c>
      <c r="AX46">
        <v>39.96</v>
      </c>
      <c r="AY46">
        <v>6.07</v>
      </c>
      <c r="AZ46">
        <v>8.6</v>
      </c>
      <c r="BA46">
        <v>8.6199999999999992</v>
      </c>
    </row>
    <row r="47" spans="1:53" x14ac:dyDescent="0.4">
      <c r="A47">
        <v>5201</v>
      </c>
      <c r="B47">
        <v>22.27</v>
      </c>
      <c r="C47">
        <v>11.21</v>
      </c>
      <c r="D47">
        <v>13.74</v>
      </c>
      <c r="E47">
        <v>13.74</v>
      </c>
      <c r="G47">
        <v>604501</v>
      </c>
      <c r="H47">
        <v>29.37</v>
      </c>
      <c r="I47">
        <v>10.28</v>
      </c>
      <c r="J47">
        <v>12.66</v>
      </c>
      <c r="K47">
        <v>12.63</v>
      </c>
      <c r="M47">
        <v>1204501</v>
      </c>
      <c r="N47">
        <v>32.630000000000003</v>
      </c>
      <c r="O47">
        <v>9.93</v>
      </c>
      <c r="P47">
        <v>12.32</v>
      </c>
      <c r="Q47">
        <v>12.39</v>
      </c>
      <c r="S47">
        <v>1804501</v>
      </c>
      <c r="T47">
        <v>34.35</v>
      </c>
      <c r="U47">
        <v>9.7100000000000009</v>
      </c>
      <c r="V47">
        <v>12.06</v>
      </c>
      <c r="W47">
        <v>12.01</v>
      </c>
      <c r="Y47">
        <v>2404501</v>
      </c>
      <c r="Z47">
        <v>36.82</v>
      </c>
      <c r="AA47">
        <v>9.24</v>
      </c>
      <c r="AB47">
        <v>11.79</v>
      </c>
      <c r="AC47">
        <v>11.75</v>
      </c>
      <c r="AE47">
        <v>3004501</v>
      </c>
      <c r="AF47">
        <v>37.729999999999997</v>
      </c>
      <c r="AG47">
        <v>8.32</v>
      </c>
      <c r="AH47">
        <v>10.86</v>
      </c>
      <c r="AI47">
        <v>10.75</v>
      </c>
      <c r="AK47">
        <v>3604501</v>
      </c>
      <c r="AL47">
        <v>40.58</v>
      </c>
      <c r="AM47">
        <v>7.73</v>
      </c>
      <c r="AN47">
        <v>10</v>
      </c>
      <c r="AO47">
        <v>9.94</v>
      </c>
      <c r="AQ47">
        <v>4204501</v>
      </c>
      <c r="AR47">
        <v>41.72</v>
      </c>
      <c r="AS47">
        <v>6.52</v>
      </c>
      <c r="AT47">
        <v>8.76</v>
      </c>
      <c r="AU47">
        <v>8.6999999999999993</v>
      </c>
      <c r="AW47">
        <v>4296501</v>
      </c>
      <c r="AX47">
        <v>39.96</v>
      </c>
      <c r="AY47">
        <v>6.07</v>
      </c>
      <c r="AZ47">
        <v>8.6</v>
      </c>
      <c r="BA47">
        <v>8.6199999999999992</v>
      </c>
    </row>
    <row r="48" spans="1:53" x14ac:dyDescent="0.4">
      <c r="A48">
        <v>5301</v>
      </c>
      <c r="B48">
        <v>22.29</v>
      </c>
      <c r="C48">
        <v>11.2</v>
      </c>
      <c r="D48">
        <v>13.74</v>
      </c>
      <c r="E48">
        <v>13.73</v>
      </c>
      <c r="G48">
        <v>604601</v>
      </c>
      <c r="H48">
        <v>29.32</v>
      </c>
      <c r="I48">
        <v>10.27</v>
      </c>
      <c r="J48">
        <v>12.65</v>
      </c>
      <c r="K48">
        <v>12.62</v>
      </c>
      <c r="M48">
        <v>1204601</v>
      </c>
      <c r="N48">
        <v>32.6</v>
      </c>
      <c r="O48">
        <v>9.93</v>
      </c>
      <c r="P48">
        <v>12.32</v>
      </c>
      <c r="Q48">
        <v>12.39</v>
      </c>
      <c r="S48">
        <v>1804601</v>
      </c>
      <c r="T48">
        <v>34.35</v>
      </c>
      <c r="U48">
        <v>9.6999999999999993</v>
      </c>
      <c r="V48">
        <v>12.06</v>
      </c>
      <c r="W48">
        <v>12.02</v>
      </c>
      <c r="Y48">
        <v>2404601</v>
      </c>
      <c r="Z48">
        <v>36.82</v>
      </c>
      <c r="AA48">
        <v>9.24</v>
      </c>
      <c r="AB48">
        <v>11.79</v>
      </c>
      <c r="AC48">
        <v>11.75</v>
      </c>
      <c r="AE48">
        <v>3004601</v>
      </c>
      <c r="AF48">
        <v>37.61</v>
      </c>
      <c r="AG48">
        <v>8.32</v>
      </c>
      <c r="AH48">
        <v>10.86</v>
      </c>
      <c r="AI48">
        <v>10.79</v>
      </c>
      <c r="AK48">
        <v>3604601</v>
      </c>
      <c r="AL48">
        <v>40.58</v>
      </c>
      <c r="AM48">
        <v>7.65</v>
      </c>
      <c r="AN48">
        <v>9.9700000000000006</v>
      </c>
      <c r="AO48">
        <v>9.89</v>
      </c>
      <c r="AQ48">
        <v>4204601</v>
      </c>
      <c r="AR48">
        <v>41.59</v>
      </c>
      <c r="AS48">
        <v>6.28</v>
      </c>
      <c r="AT48">
        <v>8.5399999999999991</v>
      </c>
      <c r="AU48">
        <v>8.52</v>
      </c>
      <c r="AW48">
        <v>4296601</v>
      </c>
      <c r="AX48">
        <v>39.9</v>
      </c>
      <c r="AY48">
        <v>6.07</v>
      </c>
      <c r="AZ48">
        <v>8.6</v>
      </c>
      <c r="BA48">
        <v>8.6199999999999992</v>
      </c>
    </row>
    <row r="49" spans="1:53" x14ac:dyDescent="0.4">
      <c r="A49">
        <v>5401</v>
      </c>
      <c r="B49">
        <v>22.34</v>
      </c>
      <c r="C49">
        <v>11.29</v>
      </c>
      <c r="D49">
        <v>13.8</v>
      </c>
      <c r="E49">
        <v>13.8</v>
      </c>
      <c r="G49">
        <v>604701</v>
      </c>
      <c r="H49">
        <v>29.35</v>
      </c>
      <c r="I49">
        <v>10.29</v>
      </c>
      <c r="J49">
        <v>12.67</v>
      </c>
      <c r="K49">
        <v>12.64</v>
      </c>
      <c r="M49">
        <v>1204701</v>
      </c>
      <c r="N49">
        <v>32.71</v>
      </c>
      <c r="O49">
        <v>9.93</v>
      </c>
      <c r="P49">
        <v>12.32</v>
      </c>
      <c r="Q49">
        <v>12.39</v>
      </c>
      <c r="S49">
        <v>1804701</v>
      </c>
      <c r="T49">
        <v>34.380000000000003</v>
      </c>
      <c r="U49">
        <v>9.73</v>
      </c>
      <c r="V49">
        <v>12.08</v>
      </c>
      <c r="W49">
        <v>12.03</v>
      </c>
      <c r="Y49">
        <v>2404701</v>
      </c>
      <c r="Z49">
        <v>36.82</v>
      </c>
      <c r="AA49">
        <v>9.24</v>
      </c>
      <c r="AB49">
        <v>11.79</v>
      </c>
      <c r="AC49">
        <v>11.75</v>
      </c>
      <c r="AE49">
        <v>3004701</v>
      </c>
      <c r="AF49">
        <v>37.61</v>
      </c>
      <c r="AG49">
        <v>8.32</v>
      </c>
      <c r="AH49">
        <v>10.86</v>
      </c>
      <c r="AI49">
        <v>10.79</v>
      </c>
      <c r="AK49">
        <v>3604701</v>
      </c>
      <c r="AL49">
        <v>40.58</v>
      </c>
      <c r="AM49">
        <v>7.72</v>
      </c>
      <c r="AN49">
        <v>10.01</v>
      </c>
      <c r="AO49">
        <v>9.9600000000000009</v>
      </c>
      <c r="AQ49">
        <v>4204701</v>
      </c>
      <c r="AR49">
        <v>41.59</v>
      </c>
      <c r="AS49">
        <v>6.58</v>
      </c>
      <c r="AT49">
        <v>8.7799999999999994</v>
      </c>
      <c r="AU49">
        <v>8.76</v>
      </c>
      <c r="AW49">
        <v>4296701</v>
      </c>
      <c r="AX49">
        <v>39.9</v>
      </c>
      <c r="AY49">
        <v>6.07</v>
      </c>
      <c r="AZ49">
        <v>8.6</v>
      </c>
      <c r="BA49">
        <v>8.6199999999999992</v>
      </c>
    </row>
    <row r="50" spans="1:53" x14ac:dyDescent="0.4">
      <c r="A50">
        <v>5501</v>
      </c>
      <c r="B50">
        <v>22.22</v>
      </c>
      <c r="C50">
        <v>11.29</v>
      </c>
      <c r="D50">
        <v>13.82</v>
      </c>
      <c r="E50">
        <v>13.82</v>
      </c>
      <c r="G50">
        <v>604801</v>
      </c>
      <c r="H50">
        <v>29.35</v>
      </c>
      <c r="I50">
        <v>10.119999999999999</v>
      </c>
      <c r="J50">
        <v>12.56</v>
      </c>
      <c r="K50">
        <v>12.53</v>
      </c>
      <c r="M50">
        <v>1204801</v>
      </c>
      <c r="N50">
        <v>32.71</v>
      </c>
      <c r="O50">
        <v>10.1</v>
      </c>
      <c r="P50">
        <v>12.32</v>
      </c>
      <c r="Q50">
        <v>12.39</v>
      </c>
      <c r="S50">
        <v>1804801</v>
      </c>
      <c r="T50">
        <v>34.270000000000003</v>
      </c>
      <c r="U50">
        <v>9.56</v>
      </c>
      <c r="V50">
        <v>11.96</v>
      </c>
      <c r="W50">
        <v>11.9</v>
      </c>
      <c r="Y50">
        <v>2404801</v>
      </c>
      <c r="Z50">
        <v>36.82</v>
      </c>
      <c r="AA50">
        <v>9.24</v>
      </c>
      <c r="AB50">
        <v>11.79</v>
      </c>
      <c r="AC50">
        <v>11.75</v>
      </c>
      <c r="AE50">
        <v>3004801</v>
      </c>
      <c r="AF50">
        <v>37.61</v>
      </c>
      <c r="AG50">
        <v>8.25</v>
      </c>
      <c r="AH50">
        <v>10.68</v>
      </c>
      <c r="AI50">
        <v>10.61</v>
      </c>
      <c r="AK50">
        <v>3604801</v>
      </c>
      <c r="AL50">
        <v>40.58</v>
      </c>
      <c r="AM50">
        <v>7.74</v>
      </c>
      <c r="AN50">
        <v>10.029999999999999</v>
      </c>
      <c r="AO50">
        <v>9.9600000000000009</v>
      </c>
      <c r="AQ50">
        <v>4204801</v>
      </c>
      <c r="AR50">
        <v>41.59</v>
      </c>
      <c r="AS50">
        <v>6.37</v>
      </c>
      <c r="AT50">
        <v>8.6199999999999992</v>
      </c>
      <c r="AU50">
        <v>8.57</v>
      </c>
      <c r="AW50">
        <v>4296801</v>
      </c>
      <c r="AX50">
        <v>39.81</v>
      </c>
      <c r="AY50">
        <v>6.07</v>
      </c>
      <c r="AZ50">
        <v>8.6</v>
      </c>
      <c r="BA50">
        <v>8.6199999999999992</v>
      </c>
    </row>
    <row r="51" spans="1:53" x14ac:dyDescent="0.4">
      <c r="A51">
        <v>5601</v>
      </c>
      <c r="B51">
        <v>22.25</v>
      </c>
      <c r="C51">
        <v>11.28</v>
      </c>
      <c r="D51">
        <v>13.81</v>
      </c>
      <c r="E51">
        <v>13.8</v>
      </c>
      <c r="G51">
        <v>604901</v>
      </c>
      <c r="H51">
        <v>29.35</v>
      </c>
      <c r="I51">
        <v>10.17</v>
      </c>
      <c r="J51">
        <v>12.59</v>
      </c>
      <c r="K51">
        <v>12.56</v>
      </c>
      <c r="M51">
        <v>1204901</v>
      </c>
      <c r="N51">
        <v>32.6</v>
      </c>
      <c r="O51">
        <v>10.1</v>
      </c>
      <c r="P51">
        <v>12.32</v>
      </c>
      <c r="Q51">
        <v>12.39</v>
      </c>
      <c r="S51">
        <v>1804901</v>
      </c>
      <c r="T51">
        <v>34.22</v>
      </c>
      <c r="U51">
        <v>9.57</v>
      </c>
      <c r="V51">
        <v>11.97</v>
      </c>
      <c r="W51">
        <v>11.91</v>
      </c>
      <c r="Y51">
        <v>2404901</v>
      </c>
      <c r="Z51">
        <v>36.82</v>
      </c>
      <c r="AA51">
        <v>9.24</v>
      </c>
      <c r="AB51">
        <v>11.79</v>
      </c>
      <c r="AC51">
        <v>11.75</v>
      </c>
      <c r="AE51">
        <v>3004901</v>
      </c>
      <c r="AF51">
        <v>37.61</v>
      </c>
      <c r="AG51">
        <v>8.49</v>
      </c>
      <c r="AH51">
        <v>10.83</v>
      </c>
      <c r="AI51">
        <v>10.78</v>
      </c>
      <c r="AK51">
        <v>3604901</v>
      </c>
      <c r="AL51">
        <v>40.58</v>
      </c>
      <c r="AM51">
        <v>7.72</v>
      </c>
      <c r="AN51">
        <v>10</v>
      </c>
      <c r="AO51">
        <v>9.94</v>
      </c>
      <c r="AQ51">
        <v>4204901</v>
      </c>
      <c r="AR51">
        <v>41.59</v>
      </c>
      <c r="AS51">
        <v>6.46</v>
      </c>
      <c r="AT51">
        <v>8.6999999999999993</v>
      </c>
      <c r="AU51">
        <v>8.66</v>
      </c>
      <c r="AW51">
        <v>4296901</v>
      </c>
      <c r="AX51">
        <v>39.81</v>
      </c>
      <c r="AY51">
        <v>6.07</v>
      </c>
      <c r="AZ51">
        <v>8.6</v>
      </c>
      <c r="BA51">
        <v>8.6199999999999992</v>
      </c>
    </row>
    <row r="52" spans="1:53" x14ac:dyDescent="0.4">
      <c r="A52">
        <v>5701</v>
      </c>
      <c r="B52">
        <v>22.29</v>
      </c>
      <c r="C52">
        <v>11.29</v>
      </c>
      <c r="D52">
        <v>13.81</v>
      </c>
      <c r="E52">
        <v>13.82</v>
      </c>
      <c r="AW52">
        <v>4297001</v>
      </c>
      <c r="AX52">
        <v>39.74</v>
      </c>
      <c r="AY52">
        <v>6.07</v>
      </c>
      <c r="AZ52">
        <v>8.6</v>
      </c>
      <c r="BA52">
        <v>8.6199999999999992</v>
      </c>
    </row>
    <row r="53" spans="1:53" x14ac:dyDescent="0.4">
      <c r="A53">
        <v>5801</v>
      </c>
      <c r="B53">
        <v>22.29</v>
      </c>
      <c r="C53">
        <v>11.26</v>
      </c>
      <c r="D53">
        <v>13.8</v>
      </c>
      <c r="E53">
        <v>13.79</v>
      </c>
      <c r="AW53">
        <v>4297101</v>
      </c>
      <c r="AX53">
        <v>39.68</v>
      </c>
      <c r="AY53">
        <v>6.07</v>
      </c>
      <c r="AZ53">
        <v>8.6</v>
      </c>
      <c r="BA53">
        <v>8.6199999999999992</v>
      </c>
    </row>
    <row r="54" spans="1:53" x14ac:dyDescent="0.4">
      <c r="A54">
        <v>5901</v>
      </c>
      <c r="B54">
        <v>22.29</v>
      </c>
      <c r="C54">
        <v>11.31</v>
      </c>
      <c r="D54">
        <v>13.82</v>
      </c>
      <c r="E54">
        <v>13.83</v>
      </c>
      <c r="AW54">
        <v>4297201</v>
      </c>
      <c r="AX54">
        <v>39.78</v>
      </c>
      <c r="AY54">
        <v>6.07</v>
      </c>
      <c r="AZ54">
        <v>8.6</v>
      </c>
      <c r="BA54">
        <v>8.6199999999999992</v>
      </c>
    </row>
    <row r="55" spans="1:53" x14ac:dyDescent="0.4">
      <c r="A55">
        <v>6001</v>
      </c>
      <c r="B55">
        <v>22.25</v>
      </c>
      <c r="C55">
        <v>11.22</v>
      </c>
      <c r="D55">
        <v>13.77</v>
      </c>
      <c r="E55">
        <v>13.76</v>
      </c>
      <c r="AW55">
        <v>4297301</v>
      </c>
      <c r="AX55">
        <v>39.74</v>
      </c>
      <c r="AY55">
        <v>6.07</v>
      </c>
      <c r="AZ55">
        <v>8.6</v>
      </c>
      <c r="BA55">
        <v>8.6199999999999992</v>
      </c>
    </row>
    <row r="56" spans="1:53" x14ac:dyDescent="0.4">
      <c r="A56">
        <v>6101</v>
      </c>
      <c r="B56">
        <v>22.27</v>
      </c>
      <c r="C56">
        <v>11.24</v>
      </c>
      <c r="D56">
        <v>13.77</v>
      </c>
      <c r="E56">
        <v>13.77</v>
      </c>
      <c r="AW56">
        <v>4297401</v>
      </c>
      <c r="AX56">
        <v>39.74</v>
      </c>
      <c r="AY56">
        <v>6.07</v>
      </c>
      <c r="AZ56">
        <v>8.6</v>
      </c>
      <c r="BA56">
        <v>8.6199999999999992</v>
      </c>
    </row>
    <row r="57" spans="1:53" x14ac:dyDescent="0.4">
      <c r="A57">
        <v>6201</v>
      </c>
      <c r="B57">
        <v>22.29</v>
      </c>
      <c r="C57">
        <v>11.26</v>
      </c>
      <c r="D57">
        <v>13.79</v>
      </c>
      <c r="E57">
        <v>13.77</v>
      </c>
      <c r="AW57">
        <v>4297501</v>
      </c>
      <c r="AX57">
        <v>39.71</v>
      </c>
      <c r="AY57">
        <v>6.07</v>
      </c>
      <c r="AZ57">
        <v>8.6</v>
      </c>
      <c r="BA57">
        <v>8.6199999999999992</v>
      </c>
    </row>
    <row r="58" spans="1:53" x14ac:dyDescent="0.4">
      <c r="A58">
        <v>6301</v>
      </c>
      <c r="B58">
        <v>22.27</v>
      </c>
      <c r="C58">
        <v>11.29</v>
      </c>
      <c r="D58">
        <v>13.81</v>
      </c>
      <c r="E58">
        <v>13.8</v>
      </c>
      <c r="AW58">
        <v>4297601</v>
      </c>
      <c r="AX58">
        <v>39.78</v>
      </c>
      <c r="AY58">
        <v>6.07</v>
      </c>
      <c r="AZ58">
        <v>8.6</v>
      </c>
      <c r="BA58">
        <v>8.6199999999999992</v>
      </c>
    </row>
    <row r="59" spans="1:53" x14ac:dyDescent="0.4">
      <c r="A59">
        <v>6401</v>
      </c>
      <c r="B59">
        <v>22.25</v>
      </c>
      <c r="C59">
        <v>11.26</v>
      </c>
      <c r="D59">
        <v>13.8</v>
      </c>
      <c r="E59">
        <v>13.79</v>
      </c>
      <c r="AW59">
        <v>4297701</v>
      </c>
      <c r="AX59">
        <v>39.840000000000003</v>
      </c>
      <c r="AY59">
        <v>6.07</v>
      </c>
      <c r="AZ59">
        <v>8.6</v>
      </c>
      <c r="BA59">
        <v>8.6199999999999992</v>
      </c>
    </row>
    <row r="60" spans="1:53" x14ac:dyDescent="0.4">
      <c r="A60">
        <v>6501</v>
      </c>
      <c r="B60">
        <v>22.27</v>
      </c>
      <c r="C60">
        <v>11.29</v>
      </c>
      <c r="D60">
        <v>13.8</v>
      </c>
      <c r="E60">
        <v>13.82</v>
      </c>
      <c r="AW60">
        <v>4297801</v>
      </c>
      <c r="AX60">
        <v>39.840000000000003</v>
      </c>
      <c r="AY60">
        <v>6.07</v>
      </c>
      <c r="AZ60">
        <v>8.6</v>
      </c>
      <c r="BA60">
        <v>8.6199999999999992</v>
      </c>
    </row>
    <row r="61" spans="1:53" x14ac:dyDescent="0.4">
      <c r="A61">
        <v>6601</v>
      </c>
      <c r="B61">
        <v>22.2</v>
      </c>
      <c r="C61">
        <v>11.25</v>
      </c>
      <c r="D61">
        <v>13.77</v>
      </c>
      <c r="E61">
        <v>13.76</v>
      </c>
      <c r="AW61">
        <v>4297901</v>
      </c>
      <c r="AX61">
        <v>39.840000000000003</v>
      </c>
      <c r="AY61">
        <v>6.07</v>
      </c>
      <c r="AZ61">
        <v>8.6</v>
      </c>
      <c r="BA61">
        <v>8.6199999999999992</v>
      </c>
    </row>
    <row r="62" spans="1:53" x14ac:dyDescent="0.4">
      <c r="A62">
        <v>6701</v>
      </c>
      <c r="B62">
        <v>22.27</v>
      </c>
      <c r="C62">
        <v>11.24</v>
      </c>
      <c r="D62">
        <v>13.76</v>
      </c>
      <c r="E62">
        <v>13.77</v>
      </c>
      <c r="AW62">
        <v>4298001</v>
      </c>
      <c r="AX62">
        <v>39.840000000000003</v>
      </c>
      <c r="AY62">
        <v>6.07</v>
      </c>
      <c r="AZ62">
        <v>8.6</v>
      </c>
      <c r="BA62">
        <v>8.6199999999999992</v>
      </c>
    </row>
    <row r="63" spans="1:53" x14ac:dyDescent="0.4">
      <c r="A63">
        <v>6801</v>
      </c>
      <c r="B63">
        <v>22.25</v>
      </c>
      <c r="C63">
        <v>11.24</v>
      </c>
      <c r="D63">
        <v>13.77</v>
      </c>
      <c r="E63">
        <v>13.77</v>
      </c>
      <c r="AW63">
        <v>4298101</v>
      </c>
      <c r="AX63">
        <v>40.049999999999997</v>
      </c>
      <c r="AY63">
        <v>6.07</v>
      </c>
      <c r="AZ63">
        <v>8.6</v>
      </c>
      <c r="BA63">
        <v>8.25</v>
      </c>
    </row>
    <row r="64" spans="1:53" x14ac:dyDescent="0.4">
      <c r="A64">
        <v>6901</v>
      </c>
      <c r="B64">
        <v>22.25</v>
      </c>
      <c r="C64">
        <v>11.27</v>
      </c>
      <c r="D64">
        <v>13.8</v>
      </c>
      <c r="E64">
        <v>13.79</v>
      </c>
      <c r="AW64">
        <v>4298201</v>
      </c>
      <c r="AX64">
        <v>40.11</v>
      </c>
      <c r="AY64">
        <v>6.07</v>
      </c>
      <c r="AZ64">
        <v>8.6</v>
      </c>
      <c r="BA64">
        <v>8.25</v>
      </c>
    </row>
    <row r="65" spans="1:53" x14ac:dyDescent="0.4">
      <c r="A65">
        <v>7001</v>
      </c>
      <c r="B65">
        <v>22.25</v>
      </c>
      <c r="C65">
        <v>11.25</v>
      </c>
      <c r="D65">
        <v>13.77</v>
      </c>
      <c r="E65">
        <v>13.77</v>
      </c>
      <c r="AW65">
        <v>4298301</v>
      </c>
      <c r="AX65">
        <v>40.11</v>
      </c>
      <c r="AY65">
        <v>6.07</v>
      </c>
      <c r="AZ65">
        <v>8.6</v>
      </c>
      <c r="BA65">
        <v>8.25</v>
      </c>
    </row>
    <row r="66" spans="1:53" x14ac:dyDescent="0.4">
      <c r="A66">
        <v>7101</v>
      </c>
      <c r="B66">
        <v>22.25</v>
      </c>
      <c r="C66">
        <v>11.29</v>
      </c>
      <c r="D66">
        <v>13.8</v>
      </c>
      <c r="E66">
        <v>13.82</v>
      </c>
      <c r="AW66">
        <v>4298401</v>
      </c>
      <c r="AX66">
        <v>40.270000000000003</v>
      </c>
      <c r="AY66">
        <v>6.07</v>
      </c>
      <c r="AZ66">
        <v>8.6</v>
      </c>
      <c r="BA66">
        <v>8.25</v>
      </c>
    </row>
    <row r="67" spans="1:53" x14ac:dyDescent="0.4">
      <c r="A67">
        <v>7201</v>
      </c>
      <c r="B67">
        <v>22.2</v>
      </c>
      <c r="C67">
        <v>11.07</v>
      </c>
      <c r="D67">
        <v>13.64</v>
      </c>
      <c r="E67">
        <v>13.63</v>
      </c>
      <c r="AW67">
        <v>4298501</v>
      </c>
      <c r="AX67">
        <v>40.270000000000003</v>
      </c>
      <c r="AY67">
        <v>6.07</v>
      </c>
      <c r="AZ67">
        <v>8.6</v>
      </c>
      <c r="BA67">
        <v>8.25</v>
      </c>
    </row>
    <row r="68" spans="1:53" x14ac:dyDescent="0.4">
      <c r="A68">
        <v>7301</v>
      </c>
      <c r="B68">
        <v>22.25</v>
      </c>
      <c r="C68">
        <v>11.27</v>
      </c>
      <c r="D68">
        <v>13.78</v>
      </c>
      <c r="E68">
        <v>13.79</v>
      </c>
      <c r="AW68">
        <v>4298601</v>
      </c>
      <c r="AX68">
        <v>40.270000000000003</v>
      </c>
      <c r="AY68">
        <v>6.07</v>
      </c>
      <c r="AZ68">
        <v>8.6</v>
      </c>
      <c r="BA68">
        <v>8.2899999999999991</v>
      </c>
    </row>
    <row r="69" spans="1:53" x14ac:dyDescent="0.4">
      <c r="A69">
        <v>7401</v>
      </c>
      <c r="B69">
        <v>22.22</v>
      </c>
      <c r="C69">
        <v>11.22</v>
      </c>
      <c r="D69">
        <v>13.74</v>
      </c>
      <c r="E69">
        <v>13.75</v>
      </c>
      <c r="AW69">
        <v>4298701</v>
      </c>
      <c r="AX69">
        <v>40.270000000000003</v>
      </c>
      <c r="AY69">
        <v>6.09</v>
      </c>
      <c r="AZ69">
        <v>8.3699999999999992</v>
      </c>
      <c r="BA69">
        <v>8.32</v>
      </c>
    </row>
    <row r="70" spans="1:53" x14ac:dyDescent="0.4">
      <c r="A70">
        <v>7501</v>
      </c>
      <c r="B70">
        <v>22.2</v>
      </c>
      <c r="C70">
        <v>11.23</v>
      </c>
      <c r="D70">
        <v>13.75</v>
      </c>
      <c r="E70">
        <v>13.75</v>
      </c>
      <c r="AW70">
        <v>4298801</v>
      </c>
      <c r="AX70">
        <v>40.270000000000003</v>
      </c>
      <c r="AY70">
        <v>6.19</v>
      </c>
      <c r="AZ70">
        <v>8.44</v>
      </c>
      <c r="BA70">
        <v>8.42</v>
      </c>
    </row>
    <row r="71" spans="1:53" x14ac:dyDescent="0.4">
      <c r="A71">
        <v>7601</v>
      </c>
      <c r="B71">
        <v>22.2</v>
      </c>
      <c r="C71">
        <v>11.2</v>
      </c>
      <c r="D71">
        <v>13.74</v>
      </c>
      <c r="E71">
        <v>13.73</v>
      </c>
      <c r="AW71">
        <v>4298901</v>
      </c>
      <c r="AX71">
        <v>40.270000000000003</v>
      </c>
      <c r="AY71">
        <v>6.21</v>
      </c>
      <c r="AZ71">
        <v>8.4700000000000006</v>
      </c>
      <c r="BA71">
        <v>8.43</v>
      </c>
    </row>
    <row r="72" spans="1:53" x14ac:dyDescent="0.4">
      <c r="A72">
        <v>7701</v>
      </c>
      <c r="B72">
        <v>22.15</v>
      </c>
      <c r="C72">
        <v>11.22</v>
      </c>
      <c r="D72">
        <v>13.75</v>
      </c>
      <c r="E72">
        <v>13.75</v>
      </c>
      <c r="AW72">
        <v>4299001</v>
      </c>
      <c r="AX72">
        <v>40.270000000000003</v>
      </c>
      <c r="AY72">
        <v>6.35</v>
      </c>
      <c r="AZ72">
        <v>8.57</v>
      </c>
      <c r="BA72">
        <v>8.5399999999999991</v>
      </c>
    </row>
    <row r="73" spans="1:53" x14ac:dyDescent="0.4">
      <c r="A73">
        <v>7801</v>
      </c>
      <c r="B73">
        <v>22.18</v>
      </c>
      <c r="C73">
        <v>11.21</v>
      </c>
      <c r="D73">
        <v>13.75</v>
      </c>
      <c r="E73">
        <v>13.74</v>
      </c>
      <c r="AW73">
        <v>4299101</v>
      </c>
      <c r="AX73">
        <v>40.270000000000003</v>
      </c>
      <c r="AY73">
        <v>6.11</v>
      </c>
      <c r="AZ73">
        <v>8.3800000000000008</v>
      </c>
      <c r="BA73">
        <v>8.35</v>
      </c>
    </row>
    <row r="74" spans="1:53" x14ac:dyDescent="0.4">
      <c r="A74">
        <v>7901</v>
      </c>
      <c r="B74">
        <v>22.18</v>
      </c>
      <c r="C74">
        <v>11.24</v>
      </c>
      <c r="D74">
        <v>13.76</v>
      </c>
      <c r="E74">
        <v>13.77</v>
      </c>
      <c r="AW74">
        <v>4299201</v>
      </c>
      <c r="AX74">
        <v>40.270000000000003</v>
      </c>
      <c r="AY74">
        <v>6.26</v>
      </c>
      <c r="AZ74">
        <v>8.48</v>
      </c>
      <c r="BA74">
        <v>8.4499999999999993</v>
      </c>
    </row>
    <row r="75" spans="1:53" x14ac:dyDescent="0.4">
      <c r="A75">
        <v>8001</v>
      </c>
      <c r="B75">
        <v>22.18</v>
      </c>
      <c r="C75">
        <v>11.21</v>
      </c>
      <c r="D75">
        <v>13.73</v>
      </c>
      <c r="E75">
        <v>13.74</v>
      </c>
      <c r="AW75">
        <v>4299301</v>
      </c>
      <c r="AX75">
        <v>40.270000000000003</v>
      </c>
      <c r="AY75">
        <v>6.23</v>
      </c>
      <c r="AZ75">
        <v>8.4600000000000009</v>
      </c>
      <c r="BA75">
        <v>8.44</v>
      </c>
    </row>
    <row r="76" spans="1:53" x14ac:dyDescent="0.4">
      <c r="A76">
        <v>8101</v>
      </c>
      <c r="B76">
        <v>22.15</v>
      </c>
      <c r="C76">
        <v>11.07</v>
      </c>
      <c r="D76">
        <v>13.63</v>
      </c>
      <c r="E76">
        <v>13.63</v>
      </c>
      <c r="AW76">
        <v>4299401</v>
      </c>
      <c r="AX76">
        <v>40.270000000000003</v>
      </c>
      <c r="AY76">
        <v>6.27</v>
      </c>
      <c r="AZ76">
        <v>8.49</v>
      </c>
      <c r="BA76">
        <v>8.4600000000000009</v>
      </c>
    </row>
    <row r="77" spans="1:53" x14ac:dyDescent="0.4">
      <c r="A77">
        <v>8201</v>
      </c>
      <c r="B77">
        <v>22.15</v>
      </c>
      <c r="C77">
        <v>11.02</v>
      </c>
      <c r="D77">
        <v>13.6</v>
      </c>
      <c r="E77">
        <v>13.58</v>
      </c>
      <c r="AW77">
        <v>4299501</v>
      </c>
      <c r="AX77">
        <v>40.270000000000003</v>
      </c>
      <c r="AY77">
        <v>6.53</v>
      </c>
      <c r="AZ77">
        <v>8.69</v>
      </c>
      <c r="BA77">
        <v>8.67</v>
      </c>
    </row>
    <row r="78" spans="1:53" x14ac:dyDescent="0.4">
      <c r="A78">
        <v>8301</v>
      </c>
      <c r="B78">
        <v>22.1</v>
      </c>
      <c r="C78">
        <v>11.04</v>
      </c>
      <c r="D78">
        <v>13.59</v>
      </c>
      <c r="E78">
        <v>13.58</v>
      </c>
      <c r="AW78">
        <v>4299601</v>
      </c>
      <c r="AX78">
        <v>40.270000000000003</v>
      </c>
      <c r="AY78">
        <v>6.17</v>
      </c>
      <c r="AZ78">
        <v>8.44</v>
      </c>
      <c r="BA78">
        <v>8.4</v>
      </c>
    </row>
    <row r="79" spans="1:53" x14ac:dyDescent="0.4">
      <c r="A79">
        <v>8401</v>
      </c>
      <c r="B79">
        <v>22.1</v>
      </c>
      <c r="C79">
        <v>11.06</v>
      </c>
      <c r="D79">
        <v>13.63</v>
      </c>
      <c r="E79">
        <v>13.61</v>
      </c>
      <c r="AW79">
        <v>4299701</v>
      </c>
      <c r="AX79">
        <v>40.270000000000003</v>
      </c>
      <c r="AY79">
        <v>6.27</v>
      </c>
      <c r="AZ79">
        <v>8.5</v>
      </c>
      <c r="BA79">
        <v>8.48</v>
      </c>
    </row>
    <row r="80" spans="1:53" x14ac:dyDescent="0.4">
      <c r="A80">
        <v>8501</v>
      </c>
      <c r="B80">
        <v>22.1</v>
      </c>
      <c r="C80">
        <v>11.08</v>
      </c>
      <c r="D80">
        <v>13.64</v>
      </c>
      <c r="E80">
        <v>13.62</v>
      </c>
      <c r="AW80">
        <v>4299801</v>
      </c>
      <c r="AX80">
        <v>40.270000000000003</v>
      </c>
      <c r="AY80">
        <v>6.29</v>
      </c>
      <c r="AZ80">
        <v>8.52</v>
      </c>
      <c r="BA80">
        <v>8.49</v>
      </c>
    </row>
    <row r="81" spans="1:53" x14ac:dyDescent="0.4">
      <c r="A81">
        <v>8601</v>
      </c>
      <c r="B81">
        <v>22.08</v>
      </c>
      <c r="C81">
        <v>11.12</v>
      </c>
      <c r="D81">
        <v>13.66</v>
      </c>
      <c r="E81">
        <v>13.64</v>
      </c>
      <c r="AW81">
        <v>4299901</v>
      </c>
      <c r="AX81">
        <v>40.270000000000003</v>
      </c>
      <c r="AY81">
        <v>6.34</v>
      </c>
      <c r="AZ81">
        <v>8.5500000000000007</v>
      </c>
      <c r="BA81">
        <v>8.52</v>
      </c>
    </row>
    <row r="82" spans="1:53" x14ac:dyDescent="0.4">
      <c r="A82">
        <v>8701</v>
      </c>
      <c r="B82">
        <v>22.08</v>
      </c>
      <c r="C82">
        <v>11.07</v>
      </c>
      <c r="D82">
        <v>13.62</v>
      </c>
      <c r="E82">
        <v>13.62</v>
      </c>
      <c r="AW82">
        <v>4300001</v>
      </c>
      <c r="AX82">
        <v>40.270000000000003</v>
      </c>
      <c r="AY82">
        <v>6.68</v>
      </c>
      <c r="AZ82">
        <v>8.81</v>
      </c>
      <c r="BA82">
        <v>8.81</v>
      </c>
    </row>
    <row r="83" spans="1:53" x14ac:dyDescent="0.4">
      <c r="A83">
        <v>8801</v>
      </c>
      <c r="B83">
        <v>22.08</v>
      </c>
      <c r="C83">
        <v>11.15</v>
      </c>
      <c r="D83">
        <v>13.69</v>
      </c>
      <c r="E83">
        <v>13.69</v>
      </c>
      <c r="AW83">
        <v>4300101</v>
      </c>
      <c r="AX83">
        <v>40.270000000000003</v>
      </c>
      <c r="AY83">
        <v>6.31</v>
      </c>
      <c r="AZ83">
        <v>8.52</v>
      </c>
      <c r="BA83">
        <v>8.5</v>
      </c>
    </row>
    <row r="84" spans="1:53" x14ac:dyDescent="0.4">
      <c r="A84">
        <v>8901</v>
      </c>
      <c r="B84">
        <v>22.08</v>
      </c>
      <c r="C84">
        <v>11.19</v>
      </c>
      <c r="D84">
        <v>13.7</v>
      </c>
      <c r="E84">
        <v>13.7</v>
      </c>
      <c r="AW84">
        <v>4300201</v>
      </c>
      <c r="AX84">
        <v>40.270000000000003</v>
      </c>
      <c r="AY84">
        <v>6.44</v>
      </c>
      <c r="AZ84">
        <v>8.6300000000000008</v>
      </c>
      <c r="BA84">
        <v>8.6</v>
      </c>
    </row>
    <row r="85" spans="1:53" x14ac:dyDescent="0.4">
      <c r="A85">
        <v>9001</v>
      </c>
      <c r="B85">
        <v>22.06</v>
      </c>
      <c r="C85">
        <v>11.24</v>
      </c>
      <c r="D85">
        <v>13.74</v>
      </c>
      <c r="E85">
        <v>13.75</v>
      </c>
      <c r="AW85">
        <v>4300301</v>
      </c>
      <c r="AX85">
        <v>40.270000000000003</v>
      </c>
      <c r="AY85">
        <v>6.43</v>
      </c>
      <c r="AZ85">
        <v>8.6300000000000008</v>
      </c>
      <c r="BA85">
        <v>8.59</v>
      </c>
    </row>
    <row r="86" spans="1:53" x14ac:dyDescent="0.4">
      <c r="A86">
        <v>9101</v>
      </c>
      <c r="B86">
        <v>22.06</v>
      </c>
      <c r="C86">
        <v>11.22</v>
      </c>
      <c r="D86">
        <v>13.75</v>
      </c>
      <c r="E86">
        <v>13.75</v>
      </c>
      <c r="AW86">
        <v>4300401</v>
      </c>
      <c r="AX86">
        <v>40.270000000000003</v>
      </c>
      <c r="AY86">
        <v>6.46</v>
      </c>
      <c r="AZ86">
        <v>8.65</v>
      </c>
      <c r="BA86">
        <v>8.6199999999999992</v>
      </c>
    </row>
    <row r="87" spans="1:53" x14ac:dyDescent="0.4">
      <c r="A87">
        <v>9201</v>
      </c>
      <c r="B87">
        <v>22.03</v>
      </c>
      <c r="C87">
        <v>11.19</v>
      </c>
      <c r="D87">
        <v>13.72</v>
      </c>
      <c r="E87">
        <v>13.74</v>
      </c>
      <c r="AW87">
        <v>4300501</v>
      </c>
      <c r="AX87">
        <v>40.270000000000003</v>
      </c>
      <c r="AY87">
        <v>6.68</v>
      </c>
      <c r="AZ87">
        <v>8.8000000000000007</v>
      </c>
      <c r="BA87">
        <v>8.8000000000000007</v>
      </c>
    </row>
    <row r="88" spans="1:53" x14ac:dyDescent="0.4">
      <c r="A88">
        <v>9301</v>
      </c>
      <c r="B88">
        <v>22.03</v>
      </c>
      <c r="C88">
        <v>11.15</v>
      </c>
      <c r="D88">
        <v>13.69</v>
      </c>
      <c r="E88">
        <v>13.68</v>
      </c>
      <c r="AW88">
        <v>4300601</v>
      </c>
      <c r="AX88">
        <v>40.270000000000003</v>
      </c>
      <c r="AY88">
        <v>6.35</v>
      </c>
      <c r="AZ88">
        <v>8.57</v>
      </c>
      <c r="BA88">
        <v>8.52</v>
      </c>
    </row>
    <row r="89" spans="1:53" x14ac:dyDescent="0.4">
      <c r="A89">
        <v>9401</v>
      </c>
      <c r="B89">
        <v>22.06</v>
      </c>
      <c r="C89">
        <v>11.24</v>
      </c>
      <c r="D89">
        <v>13.75</v>
      </c>
      <c r="E89">
        <v>13.75</v>
      </c>
      <c r="AW89">
        <v>4300701</v>
      </c>
      <c r="AX89">
        <v>40.270000000000003</v>
      </c>
      <c r="AY89">
        <v>6.41</v>
      </c>
      <c r="AZ89">
        <v>8.61</v>
      </c>
      <c r="BA89">
        <v>8.57</v>
      </c>
    </row>
    <row r="90" spans="1:53" x14ac:dyDescent="0.4">
      <c r="A90">
        <v>9501</v>
      </c>
      <c r="B90">
        <v>22.03</v>
      </c>
      <c r="C90">
        <v>11.11</v>
      </c>
      <c r="D90">
        <v>13.65</v>
      </c>
      <c r="E90">
        <v>13.65</v>
      </c>
      <c r="AW90">
        <v>4300801</v>
      </c>
      <c r="AX90">
        <v>40.270000000000003</v>
      </c>
      <c r="AY90">
        <v>6.4</v>
      </c>
      <c r="AZ90">
        <v>8.58</v>
      </c>
      <c r="BA90">
        <v>8.5500000000000007</v>
      </c>
    </row>
    <row r="91" spans="1:53" x14ac:dyDescent="0.4">
      <c r="A91">
        <v>9601</v>
      </c>
      <c r="B91">
        <v>22.03</v>
      </c>
      <c r="C91">
        <v>11.25</v>
      </c>
      <c r="D91">
        <v>13.75</v>
      </c>
      <c r="E91">
        <v>13.75</v>
      </c>
      <c r="AW91">
        <v>4300901</v>
      </c>
      <c r="AX91">
        <v>40.270000000000003</v>
      </c>
      <c r="AY91">
        <v>6.37</v>
      </c>
      <c r="AZ91">
        <v>8.57</v>
      </c>
      <c r="BA91">
        <v>8.52</v>
      </c>
    </row>
    <row r="92" spans="1:53" x14ac:dyDescent="0.4">
      <c r="A92">
        <v>9701</v>
      </c>
      <c r="B92">
        <v>22.03</v>
      </c>
      <c r="C92">
        <v>11.1</v>
      </c>
      <c r="D92">
        <v>13.65</v>
      </c>
      <c r="E92">
        <v>13.64</v>
      </c>
      <c r="AW92">
        <v>4301001</v>
      </c>
      <c r="AX92">
        <v>40.270000000000003</v>
      </c>
      <c r="AY92">
        <v>6.58</v>
      </c>
      <c r="AZ92">
        <v>8.7100000000000009</v>
      </c>
      <c r="BA92">
        <v>8.69</v>
      </c>
    </row>
    <row r="93" spans="1:53" x14ac:dyDescent="0.4">
      <c r="A93">
        <v>9801</v>
      </c>
      <c r="B93">
        <v>22.03</v>
      </c>
      <c r="C93">
        <v>11.1</v>
      </c>
      <c r="D93">
        <v>13.64</v>
      </c>
      <c r="E93">
        <v>13.63</v>
      </c>
      <c r="AW93">
        <v>4301101</v>
      </c>
      <c r="AX93">
        <v>40.270000000000003</v>
      </c>
      <c r="AY93">
        <v>6.19</v>
      </c>
      <c r="AZ93">
        <v>8.44</v>
      </c>
      <c r="BA93">
        <v>8.39</v>
      </c>
    </row>
    <row r="94" spans="1:53" x14ac:dyDescent="0.4">
      <c r="A94">
        <v>9901</v>
      </c>
      <c r="B94">
        <v>22.03</v>
      </c>
      <c r="C94">
        <v>11.09</v>
      </c>
      <c r="D94">
        <v>13.64</v>
      </c>
      <c r="E94">
        <v>13.63</v>
      </c>
      <c r="AW94">
        <v>4301201</v>
      </c>
      <c r="AX94">
        <v>40.270000000000003</v>
      </c>
      <c r="AY94">
        <v>6.3</v>
      </c>
      <c r="AZ94">
        <v>8.51</v>
      </c>
      <c r="BA94">
        <v>8.49</v>
      </c>
    </row>
    <row r="95" spans="1:53" x14ac:dyDescent="0.4">
      <c r="A95">
        <v>10001</v>
      </c>
      <c r="B95">
        <v>22.08</v>
      </c>
      <c r="C95">
        <v>11.1</v>
      </c>
      <c r="D95">
        <v>13.64</v>
      </c>
      <c r="E95">
        <v>13.64</v>
      </c>
      <c r="AW95">
        <v>4301301</v>
      </c>
      <c r="AX95">
        <v>40.46</v>
      </c>
      <c r="AY95">
        <v>6.29</v>
      </c>
      <c r="AZ95">
        <v>8.52</v>
      </c>
      <c r="BA95">
        <v>8.4600000000000009</v>
      </c>
    </row>
    <row r="96" spans="1:53" x14ac:dyDescent="0.4">
      <c r="A96">
        <v>10101</v>
      </c>
      <c r="B96">
        <v>22.08</v>
      </c>
      <c r="C96">
        <v>11.11</v>
      </c>
      <c r="D96">
        <v>13.64</v>
      </c>
      <c r="E96">
        <v>13.64</v>
      </c>
      <c r="AW96">
        <v>4301401</v>
      </c>
      <c r="AX96">
        <v>40.49</v>
      </c>
      <c r="AY96">
        <v>6.27</v>
      </c>
      <c r="AZ96">
        <v>8.5</v>
      </c>
      <c r="BA96">
        <v>8.4499999999999993</v>
      </c>
    </row>
    <row r="97" spans="1:53" x14ac:dyDescent="0.4">
      <c r="A97">
        <v>10201</v>
      </c>
      <c r="B97">
        <v>22.08</v>
      </c>
      <c r="C97">
        <v>11.12</v>
      </c>
      <c r="D97">
        <v>13.66</v>
      </c>
      <c r="E97">
        <v>13.65</v>
      </c>
      <c r="AW97">
        <v>4301501</v>
      </c>
      <c r="AX97">
        <v>40.24</v>
      </c>
      <c r="AY97">
        <v>6.53</v>
      </c>
      <c r="AZ97">
        <v>8.6999999999999993</v>
      </c>
      <c r="BA97">
        <v>8.67</v>
      </c>
    </row>
    <row r="98" spans="1:53" x14ac:dyDescent="0.4">
      <c r="A98">
        <v>10301</v>
      </c>
      <c r="B98">
        <v>22.06</v>
      </c>
      <c r="C98">
        <v>11.07</v>
      </c>
      <c r="D98">
        <v>13.63</v>
      </c>
      <c r="E98">
        <v>13.6</v>
      </c>
      <c r="AW98">
        <v>4301601</v>
      </c>
      <c r="AX98">
        <v>40.270000000000003</v>
      </c>
      <c r="AY98">
        <v>6.18</v>
      </c>
      <c r="AZ98">
        <v>8.41</v>
      </c>
      <c r="BA98">
        <v>8.39</v>
      </c>
    </row>
    <row r="99" spans="1:53" x14ac:dyDescent="0.4">
      <c r="A99">
        <v>10401</v>
      </c>
      <c r="B99">
        <v>22.06</v>
      </c>
      <c r="C99">
        <v>11.12</v>
      </c>
      <c r="D99">
        <v>13.63</v>
      </c>
      <c r="E99">
        <v>13.64</v>
      </c>
      <c r="AW99">
        <v>4301701</v>
      </c>
      <c r="AX99">
        <v>40.21</v>
      </c>
      <c r="AY99">
        <v>6.24</v>
      </c>
      <c r="AZ99">
        <v>8.4600000000000009</v>
      </c>
      <c r="BA99">
        <v>8.42</v>
      </c>
    </row>
    <row r="100" spans="1:53" x14ac:dyDescent="0.4">
      <c r="A100">
        <v>10501</v>
      </c>
      <c r="B100">
        <v>22.01</v>
      </c>
      <c r="C100">
        <v>11.13</v>
      </c>
      <c r="D100">
        <v>13.66</v>
      </c>
      <c r="E100">
        <v>13.65</v>
      </c>
      <c r="AW100">
        <v>4301801</v>
      </c>
      <c r="AX100">
        <v>40.08</v>
      </c>
      <c r="AY100">
        <v>6.24</v>
      </c>
      <c r="AZ100">
        <v>8.48</v>
      </c>
      <c r="BA100">
        <v>8.4499999999999993</v>
      </c>
    </row>
    <row r="101" spans="1:53" x14ac:dyDescent="0.4">
      <c r="A101">
        <v>10601</v>
      </c>
      <c r="B101">
        <v>22.01</v>
      </c>
      <c r="C101">
        <v>11.11</v>
      </c>
      <c r="D101">
        <v>13.64</v>
      </c>
      <c r="E101">
        <v>13.64</v>
      </c>
      <c r="AW101">
        <v>4301901</v>
      </c>
      <c r="AX101">
        <v>39.9</v>
      </c>
      <c r="AY101">
        <v>6.24</v>
      </c>
      <c r="AZ101">
        <v>8.4700000000000006</v>
      </c>
      <c r="BA101">
        <v>8.44</v>
      </c>
    </row>
    <row r="102" spans="1:53" x14ac:dyDescent="0.4">
      <c r="A102">
        <v>10701</v>
      </c>
      <c r="B102">
        <v>22.08</v>
      </c>
      <c r="C102">
        <v>11.22</v>
      </c>
      <c r="D102">
        <v>13.71</v>
      </c>
      <c r="E102">
        <v>13.72</v>
      </c>
    </row>
    <row r="103" spans="1:53" x14ac:dyDescent="0.4">
      <c r="A103">
        <v>10801</v>
      </c>
      <c r="B103">
        <v>22.08</v>
      </c>
      <c r="C103">
        <v>11.15</v>
      </c>
      <c r="D103">
        <v>13.68</v>
      </c>
      <c r="E103">
        <v>13.67</v>
      </c>
    </row>
    <row r="104" spans="1:53" x14ac:dyDescent="0.4">
      <c r="A104">
        <v>10901</v>
      </c>
      <c r="B104">
        <v>22.08</v>
      </c>
      <c r="C104">
        <v>11.17</v>
      </c>
      <c r="D104">
        <v>13.68</v>
      </c>
      <c r="E104">
        <v>13.69</v>
      </c>
    </row>
    <row r="105" spans="1:53" x14ac:dyDescent="0.4">
      <c r="A105">
        <v>11001</v>
      </c>
      <c r="B105">
        <v>22.08</v>
      </c>
      <c r="C105">
        <v>11.15</v>
      </c>
      <c r="D105">
        <v>13.67</v>
      </c>
      <c r="E105">
        <v>13.67</v>
      </c>
    </row>
    <row r="106" spans="1:53" x14ac:dyDescent="0.4">
      <c r="A106">
        <v>11101</v>
      </c>
      <c r="B106">
        <v>22.08</v>
      </c>
      <c r="C106">
        <v>11.1</v>
      </c>
      <c r="D106">
        <v>13.63</v>
      </c>
      <c r="E106">
        <v>13.62</v>
      </c>
    </row>
    <row r="107" spans="1:53" x14ac:dyDescent="0.4">
      <c r="A107">
        <v>11201</v>
      </c>
      <c r="B107">
        <v>22.01</v>
      </c>
      <c r="C107">
        <v>11.16</v>
      </c>
      <c r="D107">
        <v>13.67</v>
      </c>
      <c r="E107">
        <v>13.67</v>
      </c>
    </row>
    <row r="108" spans="1:53" x14ac:dyDescent="0.4">
      <c r="A108">
        <v>11301</v>
      </c>
      <c r="B108">
        <v>22.01</v>
      </c>
      <c r="C108">
        <v>11.1</v>
      </c>
      <c r="D108">
        <v>13.62</v>
      </c>
      <c r="E108">
        <v>13.62</v>
      </c>
    </row>
    <row r="109" spans="1:53" x14ac:dyDescent="0.4">
      <c r="A109">
        <v>11401</v>
      </c>
      <c r="B109">
        <v>22.01</v>
      </c>
      <c r="C109">
        <v>11.03</v>
      </c>
      <c r="D109">
        <v>13.57</v>
      </c>
      <c r="E109">
        <v>13.55</v>
      </c>
    </row>
    <row r="110" spans="1:53" x14ac:dyDescent="0.4">
      <c r="A110">
        <v>11501</v>
      </c>
      <c r="B110">
        <v>22.01</v>
      </c>
      <c r="C110">
        <v>11.01</v>
      </c>
      <c r="D110">
        <v>13.55</v>
      </c>
      <c r="E110">
        <v>13.53</v>
      </c>
    </row>
    <row r="111" spans="1:53" x14ac:dyDescent="0.4">
      <c r="A111">
        <v>11601</v>
      </c>
      <c r="B111">
        <v>22.01</v>
      </c>
      <c r="C111">
        <v>10.95</v>
      </c>
      <c r="D111">
        <v>13.51</v>
      </c>
      <c r="E111">
        <v>13.49</v>
      </c>
    </row>
    <row r="112" spans="1:53" x14ac:dyDescent="0.4">
      <c r="A112">
        <v>11701</v>
      </c>
      <c r="B112">
        <v>22.01</v>
      </c>
      <c r="C112">
        <v>10.98</v>
      </c>
      <c r="D112">
        <v>13.53</v>
      </c>
      <c r="E112">
        <v>13.53</v>
      </c>
    </row>
    <row r="113" spans="1:5" x14ac:dyDescent="0.4">
      <c r="A113">
        <v>11801</v>
      </c>
      <c r="B113">
        <v>22.01</v>
      </c>
      <c r="C113">
        <v>10.96</v>
      </c>
      <c r="D113">
        <v>13.52</v>
      </c>
      <c r="E113">
        <v>13.5</v>
      </c>
    </row>
    <row r="114" spans="1:5" x14ac:dyDescent="0.4">
      <c r="A114">
        <v>11901</v>
      </c>
      <c r="B114">
        <v>22.01</v>
      </c>
      <c r="C114">
        <v>10.92</v>
      </c>
      <c r="D114">
        <v>13.5</v>
      </c>
      <c r="E114">
        <v>13.49</v>
      </c>
    </row>
    <row r="115" spans="1:5" x14ac:dyDescent="0.4">
      <c r="A115">
        <v>12001</v>
      </c>
      <c r="B115">
        <v>22.01</v>
      </c>
      <c r="C115">
        <v>10.97</v>
      </c>
      <c r="D115">
        <v>13.53</v>
      </c>
      <c r="E115">
        <v>13.53</v>
      </c>
    </row>
    <row r="116" spans="1:5" x14ac:dyDescent="0.4">
      <c r="A116">
        <v>12101</v>
      </c>
      <c r="B116">
        <v>22.01</v>
      </c>
      <c r="C116">
        <v>10.94</v>
      </c>
      <c r="D116">
        <v>13.51</v>
      </c>
      <c r="E116">
        <v>13.5</v>
      </c>
    </row>
    <row r="117" spans="1:5" x14ac:dyDescent="0.4">
      <c r="A117">
        <v>12201</v>
      </c>
      <c r="B117">
        <v>22.01</v>
      </c>
      <c r="C117">
        <v>10.89</v>
      </c>
      <c r="D117">
        <v>13.46</v>
      </c>
      <c r="E117">
        <v>13.45</v>
      </c>
    </row>
    <row r="118" spans="1:5" x14ac:dyDescent="0.4">
      <c r="A118">
        <v>12301</v>
      </c>
      <c r="B118">
        <v>22.01</v>
      </c>
      <c r="C118">
        <v>10.85</v>
      </c>
      <c r="D118">
        <v>13.45</v>
      </c>
      <c r="E118">
        <v>13.42</v>
      </c>
    </row>
    <row r="119" spans="1:5" x14ac:dyDescent="0.4">
      <c r="A119">
        <v>12401</v>
      </c>
      <c r="B119">
        <v>22.01</v>
      </c>
      <c r="C119">
        <v>10.86</v>
      </c>
      <c r="D119">
        <v>13.45</v>
      </c>
      <c r="E119">
        <v>13.43</v>
      </c>
    </row>
    <row r="120" spans="1:5" x14ac:dyDescent="0.4">
      <c r="A120">
        <v>12501</v>
      </c>
      <c r="B120">
        <v>22.01</v>
      </c>
      <c r="C120">
        <v>10.92</v>
      </c>
      <c r="D120">
        <v>13.5</v>
      </c>
      <c r="E120">
        <v>13.46</v>
      </c>
    </row>
    <row r="121" spans="1:5" x14ac:dyDescent="0.4">
      <c r="A121">
        <v>12601</v>
      </c>
      <c r="B121">
        <v>22.01</v>
      </c>
      <c r="C121">
        <v>10.94</v>
      </c>
      <c r="D121">
        <v>13.51</v>
      </c>
      <c r="E121">
        <v>13.48</v>
      </c>
    </row>
    <row r="122" spans="1:5" x14ac:dyDescent="0.4">
      <c r="A122">
        <v>12701</v>
      </c>
      <c r="B122">
        <v>22.01</v>
      </c>
      <c r="C122">
        <v>10.9</v>
      </c>
      <c r="D122">
        <v>13.49</v>
      </c>
      <c r="E122">
        <v>13.45</v>
      </c>
    </row>
    <row r="123" spans="1:5" x14ac:dyDescent="0.4">
      <c r="A123">
        <v>12801</v>
      </c>
      <c r="B123">
        <v>22.01</v>
      </c>
      <c r="C123">
        <v>10.95</v>
      </c>
      <c r="D123">
        <v>13.51</v>
      </c>
      <c r="E123">
        <v>13.5</v>
      </c>
    </row>
    <row r="124" spans="1:5" x14ac:dyDescent="0.4">
      <c r="A124">
        <v>12901</v>
      </c>
      <c r="B124">
        <v>22.01</v>
      </c>
      <c r="C124">
        <v>10.88</v>
      </c>
      <c r="D124">
        <v>13.47</v>
      </c>
      <c r="E124">
        <v>13.54</v>
      </c>
    </row>
    <row r="125" spans="1:5" x14ac:dyDescent="0.4">
      <c r="A125">
        <v>13001</v>
      </c>
      <c r="B125">
        <v>22.01</v>
      </c>
      <c r="C125">
        <v>10.47</v>
      </c>
      <c r="D125">
        <v>13.17</v>
      </c>
      <c r="E125">
        <v>13.11</v>
      </c>
    </row>
    <row r="126" spans="1:5" x14ac:dyDescent="0.4">
      <c r="A126">
        <v>13101</v>
      </c>
      <c r="B126">
        <v>22.01</v>
      </c>
      <c r="C126">
        <v>10.77</v>
      </c>
      <c r="D126">
        <v>13.38</v>
      </c>
      <c r="E126">
        <v>13.37</v>
      </c>
    </row>
    <row r="127" spans="1:5" x14ac:dyDescent="0.4">
      <c r="A127">
        <v>13201</v>
      </c>
      <c r="B127">
        <v>22.01</v>
      </c>
      <c r="C127">
        <v>10.92</v>
      </c>
      <c r="D127">
        <v>13.48</v>
      </c>
      <c r="E127">
        <v>13.46</v>
      </c>
    </row>
    <row r="128" spans="1:5" x14ac:dyDescent="0.4">
      <c r="A128">
        <v>13301</v>
      </c>
      <c r="B128">
        <v>22.01</v>
      </c>
      <c r="C128">
        <v>10.91</v>
      </c>
      <c r="D128">
        <v>13.49</v>
      </c>
      <c r="E128">
        <v>13.47</v>
      </c>
    </row>
    <row r="129" spans="1:5" x14ac:dyDescent="0.4">
      <c r="A129">
        <v>13401</v>
      </c>
      <c r="B129">
        <v>22.01</v>
      </c>
      <c r="C129">
        <v>10.4</v>
      </c>
      <c r="D129">
        <v>13.12</v>
      </c>
      <c r="E129">
        <v>13.13</v>
      </c>
    </row>
    <row r="130" spans="1:5" x14ac:dyDescent="0.4">
      <c r="A130">
        <v>13501</v>
      </c>
      <c r="B130">
        <v>22.01</v>
      </c>
      <c r="C130">
        <v>10.63</v>
      </c>
      <c r="D130">
        <v>13.26</v>
      </c>
      <c r="E130">
        <v>13.19</v>
      </c>
    </row>
    <row r="131" spans="1:5" x14ac:dyDescent="0.4">
      <c r="A131">
        <v>13601</v>
      </c>
      <c r="B131">
        <v>22.01</v>
      </c>
      <c r="C131">
        <v>10.77</v>
      </c>
      <c r="D131">
        <v>13.38</v>
      </c>
      <c r="E131">
        <v>13.31</v>
      </c>
    </row>
    <row r="132" spans="1:5" x14ac:dyDescent="0.4">
      <c r="A132">
        <v>13701</v>
      </c>
      <c r="B132">
        <v>22.01</v>
      </c>
      <c r="C132">
        <v>10.93</v>
      </c>
      <c r="D132">
        <v>13.47</v>
      </c>
      <c r="E132">
        <v>13.45</v>
      </c>
    </row>
    <row r="133" spans="1:5" x14ac:dyDescent="0.4">
      <c r="A133">
        <v>13801</v>
      </c>
      <c r="B133">
        <v>22.01</v>
      </c>
      <c r="C133">
        <v>10.94</v>
      </c>
      <c r="D133">
        <v>13.5</v>
      </c>
      <c r="E133">
        <v>13.48</v>
      </c>
    </row>
    <row r="134" spans="1:5" x14ac:dyDescent="0.4">
      <c r="A134">
        <v>13901</v>
      </c>
      <c r="B134">
        <v>22.01</v>
      </c>
      <c r="C134">
        <v>10.84</v>
      </c>
      <c r="D134">
        <v>13.42</v>
      </c>
      <c r="E134">
        <v>13.41</v>
      </c>
    </row>
    <row r="135" spans="1:5" x14ac:dyDescent="0.4">
      <c r="A135">
        <v>14001</v>
      </c>
      <c r="B135">
        <v>22.01</v>
      </c>
      <c r="C135">
        <v>10.96</v>
      </c>
      <c r="D135">
        <v>13.51</v>
      </c>
      <c r="E135">
        <v>13.49</v>
      </c>
    </row>
    <row r="136" spans="1:5" x14ac:dyDescent="0.4">
      <c r="A136">
        <v>14101</v>
      </c>
      <c r="B136">
        <v>22.01</v>
      </c>
      <c r="C136">
        <v>10.96</v>
      </c>
      <c r="D136">
        <v>13.51</v>
      </c>
      <c r="E136">
        <v>13.5</v>
      </c>
    </row>
    <row r="137" spans="1:5" x14ac:dyDescent="0.4">
      <c r="A137">
        <v>14201</v>
      </c>
      <c r="B137">
        <v>22.01</v>
      </c>
      <c r="C137">
        <v>10.74</v>
      </c>
      <c r="D137">
        <v>13.32</v>
      </c>
      <c r="E137">
        <v>13.29</v>
      </c>
    </row>
    <row r="138" spans="1:5" x14ac:dyDescent="0.4">
      <c r="A138">
        <v>14301</v>
      </c>
      <c r="B138">
        <v>22.01</v>
      </c>
      <c r="C138">
        <v>10.98</v>
      </c>
      <c r="D138">
        <v>13.51</v>
      </c>
      <c r="E138">
        <v>13.51</v>
      </c>
    </row>
    <row r="139" spans="1:5" x14ac:dyDescent="0.4">
      <c r="A139">
        <v>14401</v>
      </c>
      <c r="B139">
        <v>22.01</v>
      </c>
      <c r="C139">
        <v>10.54</v>
      </c>
      <c r="D139">
        <v>13.2</v>
      </c>
      <c r="E139">
        <v>13.17</v>
      </c>
    </row>
    <row r="140" spans="1:5" x14ac:dyDescent="0.4">
      <c r="A140">
        <v>14501</v>
      </c>
      <c r="B140">
        <v>22.01</v>
      </c>
      <c r="C140">
        <v>10.49</v>
      </c>
      <c r="D140">
        <v>13.14</v>
      </c>
      <c r="E140">
        <v>13.11</v>
      </c>
    </row>
    <row r="141" spans="1:5" x14ac:dyDescent="0.4">
      <c r="A141">
        <v>14601</v>
      </c>
      <c r="B141">
        <v>22.01</v>
      </c>
      <c r="C141">
        <v>10.5</v>
      </c>
      <c r="D141">
        <v>13.17</v>
      </c>
      <c r="E141">
        <v>13.11</v>
      </c>
    </row>
    <row r="142" spans="1:5" x14ac:dyDescent="0.4">
      <c r="A142">
        <v>14701</v>
      </c>
      <c r="B142">
        <v>22.01</v>
      </c>
      <c r="C142">
        <v>10.73</v>
      </c>
      <c r="D142">
        <v>13.32</v>
      </c>
      <c r="E142">
        <v>13.25</v>
      </c>
    </row>
    <row r="143" spans="1:5" x14ac:dyDescent="0.4">
      <c r="A143">
        <v>14801</v>
      </c>
      <c r="B143">
        <v>22.01</v>
      </c>
      <c r="C143">
        <v>10.67</v>
      </c>
      <c r="D143">
        <v>13.29</v>
      </c>
      <c r="E143">
        <v>13.25</v>
      </c>
    </row>
    <row r="144" spans="1:5" x14ac:dyDescent="0.4">
      <c r="A144">
        <v>14901</v>
      </c>
      <c r="B144">
        <v>22.01</v>
      </c>
      <c r="C144">
        <v>10.74</v>
      </c>
      <c r="D144">
        <v>13.36</v>
      </c>
      <c r="E144">
        <v>13.33</v>
      </c>
    </row>
    <row r="145" spans="1:5" x14ac:dyDescent="0.4">
      <c r="A145">
        <v>15001</v>
      </c>
      <c r="B145">
        <v>22.01</v>
      </c>
      <c r="C145">
        <v>10.79</v>
      </c>
      <c r="D145">
        <v>13.36</v>
      </c>
      <c r="E145">
        <v>13.33</v>
      </c>
    </row>
    <row r="146" spans="1:5" x14ac:dyDescent="0.4">
      <c r="A146">
        <v>15101</v>
      </c>
      <c r="B146">
        <v>22.01</v>
      </c>
      <c r="C146">
        <v>11.01</v>
      </c>
      <c r="D146">
        <v>13.53</v>
      </c>
      <c r="E146">
        <v>13.51</v>
      </c>
    </row>
    <row r="147" spans="1:5" x14ac:dyDescent="0.4">
      <c r="A147">
        <v>15201</v>
      </c>
      <c r="B147">
        <v>22.01</v>
      </c>
      <c r="C147">
        <v>10.93</v>
      </c>
      <c r="D147">
        <v>13.49</v>
      </c>
      <c r="E147">
        <v>13.47</v>
      </c>
    </row>
    <row r="148" spans="1:5" x14ac:dyDescent="0.4">
      <c r="A148">
        <v>15301</v>
      </c>
      <c r="B148">
        <v>22.01</v>
      </c>
      <c r="C148">
        <v>11</v>
      </c>
      <c r="D148">
        <v>13.54</v>
      </c>
      <c r="E148">
        <v>13.55</v>
      </c>
    </row>
    <row r="149" spans="1:5" x14ac:dyDescent="0.4">
      <c r="A149">
        <v>15401</v>
      </c>
      <c r="B149">
        <v>22.01</v>
      </c>
      <c r="C149">
        <v>10.98</v>
      </c>
      <c r="D149">
        <v>13.53</v>
      </c>
      <c r="E149">
        <v>13.53</v>
      </c>
    </row>
    <row r="150" spans="1:5" x14ac:dyDescent="0.4">
      <c r="A150">
        <v>15501</v>
      </c>
      <c r="B150">
        <v>22.01</v>
      </c>
      <c r="C150">
        <v>11.02</v>
      </c>
      <c r="D150">
        <v>13.55</v>
      </c>
      <c r="E150">
        <v>13.54</v>
      </c>
    </row>
    <row r="151" spans="1:5" x14ac:dyDescent="0.4">
      <c r="A151">
        <v>15601</v>
      </c>
      <c r="B151">
        <v>22.01</v>
      </c>
      <c r="C151">
        <v>10.86</v>
      </c>
      <c r="D151">
        <v>13.41</v>
      </c>
      <c r="E151">
        <v>13.35</v>
      </c>
    </row>
    <row r="152" spans="1:5" x14ac:dyDescent="0.4">
      <c r="A152">
        <v>15701</v>
      </c>
      <c r="B152">
        <v>22.01</v>
      </c>
      <c r="C152">
        <v>10.56</v>
      </c>
      <c r="D152">
        <v>13.23</v>
      </c>
      <c r="E152">
        <v>13.2</v>
      </c>
    </row>
    <row r="153" spans="1:5" x14ac:dyDescent="0.4">
      <c r="A153">
        <v>15801</v>
      </c>
      <c r="B153">
        <v>22.01</v>
      </c>
      <c r="C153">
        <v>10.63</v>
      </c>
      <c r="D153">
        <v>13.26</v>
      </c>
      <c r="E153">
        <v>13.25</v>
      </c>
    </row>
    <row r="154" spans="1:5" x14ac:dyDescent="0.4">
      <c r="A154">
        <v>15901</v>
      </c>
      <c r="B154">
        <v>22.01</v>
      </c>
      <c r="C154">
        <v>10.68</v>
      </c>
      <c r="D154">
        <v>13.28</v>
      </c>
      <c r="E154">
        <v>13.24</v>
      </c>
    </row>
    <row r="155" spans="1:5" x14ac:dyDescent="0.4">
      <c r="A155">
        <v>16001</v>
      </c>
      <c r="B155">
        <v>22.01</v>
      </c>
      <c r="C155">
        <v>10.61</v>
      </c>
      <c r="D155">
        <v>13.25</v>
      </c>
      <c r="E155">
        <v>13.21</v>
      </c>
    </row>
    <row r="156" spans="1:5" x14ac:dyDescent="0.4">
      <c r="A156">
        <v>16101</v>
      </c>
      <c r="B156">
        <v>22.01</v>
      </c>
      <c r="C156">
        <v>10.94</v>
      </c>
      <c r="D156">
        <v>13.49</v>
      </c>
      <c r="E156">
        <v>13.49</v>
      </c>
    </row>
    <row r="157" spans="1:5" x14ac:dyDescent="0.4">
      <c r="A157">
        <v>16201</v>
      </c>
      <c r="B157">
        <v>22.01</v>
      </c>
      <c r="C157">
        <v>10.52</v>
      </c>
      <c r="D157">
        <v>13.17</v>
      </c>
      <c r="E157">
        <v>13.11</v>
      </c>
    </row>
    <row r="158" spans="1:5" x14ac:dyDescent="0.4">
      <c r="A158">
        <v>16301</v>
      </c>
      <c r="B158">
        <v>22.01</v>
      </c>
      <c r="C158">
        <v>11.04</v>
      </c>
      <c r="D158">
        <v>13.55</v>
      </c>
      <c r="E158">
        <v>13.55</v>
      </c>
    </row>
    <row r="159" spans="1:5" x14ac:dyDescent="0.4">
      <c r="A159">
        <v>16401</v>
      </c>
      <c r="B159">
        <v>22.01</v>
      </c>
      <c r="C159">
        <v>11.04</v>
      </c>
      <c r="D159">
        <v>13.53</v>
      </c>
      <c r="E159">
        <v>13.55</v>
      </c>
    </row>
    <row r="160" spans="1:5" x14ac:dyDescent="0.4">
      <c r="A160">
        <v>16501</v>
      </c>
      <c r="B160">
        <v>22.01</v>
      </c>
      <c r="C160">
        <v>10.88</v>
      </c>
      <c r="D160">
        <v>13.43</v>
      </c>
      <c r="E160">
        <v>13.41</v>
      </c>
    </row>
    <row r="161" spans="1:5" x14ac:dyDescent="0.4">
      <c r="A161">
        <v>16601</v>
      </c>
      <c r="B161">
        <v>22.01</v>
      </c>
      <c r="C161">
        <v>11.05</v>
      </c>
      <c r="D161">
        <v>13.56</v>
      </c>
      <c r="E161">
        <v>13.56</v>
      </c>
    </row>
    <row r="162" spans="1:5" x14ac:dyDescent="0.4">
      <c r="A162">
        <v>16701</v>
      </c>
      <c r="B162">
        <v>22.01</v>
      </c>
      <c r="C162">
        <v>10.89</v>
      </c>
      <c r="D162">
        <v>13.44</v>
      </c>
      <c r="E162">
        <v>13.43</v>
      </c>
    </row>
    <row r="163" spans="1:5" x14ac:dyDescent="0.4">
      <c r="A163">
        <v>16801</v>
      </c>
      <c r="B163">
        <v>22.01</v>
      </c>
      <c r="C163">
        <v>10.91</v>
      </c>
      <c r="D163">
        <v>13.46</v>
      </c>
      <c r="E163">
        <v>13.44</v>
      </c>
    </row>
    <row r="164" spans="1:5" x14ac:dyDescent="0.4">
      <c r="A164">
        <v>16901</v>
      </c>
      <c r="B164">
        <v>22.01</v>
      </c>
      <c r="C164">
        <v>10.73</v>
      </c>
      <c r="D164">
        <v>13.31</v>
      </c>
      <c r="E164">
        <v>13.29</v>
      </c>
    </row>
    <row r="165" spans="1:5" x14ac:dyDescent="0.4">
      <c r="A165">
        <v>17001</v>
      </c>
      <c r="B165">
        <v>22.01</v>
      </c>
      <c r="C165">
        <v>10.83</v>
      </c>
      <c r="D165">
        <v>13.39</v>
      </c>
      <c r="E165">
        <v>13.37</v>
      </c>
    </row>
    <row r="166" spans="1:5" x14ac:dyDescent="0.4">
      <c r="A166">
        <v>17101</v>
      </c>
      <c r="B166">
        <v>22.01</v>
      </c>
      <c r="C166">
        <v>11.07</v>
      </c>
      <c r="D166">
        <v>13.58</v>
      </c>
      <c r="E166">
        <v>13.56</v>
      </c>
    </row>
    <row r="167" spans="1:5" x14ac:dyDescent="0.4">
      <c r="A167">
        <v>17201</v>
      </c>
      <c r="B167">
        <v>22.01</v>
      </c>
      <c r="C167">
        <v>10.96</v>
      </c>
      <c r="D167">
        <v>13.49</v>
      </c>
      <c r="E167">
        <v>13.47</v>
      </c>
    </row>
    <row r="168" spans="1:5" x14ac:dyDescent="0.4">
      <c r="A168">
        <v>17301</v>
      </c>
      <c r="B168">
        <v>22.01</v>
      </c>
      <c r="C168">
        <v>10.94</v>
      </c>
      <c r="D168">
        <v>13.47</v>
      </c>
      <c r="E168">
        <v>13.45</v>
      </c>
    </row>
    <row r="169" spans="1:5" x14ac:dyDescent="0.4">
      <c r="A169">
        <v>17401</v>
      </c>
      <c r="B169">
        <v>22.01</v>
      </c>
      <c r="C169">
        <v>10.72</v>
      </c>
      <c r="D169">
        <v>13.32</v>
      </c>
      <c r="E169">
        <v>13.29</v>
      </c>
    </row>
    <row r="170" spans="1:5" x14ac:dyDescent="0.4">
      <c r="A170">
        <v>17501</v>
      </c>
      <c r="B170">
        <v>22.01</v>
      </c>
      <c r="C170">
        <v>10.69</v>
      </c>
      <c r="D170">
        <v>13.28</v>
      </c>
      <c r="E170">
        <v>13.24</v>
      </c>
    </row>
    <row r="171" spans="1:5" x14ac:dyDescent="0.4">
      <c r="A171">
        <v>17601</v>
      </c>
      <c r="B171">
        <v>22.01</v>
      </c>
      <c r="C171">
        <v>10.63</v>
      </c>
      <c r="D171">
        <v>13.26</v>
      </c>
      <c r="E171">
        <v>13.2</v>
      </c>
    </row>
    <row r="172" spans="1:5" x14ac:dyDescent="0.4">
      <c r="A172">
        <v>17701</v>
      </c>
      <c r="B172">
        <v>22.01</v>
      </c>
      <c r="C172">
        <v>10.68</v>
      </c>
      <c r="D172">
        <v>13.28</v>
      </c>
      <c r="E172">
        <v>13.25</v>
      </c>
    </row>
    <row r="173" spans="1:5" x14ac:dyDescent="0.4">
      <c r="A173">
        <v>17801</v>
      </c>
      <c r="B173">
        <v>22.01</v>
      </c>
      <c r="C173">
        <v>10.52</v>
      </c>
      <c r="D173">
        <v>13.19</v>
      </c>
      <c r="E173">
        <v>13.14</v>
      </c>
    </row>
    <row r="174" spans="1:5" x14ac:dyDescent="0.4">
      <c r="A174">
        <v>17901</v>
      </c>
      <c r="B174">
        <v>22.01</v>
      </c>
      <c r="C174">
        <v>10.61</v>
      </c>
      <c r="D174">
        <v>13.24</v>
      </c>
      <c r="E174">
        <v>13.19</v>
      </c>
    </row>
    <row r="175" spans="1:5" x14ac:dyDescent="0.4">
      <c r="A175">
        <v>18001</v>
      </c>
      <c r="B175">
        <v>22.01</v>
      </c>
      <c r="C175">
        <v>10.7</v>
      </c>
      <c r="D175">
        <v>13.3</v>
      </c>
      <c r="E175">
        <v>13.26</v>
      </c>
    </row>
    <row r="176" spans="1:5" x14ac:dyDescent="0.4">
      <c r="A176">
        <v>18101</v>
      </c>
      <c r="B176">
        <v>22.01</v>
      </c>
      <c r="C176">
        <v>10.73</v>
      </c>
      <c r="D176">
        <v>13.32</v>
      </c>
      <c r="E176">
        <v>13.29</v>
      </c>
    </row>
    <row r="177" spans="1:5" x14ac:dyDescent="0.4">
      <c r="A177">
        <v>18201</v>
      </c>
      <c r="B177">
        <v>22.01</v>
      </c>
      <c r="C177">
        <v>11.02</v>
      </c>
      <c r="D177">
        <v>13.52</v>
      </c>
      <c r="E177">
        <v>13.51</v>
      </c>
    </row>
    <row r="178" spans="1:5" x14ac:dyDescent="0.4">
      <c r="A178">
        <v>18301</v>
      </c>
      <c r="B178">
        <v>22.01</v>
      </c>
      <c r="C178">
        <v>11.01</v>
      </c>
      <c r="D178">
        <v>13.51</v>
      </c>
      <c r="E178">
        <v>13.5</v>
      </c>
    </row>
    <row r="179" spans="1:5" x14ac:dyDescent="0.4">
      <c r="A179">
        <v>18401</v>
      </c>
      <c r="B179">
        <v>22.01</v>
      </c>
      <c r="C179">
        <v>10.92</v>
      </c>
      <c r="D179">
        <v>13.45</v>
      </c>
      <c r="E179">
        <v>13.43</v>
      </c>
    </row>
    <row r="180" spans="1:5" x14ac:dyDescent="0.4">
      <c r="A180">
        <v>18501</v>
      </c>
      <c r="B180">
        <v>22.01</v>
      </c>
      <c r="C180">
        <v>10.65</v>
      </c>
      <c r="D180">
        <v>13.25</v>
      </c>
      <c r="E180">
        <v>13.22</v>
      </c>
    </row>
    <row r="181" spans="1:5" x14ac:dyDescent="0.4">
      <c r="A181">
        <v>18601</v>
      </c>
      <c r="B181">
        <v>22.01</v>
      </c>
      <c r="C181">
        <v>10.71</v>
      </c>
      <c r="D181">
        <v>13.3</v>
      </c>
      <c r="E181">
        <v>13.27</v>
      </c>
    </row>
    <row r="182" spans="1:5" x14ac:dyDescent="0.4">
      <c r="A182">
        <v>18701</v>
      </c>
      <c r="B182">
        <v>22.01</v>
      </c>
      <c r="C182">
        <v>10.7</v>
      </c>
      <c r="D182">
        <v>13.3</v>
      </c>
      <c r="E182">
        <v>13.26</v>
      </c>
    </row>
    <row r="183" spans="1:5" x14ac:dyDescent="0.4">
      <c r="A183">
        <v>18801</v>
      </c>
      <c r="B183">
        <v>22.39</v>
      </c>
      <c r="C183">
        <v>10.79</v>
      </c>
      <c r="D183">
        <v>13.36</v>
      </c>
      <c r="E183">
        <v>13.33</v>
      </c>
    </row>
    <row r="184" spans="1:5" x14ac:dyDescent="0.4">
      <c r="A184">
        <v>18901</v>
      </c>
      <c r="B184">
        <v>22.6</v>
      </c>
      <c r="C184">
        <v>10.76</v>
      </c>
      <c r="D184">
        <v>13.32</v>
      </c>
      <c r="E184">
        <v>13.3</v>
      </c>
    </row>
    <row r="185" spans="1:5" x14ac:dyDescent="0.4">
      <c r="A185">
        <v>19001</v>
      </c>
      <c r="B185">
        <v>22.62</v>
      </c>
      <c r="C185">
        <v>10.67</v>
      </c>
      <c r="D185">
        <v>13.28</v>
      </c>
      <c r="E185">
        <v>13.22</v>
      </c>
    </row>
    <row r="186" spans="1:5" x14ac:dyDescent="0.4">
      <c r="A186">
        <v>19101</v>
      </c>
      <c r="B186">
        <v>22.46</v>
      </c>
      <c r="C186">
        <v>10.72</v>
      </c>
      <c r="D186">
        <v>13.3</v>
      </c>
      <c r="E186">
        <v>13.26</v>
      </c>
    </row>
    <row r="187" spans="1:5" x14ac:dyDescent="0.4">
      <c r="A187">
        <v>19201</v>
      </c>
      <c r="B187">
        <v>22.5</v>
      </c>
      <c r="C187">
        <v>10.7</v>
      </c>
      <c r="D187">
        <v>13.29</v>
      </c>
      <c r="E187">
        <v>13.24</v>
      </c>
    </row>
    <row r="188" spans="1:5" x14ac:dyDescent="0.4">
      <c r="A188">
        <v>19301</v>
      </c>
      <c r="B188">
        <v>22.5</v>
      </c>
      <c r="C188">
        <v>11.08</v>
      </c>
      <c r="D188">
        <v>13.56</v>
      </c>
      <c r="E188">
        <v>13.56</v>
      </c>
    </row>
    <row r="189" spans="1:5" x14ac:dyDescent="0.4">
      <c r="A189">
        <v>19401</v>
      </c>
      <c r="B189">
        <v>22.58</v>
      </c>
      <c r="C189">
        <v>11.04</v>
      </c>
      <c r="D189">
        <v>13.55</v>
      </c>
      <c r="E189">
        <v>13.53</v>
      </c>
    </row>
    <row r="190" spans="1:5" x14ac:dyDescent="0.4">
      <c r="A190">
        <v>19501</v>
      </c>
      <c r="B190">
        <v>22.62</v>
      </c>
      <c r="C190">
        <v>11.06</v>
      </c>
      <c r="D190">
        <v>13.55</v>
      </c>
      <c r="E190">
        <v>13.53</v>
      </c>
    </row>
    <row r="191" spans="1:5" x14ac:dyDescent="0.4">
      <c r="A191">
        <v>19601</v>
      </c>
      <c r="B191">
        <v>22.53</v>
      </c>
      <c r="C191">
        <v>10.61</v>
      </c>
      <c r="D191">
        <v>13.23</v>
      </c>
      <c r="E191">
        <v>13.17</v>
      </c>
    </row>
    <row r="192" spans="1:5" x14ac:dyDescent="0.4">
      <c r="A192">
        <v>19701</v>
      </c>
      <c r="B192">
        <v>22.62</v>
      </c>
      <c r="C192">
        <v>10.59</v>
      </c>
      <c r="D192">
        <v>13.21</v>
      </c>
      <c r="E192">
        <v>13.17</v>
      </c>
    </row>
    <row r="193" spans="1:5" x14ac:dyDescent="0.4">
      <c r="A193">
        <v>19801</v>
      </c>
      <c r="B193">
        <v>22.53</v>
      </c>
      <c r="C193">
        <v>10.67</v>
      </c>
      <c r="D193">
        <v>13.25</v>
      </c>
      <c r="E193">
        <v>13.22</v>
      </c>
    </row>
    <row r="194" spans="1:5" x14ac:dyDescent="0.4">
      <c r="A194">
        <v>19901</v>
      </c>
      <c r="B194">
        <v>22.58</v>
      </c>
      <c r="C194">
        <v>10.75</v>
      </c>
      <c r="D194">
        <v>13.32</v>
      </c>
      <c r="E194">
        <v>13.31</v>
      </c>
    </row>
    <row r="195" spans="1:5" x14ac:dyDescent="0.4">
      <c r="A195">
        <v>20001</v>
      </c>
      <c r="B195">
        <v>22.53</v>
      </c>
      <c r="C195">
        <v>10.71</v>
      </c>
      <c r="D195">
        <v>13.28</v>
      </c>
      <c r="E195">
        <v>13.24</v>
      </c>
    </row>
    <row r="196" spans="1:5" x14ac:dyDescent="0.4">
      <c r="A196">
        <v>20101</v>
      </c>
      <c r="B196">
        <v>22.62</v>
      </c>
      <c r="C196">
        <v>10.62</v>
      </c>
      <c r="D196">
        <v>13.23</v>
      </c>
      <c r="E196">
        <v>13.19</v>
      </c>
    </row>
    <row r="197" spans="1:5" x14ac:dyDescent="0.4">
      <c r="A197">
        <v>20201</v>
      </c>
      <c r="B197">
        <v>22.58</v>
      </c>
      <c r="C197">
        <v>10.68</v>
      </c>
      <c r="D197">
        <v>13.26</v>
      </c>
      <c r="E197">
        <v>13.24</v>
      </c>
    </row>
    <row r="198" spans="1:5" x14ac:dyDescent="0.4">
      <c r="A198">
        <v>20301</v>
      </c>
      <c r="B198">
        <v>22.58</v>
      </c>
      <c r="C198">
        <v>10.86</v>
      </c>
      <c r="D198">
        <v>13.38</v>
      </c>
      <c r="E198">
        <v>13.38</v>
      </c>
    </row>
    <row r="199" spans="1:5" x14ac:dyDescent="0.4">
      <c r="A199">
        <v>20401</v>
      </c>
      <c r="B199">
        <v>22.58</v>
      </c>
      <c r="C199">
        <v>11.04</v>
      </c>
      <c r="D199">
        <v>13.53</v>
      </c>
      <c r="E199">
        <v>13.51</v>
      </c>
    </row>
    <row r="200" spans="1:5" x14ac:dyDescent="0.4">
      <c r="A200">
        <v>20501</v>
      </c>
      <c r="B200">
        <v>22.6</v>
      </c>
      <c r="C200">
        <v>11.07</v>
      </c>
      <c r="D200">
        <v>13.55</v>
      </c>
      <c r="E200">
        <v>13.54</v>
      </c>
    </row>
    <row r="201" spans="1:5" x14ac:dyDescent="0.4">
      <c r="A201">
        <v>20601</v>
      </c>
      <c r="B201">
        <v>22.62</v>
      </c>
      <c r="C201">
        <v>11.05</v>
      </c>
      <c r="D201">
        <v>13.53</v>
      </c>
      <c r="E201">
        <v>13.53</v>
      </c>
    </row>
    <row r="202" spans="1:5" x14ac:dyDescent="0.4">
      <c r="A202">
        <v>20701</v>
      </c>
      <c r="B202">
        <v>22.65</v>
      </c>
      <c r="C202">
        <v>10.65</v>
      </c>
      <c r="D202">
        <v>13.24</v>
      </c>
      <c r="E202">
        <v>13.53</v>
      </c>
    </row>
    <row r="203" spans="1:5" x14ac:dyDescent="0.4">
      <c r="A203">
        <v>20801</v>
      </c>
      <c r="B203">
        <v>22.62</v>
      </c>
      <c r="C203">
        <v>10.6</v>
      </c>
      <c r="D203">
        <v>13.2</v>
      </c>
      <c r="E203">
        <v>13.21</v>
      </c>
    </row>
    <row r="204" spans="1:5" x14ac:dyDescent="0.4">
      <c r="A204">
        <v>20901</v>
      </c>
      <c r="B204">
        <v>22.62</v>
      </c>
      <c r="C204">
        <v>13.2</v>
      </c>
      <c r="D204">
        <v>10.57</v>
      </c>
      <c r="E204">
        <v>13.16</v>
      </c>
    </row>
    <row r="205" spans="1:5" x14ac:dyDescent="0.4">
      <c r="A205">
        <v>21001</v>
      </c>
      <c r="B205">
        <v>22.62</v>
      </c>
      <c r="C205">
        <v>10.57</v>
      </c>
      <c r="D205">
        <v>13.19</v>
      </c>
      <c r="E205">
        <v>13.14</v>
      </c>
    </row>
    <row r="206" spans="1:5" x14ac:dyDescent="0.4">
      <c r="A206">
        <v>21101</v>
      </c>
      <c r="B206">
        <v>22.62</v>
      </c>
      <c r="C206">
        <v>10.63</v>
      </c>
      <c r="D206">
        <v>13.23</v>
      </c>
      <c r="E206">
        <v>13.14</v>
      </c>
    </row>
    <row r="207" spans="1:5" x14ac:dyDescent="0.4">
      <c r="A207">
        <v>21201</v>
      </c>
      <c r="B207">
        <v>22.5</v>
      </c>
      <c r="C207">
        <v>10.71</v>
      </c>
      <c r="D207">
        <v>13.23</v>
      </c>
      <c r="E207">
        <v>13.14</v>
      </c>
    </row>
    <row r="208" spans="1:5" x14ac:dyDescent="0.4">
      <c r="A208">
        <v>21301</v>
      </c>
      <c r="B208">
        <v>22.67</v>
      </c>
      <c r="C208">
        <v>10.71</v>
      </c>
      <c r="D208">
        <v>13.23</v>
      </c>
      <c r="E208">
        <v>13.14</v>
      </c>
    </row>
    <row r="209" spans="1:5" x14ac:dyDescent="0.4">
      <c r="A209">
        <v>21401</v>
      </c>
      <c r="B209">
        <v>22.58</v>
      </c>
      <c r="C209">
        <v>10.59</v>
      </c>
      <c r="D209">
        <v>13.23</v>
      </c>
      <c r="E209">
        <v>13.14</v>
      </c>
    </row>
    <row r="210" spans="1:5" x14ac:dyDescent="0.4">
      <c r="A210">
        <v>21501</v>
      </c>
      <c r="B210">
        <v>22.69</v>
      </c>
      <c r="C210">
        <v>10.59</v>
      </c>
      <c r="D210">
        <v>13.23</v>
      </c>
      <c r="E210">
        <v>13.14</v>
      </c>
    </row>
    <row r="211" spans="1:5" x14ac:dyDescent="0.4">
      <c r="A211">
        <v>21601</v>
      </c>
      <c r="B211">
        <v>22.67</v>
      </c>
      <c r="C211">
        <v>10.59</v>
      </c>
      <c r="D211">
        <v>13.23</v>
      </c>
      <c r="E211">
        <v>13.14</v>
      </c>
    </row>
    <row r="212" spans="1:5" x14ac:dyDescent="0.4">
      <c r="A212">
        <v>21701</v>
      </c>
      <c r="B212">
        <v>22.67</v>
      </c>
      <c r="C212">
        <v>10.87</v>
      </c>
      <c r="D212">
        <v>13.23</v>
      </c>
      <c r="E212">
        <v>13.14</v>
      </c>
    </row>
    <row r="213" spans="1:5" x14ac:dyDescent="0.4">
      <c r="A213">
        <v>21801</v>
      </c>
      <c r="B213">
        <v>22.69</v>
      </c>
      <c r="C213">
        <v>10.87</v>
      </c>
      <c r="D213">
        <v>13.23</v>
      </c>
      <c r="E213">
        <v>13.14</v>
      </c>
    </row>
    <row r="214" spans="1:5" x14ac:dyDescent="0.4">
      <c r="A214">
        <v>21901</v>
      </c>
      <c r="B214">
        <v>22.67</v>
      </c>
      <c r="C214">
        <v>10.88</v>
      </c>
      <c r="D214">
        <v>13.23</v>
      </c>
      <c r="E214">
        <v>13.14</v>
      </c>
    </row>
    <row r="215" spans="1:5" x14ac:dyDescent="0.4">
      <c r="A215">
        <v>22001</v>
      </c>
      <c r="B215">
        <v>22.72</v>
      </c>
      <c r="C215">
        <v>10.88</v>
      </c>
      <c r="D215">
        <v>13.23</v>
      </c>
      <c r="E215">
        <v>13.14</v>
      </c>
    </row>
    <row r="216" spans="1:5" x14ac:dyDescent="0.4">
      <c r="A216">
        <v>22101</v>
      </c>
      <c r="B216">
        <v>22.67</v>
      </c>
      <c r="C216">
        <v>10.88</v>
      </c>
      <c r="D216">
        <v>13.23</v>
      </c>
      <c r="E216">
        <v>13.14</v>
      </c>
    </row>
    <row r="217" spans="1:5" x14ac:dyDescent="0.4">
      <c r="A217">
        <v>22201</v>
      </c>
      <c r="B217">
        <v>22.72</v>
      </c>
      <c r="C217">
        <v>10.88</v>
      </c>
      <c r="D217">
        <v>13.23</v>
      </c>
      <c r="E217">
        <v>13.14</v>
      </c>
    </row>
    <row r="218" spans="1:5" x14ac:dyDescent="0.4">
      <c r="A218">
        <v>22301</v>
      </c>
      <c r="B218">
        <v>22.76</v>
      </c>
      <c r="C218">
        <v>10.88</v>
      </c>
      <c r="D218">
        <v>13.23</v>
      </c>
      <c r="E218">
        <v>13.14</v>
      </c>
    </row>
    <row r="219" spans="1:5" x14ac:dyDescent="0.4">
      <c r="A219">
        <v>22401</v>
      </c>
      <c r="B219">
        <v>22.69</v>
      </c>
      <c r="C219">
        <v>10.88</v>
      </c>
      <c r="D219">
        <v>13.23</v>
      </c>
      <c r="E219">
        <v>13.14</v>
      </c>
    </row>
    <row r="220" spans="1:5" x14ac:dyDescent="0.4">
      <c r="A220">
        <v>22501</v>
      </c>
      <c r="B220">
        <v>22.72</v>
      </c>
      <c r="C220">
        <v>10.88</v>
      </c>
      <c r="D220">
        <v>13.23</v>
      </c>
      <c r="E220">
        <v>13.14</v>
      </c>
    </row>
    <row r="221" spans="1:5" x14ac:dyDescent="0.4">
      <c r="A221">
        <v>22601</v>
      </c>
      <c r="B221">
        <v>22.72</v>
      </c>
      <c r="C221">
        <v>10.88</v>
      </c>
      <c r="D221">
        <v>13.23</v>
      </c>
      <c r="E221">
        <v>13.14</v>
      </c>
    </row>
    <row r="222" spans="1:5" x14ac:dyDescent="0.4">
      <c r="A222">
        <v>22701</v>
      </c>
      <c r="B222">
        <v>22.79</v>
      </c>
      <c r="C222">
        <v>10.88</v>
      </c>
      <c r="D222">
        <v>13.23</v>
      </c>
      <c r="E222">
        <v>13.14</v>
      </c>
    </row>
    <row r="223" spans="1:5" x14ac:dyDescent="0.4">
      <c r="A223">
        <v>22801</v>
      </c>
      <c r="B223">
        <v>22.6</v>
      </c>
      <c r="C223">
        <v>10.88</v>
      </c>
      <c r="D223">
        <v>13.23</v>
      </c>
      <c r="E223">
        <v>13.14</v>
      </c>
    </row>
    <row r="224" spans="1:5" x14ac:dyDescent="0.4">
      <c r="A224">
        <v>22901</v>
      </c>
      <c r="B224">
        <v>22.69</v>
      </c>
      <c r="C224">
        <v>10.88</v>
      </c>
      <c r="D224">
        <v>13.23</v>
      </c>
      <c r="E224">
        <v>13.14</v>
      </c>
    </row>
    <row r="225" spans="1:5" x14ac:dyDescent="0.4">
      <c r="A225">
        <v>23001</v>
      </c>
      <c r="B225">
        <v>22.69</v>
      </c>
      <c r="C225">
        <v>10.88</v>
      </c>
      <c r="D225">
        <v>13.23</v>
      </c>
      <c r="E225">
        <v>13.14</v>
      </c>
    </row>
    <row r="226" spans="1:5" x14ac:dyDescent="0.4">
      <c r="A226">
        <v>23101</v>
      </c>
      <c r="B226">
        <v>22.76</v>
      </c>
      <c r="C226">
        <v>10.88</v>
      </c>
      <c r="D226">
        <v>13.23</v>
      </c>
      <c r="E226">
        <v>13.14</v>
      </c>
    </row>
    <row r="227" spans="1:5" x14ac:dyDescent="0.4">
      <c r="A227">
        <v>23201</v>
      </c>
      <c r="B227">
        <v>22.76</v>
      </c>
      <c r="C227">
        <v>10.88</v>
      </c>
      <c r="D227">
        <v>13.23</v>
      </c>
      <c r="E227">
        <v>13.14</v>
      </c>
    </row>
    <row r="228" spans="1:5" x14ac:dyDescent="0.4">
      <c r="A228">
        <v>23301</v>
      </c>
      <c r="B228">
        <v>22.76</v>
      </c>
      <c r="C228">
        <v>10.88</v>
      </c>
      <c r="D228">
        <v>13.23</v>
      </c>
      <c r="E228">
        <v>13.14</v>
      </c>
    </row>
    <row r="229" spans="1:5" x14ac:dyDescent="0.4">
      <c r="A229">
        <v>23401</v>
      </c>
      <c r="B229">
        <v>22.74</v>
      </c>
      <c r="C229">
        <v>10.88</v>
      </c>
      <c r="D229">
        <v>13.23</v>
      </c>
      <c r="E229">
        <v>13.14</v>
      </c>
    </row>
    <row r="230" spans="1:5" x14ac:dyDescent="0.4">
      <c r="A230">
        <v>23501</v>
      </c>
      <c r="B230">
        <v>22.76</v>
      </c>
      <c r="C230">
        <v>10.88</v>
      </c>
      <c r="D230">
        <v>13.23</v>
      </c>
      <c r="E230">
        <v>13.14</v>
      </c>
    </row>
    <row r="231" spans="1:5" x14ac:dyDescent="0.4">
      <c r="A231">
        <v>23601</v>
      </c>
      <c r="B231">
        <v>22.76</v>
      </c>
      <c r="C231">
        <v>10.88</v>
      </c>
      <c r="D231">
        <v>13.23</v>
      </c>
      <c r="E231">
        <v>13.14</v>
      </c>
    </row>
    <row r="232" spans="1:5" x14ac:dyDescent="0.4">
      <c r="A232">
        <v>23701</v>
      </c>
      <c r="B232">
        <v>22.76</v>
      </c>
      <c r="C232">
        <v>10.88</v>
      </c>
      <c r="D232">
        <v>13.23</v>
      </c>
      <c r="E232">
        <v>13.14</v>
      </c>
    </row>
    <row r="233" spans="1:5" x14ac:dyDescent="0.4">
      <c r="A233">
        <v>23801</v>
      </c>
      <c r="B233">
        <v>22.81</v>
      </c>
      <c r="C233">
        <v>10.88</v>
      </c>
      <c r="D233">
        <v>13.23</v>
      </c>
      <c r="E233">
        <v>13.14</v>
      </c>
    </row>
    <row r="234" spans="1:5" x14ac:dyDescent="0.4">
      <c r="A234">
        <v>23901</v>
      </c>
      <c r="B234">
        <v>22.76</v>
      </c>
      <c r="C234">
        <v>10.88</v>
      </c>
      <c r="D234">
        <v>13.23</v>
      </c>
      <c r="E234">
        <v>13.14</v>
      </c>
    </row>
    <row r="235" spans="1:5" x14ac:dyDescent="0.4">
      <c r="A235">
        <v>24001</v>
      </c>
      <c r="B235">
        <v>22.76</v>
      </c>
      <c r="C235">
        <v>10.88</v>
      </c>
      <c r="D235">
        <v>13.23</v>
      </c>
      <c r="E235">
        <v>13.14</v>
      </c>
    </row>
    <row r="236" spans="1:5" x14ac:dyDescent="0.4">
      <c r="A236">
        <v>24101</v>
      </c>
      <c r="B236">
        <v>22.81</v>
      </c>
      <c r="C236">
        <v>10.88</v>
      </c>
      <c r="D236">
        <v>13.23</v>
      </c>
      <c r="E236">
        <v>13.14</v>
      </c>
    </row>
    <row r="237" spans="1:5" x14ac:dyDescent="0.4">
      <c r="A237">
        <v>24201</v>
      </c>
      <c r="B237">
        <v>22.79</v>
      </c>
      <c r="C237">
        <v>10.88</v>
      </c>
      <c r="D237">
        <v>13.23</v>
      </c>
      <c r="E237">
        <v>13.14</v>
      </c>
    </row>
    <row r="238" spans="1:5" x14ac:dyDescent="0.4">
      <c r="A238">
        <v>24301</v>
      </c>
      <c r="B238">
        <v>22.79</v>
      </c>
      <c r="C238">
        <v>10.88</v>
      </c>
      <c r="D238">
        <v>13.23</v>
      </c>
      <c r="E238">
        <v>13.14</v>
      </c>
    </row>
    <row r="239" spans="1:5" x14ac:dyDescent="0.4">
      <c r="A239">
        <v>24401</v>
      </c>
      <c r="B239">
        <v>22.79</v>
      </c>
      <c r="C239">
        <v>10.88</v>
      </c>
      <c r="D239">
        <v>13.23</v>
      </c>
      <c r="E239">
        <v>13.14</v>
      </c>
    </row>
    <row r="240" spans="1:5" x14ac:dyDescent="0.4">
      <c r="A240">
        <v>24501</v>
      </c>
      <c r="B240">
        <v>22.86</v>
      </c>
      <c r="C240">
        <v>10.88</v>
      </c>
      <c r="D240">
        <v>13.23</v>
      </c>
      <c r="E240">
        <v>13.14</v>
      </c>
    </row>
    <row r="241" spans="1:5" x14ac:dyDescent="0.4">
      <c r="A241">
        <v>24601</v>
      </c>
      <c r="B241">
        <v>22.81</v>
      </c>
      <c r="C241">
        <v>10.88</v>
      </c>
      <c r="D241">
        <v>13.23</v>
      </c>
      <c r="E241">
        <v>13.14</v>
      </c>
    </row>
    <row r="242" spans="1:5" x14ac:dyDescent="0.4">
      <c r="A242">
        <v>24701</v>
      </c>
      <c r="B242">
        <v>22.76</v>
      </c>
      <c r="C242">
        <v>10.88</v>
      </c>
      <c r="D242">
        <v>13.23</v>
      </c>
      <c r="E242">
        <v>13.14</v>
      </c>
    </row>
    <row r="243" spans="1:5" x14ac:dyDescent="0.4">
      <c r="A243">
        <v>24801</v>
      </c>
      <c r="B243">
        <v>22.79</v>
      </c>
      <c r="C243">
        <v>10.88</v>
      </c>
      <c r="D243">
        <v>13.23</v>
      </c>
      <c r="E243">
        <v>13.14</v>
      </c>
    </row>
    <row r="244" spans="1:5" x14ac:dyDescent="0.4">
      <c r="A244">
        <v>24901</v>
      </c>
      <c r="B244">
        <v>22.81</v>
      </c>
      <c r="C244">
        <v>10.88</v>
      </c>
      <c r="D244">
        <v>13.23</v>
      </c>
      <c r="E244">
        <v>13.14</v>
      </c>
    </row>
    <row r="245" spans="1:5" x14ac:dyDescent="0.4">
      <c r="A245">
        <v>25001</v>
      </c>
      <c r="B245">
        <v>22.72</v>
      </c>
      <c r="C245">
        <v>10.88</v>
      </c>
      <c r="D245">
        <v>13.23</v>
      </c>
      <c r="E245">
        <v>13.14</v>
      </c>
    </row>
    <row r="246" spans="1:5" x14ac:dyDescent="0.4">
      <c r="A246">
        <v>25101</v>
      </c>
      <c r="B246">
        <v>22.79</v>
      </c>
      <c r="C246">
        <v>10.88</v>
      </c>
      <c r="D246">
        <v>13.23</v>
      </c>
      <c r="E246">
        <v>13.14</v>
      </c>
    </row>
    <row r="247" spans="1:5" x14ac:dyDescent="0.4">
      <c r="A247">
        <v>25201</v>
      </c>
      <c r="B247">
        <v>22.81</v>
      </c>
      <c r="C247">
        <v>10.88</v>
      </c>
      <c r="D247">
        <v>13.23</v>
      </c>
      <c r="E247">
        <v>13.14</v>
      </c>
    </row>
    <row r="248" spans="1:5" x14ac:dyDescent="0.4">
      <c r="A248">
        <v>25301</v>
      </c>
      <c r="B248">
        <v>22.79</v>
      </c>
      <c r="C248">
        <v>10.88</v>
      </c>
      <c r="D248">
        <v>13.23</v>
      </c>
      <c r="E248">
        <v>13.14</v>
      </c>
    </row>
    <row r="249" spans="1:5" x14ac:dyDescent="0.4">
      <c r="A249">
        <v>25401</v>
      </c>
      <c r="B249">
        <v>22.81</v>
      </c>
      <c r="C249">
        <v>10.88</v>
      </c>
      <c r="D249">
        <v>13.23</v>
      </c>
      <c r="E249">
        <v>13.14</v>
      </c>
    </row>
    <row r="250" spans="1:5" x14ac:dyDescent="0.4">
      <c r="A250">
        <v>25501</v>
      </c>
      <c r="B250">
        <v>22.79</v>
      </c>
      <c r="C250">
        <v>10.88</v>
      </c>
      <c r="D250">
        <v>13.23</v>
      </c>
      <c r="E250">
        <v>13.14</v>
      </c>
    </row>
    <row r="251" spans="1:5" x14ac:dyDescent="0.4">
      <c r="A251">
        <v>25601</v>
      </c>
      <c r="B251">
        <v>22.76</v>
      </c>
      <c r="C251">
        <v>10.88</v>
      </c>
      <c r="D251">
        <v>13.23</v>
      </c>
      <c r="E251">
        <v>13.14</v>
      </c>
    </row>
    <row r="252" spans="1:5" x14ac:dyDescent="0.4">
      <c r="A252">
        <v>25701</v>
      </c>
      <c r="B252">
        <v>22.79</v>
      </c>
      <c r="C252">
        <v>10.88</v>
      </c>
      <c r="D252">
        <v>13.23</v>
      </c>
      <c r="E252">
        <v>13.14</v>
      </c>
    </row>
    <row r="253" spans="1:5" x14ac:dyDescent="0.4">
      <c r="A253">
        <v>25801</v>
      </c>
      <c r="B253">
        <v>22.84</v>
      </c>
      <c r="C253">
        <v>10.88</v>
      </c>
      <c r="D253">
        <v>13.23</v>
      </c>
      <c r="E253">
        <v>13.14</v>
      </c>
    </row>
    <row r="254" spans="1:5" x14ac:dyDescent="0.4">
      <c r="A254">
        <v>25901</v>
      </c>
      <c r="B254">
        <v>22.79</v>
      </c>
      <c r="C254">
        <v>10.88</v>
      </c>
      <c r="D254">
        <v>13.23</v>
      </c>
      <c r="E254">
        <v>13.14</v>
      </c>
    </row>
    <row r="255" spans="1:5" x14ac:dyDescent="0.4">
      <c r="A255">
        <v>26001</v>
      </c>
      <c r="B255">
        <v>22.86</v>
      </c>
      <c r="C255">
        <v>10.88</v>
      </c>
      <c r="D255">
        <v>13.23</v>
      </c>
      <c r="E255">
        <v>13.14</v>
      </c>
    </row>
    <row r="256" spans="1:5" x14ac:dyDescent="0.4">
      <c r="A256">
        <v>26101</v>
      </c>
      <c r="B256">
        <v>22.76</v>
      </c>
      <c r="C256">
        <v>10.88</v>
      </c>
      <c r="D256">
        <v>13.23</v>
      </c>
      <c r="E256">
        <v>13.14</v>
      </c>
    </row>
    <row r="257" spans="1:5" x14ac:dyDescent="0.4">
      <c r="A257">
        <v>26201</v>
      </c>
      <c r="B257">
        <v>22.88</v>
      </c>
      <c r="C257">
        <v>10.88</v>
      </c>
      <c r="D257">
        <v>13.23</v>
      </c>
      <c r="E257">
        <v>13.14</v>
      </c>
    </row>
    <row r="258" spans="1:5" x14ac:dyDescent="0.4">
      <c r="A258">
        <v>26301</v>
      </c>
      <c r="B258">
        <v>22.81</v>
      </c>
      <c r="C258">
        <v>10.88</v>
      </c>
      <c r="D258">
        <v>13.23</v>
      </c>
      <c r="E258">
        <v>13.14</v>
      </c>
    </row>
    <row r="259" spans="1:5" x14ac:dyDescent="0.4">
      <c r="A259">
        <v>26401</v>
      </c>
      <c r="B259">
        <v>22.81</v>
      </c>
      <c r="C259">
        <v>10.88</v>
      </c>
      <c r="D259">
        <v>13.23</v>
      </c>
      <c r="E259">
        <v>13.14</v>
      </c>
    </row>
    <row r="260" spans="1:5" x14ac:dyDescent="0.4">
      <c r="A260">
        <v>26501</v>
      </c>
      <c r="B260">
        <v>22.79</v>
      </c>
      <c r="C260">
        <v>10.88</v>
      </c>
      <c r="D260">
        <v>13.23</v>
      </c>
      <c r="E260">
        <v>13.14</v>
      </c>
    </row>
    <row r="261" spans="1:5" x14ac:dyDescent="0.4">
      <c r="A261">
        <v>26601</v>
      </c>
      <c r="B261">
        <v>22.81</v>
      </c>
      <c r="C261">
        <v>10.88</v>
      </c>
      <c r="D261">
        <v>13.23</v>
      </c>
      <c r="E261">
        <v>13.14</v>
      </c>
    </row>
    <row r="262" spans="1:5" x14ac:dyDescent="0.4">
      <c r="A262">
        <v>26701</v>
      </c>
      <c r="B262">
        <v>22.84</v>
      </c>
      <c r="C262">
        <v>10.88</v>
      </c>
      <c r="D262">
        <v>13.23</v>
      </c>
      <c r="E262">
        <v>13.14</v>
      </c>
    </row>
    <row r="263" spans="1:5" x14ac:dyDescent="0.4">
      <c r="A263">
        <v>26801</v>
      </c>
      <c r="B263">
        <v>22.81</v>
      </c>
      <c r="C263">
        <v>10.88</v>
      </c>
      <c r="D263">
        <v>13.23</v>
      </c>
      <c r="E263">
        <v>13.14</v>
      </c>
    </row>
    <row r="264" spans="1:5" x14ac:dyDescent="0.4">
      <c r="A264">
        <v>26901</v>
      </c>
      <c r="B264">
        <v>22.81</v>
      </c>
      <c r="C264">
        <v>10.88</v>
      </c>
      <c r="D264">
        <v>13.23</v>
      </c>
      <c r="E264">
        <v>13.14</v>
      </c>
    </row>
    <row r="265" spans="1:5" x14ac:dyDescent="0.4">
      <c r="A265">
        <v>27001</v>
      </c>
      <c r="B265">
        <v>22.76</v>
      </c>
      <c r="C265">
        <v>10.88</v>
      </c>
      <c r="D265">
        <v>13.23</v>
      </c>
      <c r="E265">
        <v>13.14</v>
      </c>
    </row>
    <row r="266" spans="1:5" x14ac:dyDescent="0.4">
      <c r="A266">
        <v>27101</v>
      </c>
      <c r="B266">
        <v>22.81</v>
      </c>
      <c r="C266">
        <v>10.88</v>
      </c>
      <c r="D266">
        <v>13.23</v>
      </c>
      <c r="E266">
        <v>13.14</v>
      </c>
    </row>
    <row r="267" spans="1:5" x14ac:dyDescent="0.4">
      <c r="A267">
        <v>27201</v>
      </c>
      <c r="B267">
        <v>22.84</v>
      </c>
      <c r="C267">
        <v>10.88</v>
      </c>
      <c r="D267">
        <v>13.23</v>
      </c>
      <c r="E267">
        <v>13.14</v>
      </c>
    </row>
    <row r="268" spans="1:5" x14ac:dyDescent="0.4">
      <c r="A268">
        <v>27301</v>
      </c>
      <c r="B268">
        <v>22.81</v>
      </c>
      <c r="C268">
        <v>10.88</v>
      </c>
      <c r="D268">
        <v>13.23</v>
      </c>
      <c r="E268">
        <v>13.14</v>
      </c>
    </row>
    <row r="269" spans="1:5" x14ac:dyDescent="0.4">
      <c r="A269">
        <v>27401</v>
      </c>
      <c r="B269">
        <v>22.81</v>
      </c>
      <c r="C269">
        <v>10.88</v>
      </c>
      <c r="D269">
        <v>13.23</v>
      </c>
      <c r="E269">
        <v>13.14</v>
      </c>
    </row>
    <row r="270" spans="1:5" x14ac:dyDescent="0.4">
      <c r="A270">
        <v>27501</v>
      </c>
      <c r="B270">
        <v>22.81</v>
      </c>
      <c r="C270">
        <v>10.88</v>
      </c>
      <c r="D270">
        <v>13.23</v>
      </c>
      <c r="E270">
        <v>13.14</v>
      </c>
    </row>
    <row r="271" spans="1:5" x14ac:dyDescent="0.4">
      <c r="A271">
        <v>27601</v>
      </c>
      <c r="B271">
        <v>22.84</v>
      </c>
      <c r="C271">
        <v>10.88</v>
      </c>
      <c r="D271">
        <v>13.23</v>
      </c>
      <c r="E271">
        <v>13.14</v>
      </c>
    </row>
    <row r="272" spans="1:5" x14ac:dyDescent="0.4">
      <c r="A272">
        <v>27701</v>
      </c>
      <c r="B272">
        <v>22.84</v>
      </c>
      <c r="C272">
        <v>10.88</v>
      </c>
      <c r="D272">
        <v>13.23</v>
      </c>
      <c r="E272">
        <v>13.14</v>
      </c>
    </row>
    <row r="273" spans="1:5" x14ac:dyDescent="0.4">
      <c r="A273">
        <v>27801</v>
      </c>
      <c r="B273">
        <v>22.84</v>
      </c>
      <c r="C273">
        <v>10.88</v>
      </c>
      <c r="D273">
        <v>13.23</v>
      </c>
      <c r="E273">
        <v>13.14</v>
      </c>
    </row>
    <row r="274" spans="1:5" x14ac:dyDescent="0.4">
      <c r="A274">
        <v>27901</v>
      </c>
      <c r="B274">
        <v>22.86</v>
      </c>
      <c r="C274">
        <v>10.88</v>
      </c>
      <c r="D274">
        <v>13.23</v>
      </c>
      <c r="E274">
        <v>13.14</v>
      </c>
    </row>
    <row r="275" spans="1:5" x14ac:dyDescent="0.4">
      <c r="A275">
        <v>28001</v>
      </c>
      <c r="B275">
        <v>22.84</v>
      </c>
      <c r="C275">
        <v>10.88</v>
      </c>
      <c r="D275">
        <v>13.23</v>
      </c>
      <c r="E275">
        <v>13.14</v>
      </c>
    </row>
    <row r="276" spans="1:5" x14ac:dyDescent="0.4">
      <c r="A276">
        <v>28101</v>
      </c>
      <c r="B276">
        <v>22.81</v>
      </c>
      <c r="C276">
        <v>10.88</v>
      </c>
      <c r="D276">
        <v>13.23</v>
      </c>
      <c r="E276">
        <v>13.14</v>
      </c>
    </row>
    <row r="277" spans="1:5" x14ac:dyDescent="0.4">
      <c r="A277">
        <v>28201</v>
      </c>
      <c r="B277">
        <v>22.84</v>
      </c>
      <c r="C277">
        <v>10.88</v>
      </c>
      <c r="D277">
        <v>13.23</v>
      </c>
      <c r="E277">
        <v>13.14</v>
      </c>
    </row>
    <row r="278" spans="1:5" x14ac:dyDescent="0.4">
      <c r="A278">
        <v>28301</v>
      </c>
      <c r="B278">
        <v>22.88</v>
      </c>
      <c r="C278">
        <v>10.88</v>
      </c>
      <c r="D278">
        <v>13.23</v>
      </c>
      <c r="E278">
        <v>13.14</v>
      </c>
    </row>
    <row r="279" spans="1:5" x14ac:dyDescent="0.4">
      <c r="A279">
        <v>28401</v>
      </c>
      <c r="B279">
        <v>22.91</v>
      </c>
      <c r="C279">
        <v>10.88</v>
      </c>
      <c r="D279">
        <v>13.23</v>
      </c>
      <c r="E279">
        <v>13.14</v>
      </c>
    </row>
    <row r="280" spans="1:5" x14ac:dyDescent="0.4">
      <c r="A280">
        <v>28501</v>
      </c>
      <c r="B280">
        <v>22.84</v>
      </c>
      <c r="C280">
        <v>10.88</v>
      </c>
      <c r="D280">
        <v>13.23</v>
      </c>
      <c r="E280">
        <v>13.14</v>
      </c>
    </row>
    <row r="281" spans="1:5" x14ac:dyDescent="0.4">
      <c r="A281">
        <v>28601</v>
      </c>
      <c r="B281">
        <v>22.93</v>
      </c>
      <c r="C281">
        <v>10.88</v>
      </c>
      <c r="D281">
        <v>13.23</v>
      </c>
      <c r="E281">
        <v>13.14</v>
      </c>
    </row>
    <row r="282" spans="1:5" x14ac:dyDescent="0.4">
      <c r="A282">
        <v>28701</v>
      </c>
      <c r="B282">
        <v>22.81</v>
      </c>
      <c r="C282">
        <v>10.88</v>
      </c>
      <c r="D282">
        <v>13.23</v>
      </c>
      <c r="E282">
        <v>13.27</v>
      </c>
    </row>
    <row r="283" spans="1:5" x14ac:dyDescent="0.4">
      <c r="A283">
        <v>28801</v>
      </c>
      <c r="B283">
        <v>22.81</v>
      </c>
      <c r="C283">
        <v>10.88</v>
      </c>
      <c r="D283">
        <v>13.23</v>
      </c>
      <c r="E283">
        <v>13.27</v>
      </c>
    </row>
    <row r="284" spans="1:5" x14ac:dyDescent="0.4">
      <c r="A284">
        <v>28901</v>
      </c>
      <c r="B284">
        <v>22.81</v>
      </c>
      <c r="C284">
        <v>10.88</v>
      </c>
      <c r="D284">
        <v>13.23</v>
      </c>
      <c r="E284">
        <v>13.27</v>
      </c>
    </row>
    <row r="285" spans="1:5" x14ac:dyDescent="0.4">
      <c r="A285">
        <v>29001</v>
      </c>
      <c r="B285">
        <v>22.91</v>
      </c>
      <c r="C285">
        <v>10.88</v>
      </c>
      <c r="D285">
        <v>13.23</v>
      </c>
      <c r="E285">
        <v>13.39</v>
      </c>
    </row>
    <row r="286" spans="1:5" x14ac:dyDescent="0.4">
      <c r="A286">
        <v>29101</v>
      </c>
      <c r="B286">
        <v>22.91</v>
      </c>
      <c r="C286">
        <v>10.88</v>
      </c>
      <c r="D286">
        <v>13.23</v>
      </c>
      <c r="E286">
        <v>13.39</v>
      </c>
    </row>
    <row r="287" spans="1:5" x14ac:dyDescent="0.4">
      <c r="A287">
        <v>29201</v>
      </c>
      <c r="B287">
        <v>22.95</v>
      </c>
      <c r="C287">
        <v>10.88</v>
      </c>
      <c r="D287">
        <v>13.23</v>
      </c>
      <c r="E287">
        <v>13.26</v>
      </c>
    </row>
    <row r="288" spans="1:5" x14ac:dyDescent="0.4">
      <c r="A288">
        <v>29301</v>
      </c>
      <c r="B288">
        <v>22.91</v>
      </c>
      <c r="C288">
        <v>10.88</v>
      </c>
      <c r="D288">
        <v>13.23</v>
      </c>
      <c r="E288">
        <v>13.26</v>
      </c>
    </row>
    <row r="289" spans="1:5" x14ac:dyDescent="0.4">
      <c r="A289">
        <v>29401</v>
      </c>
      <c r="B289">
        <v>22.84</v>
      </c>
      <c r="C289">
        <v>10.88</v>
      </c>
      <c r="D289">
        <v>13.23</v>
      </c>
      <c r="E289">
        <v>13.36</v>
      </c>
    </row>
    <row r="290" spans="1:5" x14ac:dyDescent="0.4">
      <c r="A290">
        <v>29501</v>
      </c>
      <c r="B290">
        <v>22.95</v>
      </c>
      <c r="C290">
        <v>10.88</v>
      </c>
      <c r="D290">
        <v>13.23</v>
      </c>
      <c r="E290">
        <v>13.36</v>
      </c>
    </row>
    <row r="291" spans="1:5" x14ac:dyDescent="0.4">
      <c r="A291">
        <v>29601</v>
      </c>
      <c r="B291">
        <v>22.86</v>
      </c>
      <c r="C291">
        <v>10.88</v>
      </c>
      <c r="D291">
        <v>13.23</v>
      </c>
      <c r="E291">
        <v>13.24</v>
      </c>
    </row>
    <row r="292" spans="1:5" x14ac:dyDescent="0.4">
      <c r="A292">
        <v>29701</v>
      </c>
      <c r="B292">
        <v>22.79</v>
      </c>
      <c r="C292">
        <v>10.88</v>
      </c>
      <c r="D292">
        <v>13.23</v>
      </c>
      <c r="E292">
        <v>13.16</v>
      </c>
    </row>
    <row r="293" spans="1:5" x14ac:dyDescent="0.4">
      <c r="A293">
        <v>29801</v>
      </c>
      <c r="B293">
        <v>22.98</v>
      </c>
      <c r="C293">
        <v>10.88</v>
      </c>
      <c r="D293">
        <v>13.23</v>
      </c>
      <c r="E293">
        <v>13.16</v>
      </c>
    </row>
    <row r="294" spans="1:5" x14ac:dyDescent="0.4">
      <c r="A294">
        <v>29901</v>
      </c>
      <c r="B294">
        <v>22.91</v>
      </c>
      <c r="C294">
        <v>10.88</v>
      </c>
      <c r="D294">
        <v>13.23</v>
      </c>
      <c r="E294">
        <v>13.31</v>
      </c>
    </row>
    <row r="295" spans="1:5" x14ac:dyDescent="0.4">
      <c r="A295">
        <v>30001</v>
      </c>
      <c r="B295">
        <v>22.88</v>
      </c>
      <c r="C295">
        <v>10.88</v>
      </c>
      <c r="D295">
        <v>13.34</v>
      </c>
      <c r="E295">
        <v>13.33</v>
      </c>
    </row>
    <row r="296" spans="1:5" x14ac:dyDescent="0.4">
      <c r="A296">
        <v>30101</v>
      </c>
      <c r="B296">
        <v>22.81</v>
      </c>
      <c r="C296">
        <v>10.75</v>
      </c>
      <c r="D296">
        <v>13.31</v>
      </c>
      <c r="E296">
        <v>13.27</v>
      </c>
    </row>
    <row r="297" spans="1:5" x14ac:dyDescent="0.4">
      <c r="A297">
        <v>30201</v>
      </c>
      <c r="B297">
        <v>22.95</v>
      </c>
      <c r="C297">
        <v>10.6</v>
      </c>
      <c r="D297">
        <v>13.19</v>
      </c>
      <c r="E297">
        <v>13.16</v>
      </c>
    </row>
    <row r="298" spans="1:5" x14ac:dyDescent="0.4">
      <c r="A298">
        <v>30301</v>
      </c>
      <c r="B298">
        <v>22.95</v>
      </c>
      <c r="C298">
        <v>10.68</v>
      </c>
      <c r="D298">
        <v>13.25</v>
      </c>
      <c r="E298">
        <v>13.22</v>
      </c>
    </row>
    <row r="299" spans="1:5" x14ac:dyDescent="0.4">
      <c r="A299">
        <v>30401</v>
      </c>
      <c r="B299">
        <v>22.93</v>
      </c>
      <c r="C299">
        <v>10.83</v>
      </c>
      <c r="D299">
        <v>13.36</v>
      </c>
      <c r="E299">
        <v>13.34</v>
      </c>
    </row>
    <row r="300" spans="1:5" x14ac:dyDescent="0.4">
      <c r="A300">
        <v>30501</v>
      </c>
      <c r="B300">
        <v>22.84</v>
      </c>
      <c r="C300">
        <v>10.87</v>
      </c>
      <c r="D300">
        <v>13.39</v>
      </c>
      <c r="E300">
        <v>13.37</v>
      </c>
    </row>
    <row r="301" spans="1:5" x14ac:dyDescent="0.4">
      <c r="A301">
        <v>30601</v>
      </c>
      <c r="B301">
        <v>22.84</v>
      </c>
      <c r="C301">
        <v>10.87</v>
      </c>
      <c r="D301">
        <v>13.4</v>
      </c>
      <c r="E301">
        <v>13.37</v>
      </c>
    </row>
    <row r="302" spans="1:5" x14ac:dyDescent="0.4">
      <c r="A302">
        <v>30701</v>
      </c>
      <c r="B302">
        <v>22.86</v>
      </c>
      <c r="C302">
        <v>10.71</v>
      </c>
      <c r="D302">
        <v>13.29</v>
      </c>
      <c r="E302">
        <v>13.25</v>
      </c>
    </row>
    <row r="303" spans="1:5" x14ac:dyDescent="0.4">
      <c r="A303">
        <v>30801</v>
      </c>
      <c r="B303">
        <v>22.81</v>
      </c>
      <c r="C303">
        <v>10.68</v>
      </c>
      <c r="D303">
        <v>13.25</v>
      </c>
      <c r="E303">
        <v>13.22</v>
      </c>
    </row>
    <row r="304" spans="1:5" x14ac:dyDescent="0.4">
      <c r="A304">
        <v>30901</v>
      </c>
      <c r="B304">
        <v>22.91</v>
      </c>
      <c r="C304">
        <v>10.9</v>
      </c>
      <c r="D304">
        <v>13.41</v>
      </c>
      <c r="E304">
        <v>13.39</v>
      </c>
    </row>
    <row r="305" spans="1:5" x14ac:dyDescent="0.4">
      <c r="A305">
        <v>31001</v>
      </c>
      <c r="B305">
        <v>22.84</v>
      </c>
      <c r="C305">
        <v>10.9</v>
      </c>
      <c r="D305">
        <v>13.4</v>
      </c>
      <c r="E305">
        <v>13.39</v>
      </c>
    </row>
    <row r="306" spans="1:5" x14ac:dyDescent="0.4">
      <c r="A306">
        <v>31101</v>
      </c>
      <c r="B306">
        <v>22.95</v>
      </c>
      <c r="C306">
        <v>10.89</v>
      </c>
      <c r="D306">
        <v>13.43</v>
      </c>
      <c r="E306">
        <v>13.38</v>
      </c>
    </row>
    <row r="307" spans="1:5" x14ac:dyDescent="0.4">
      <c r="A307">
        <v>31201</v>
      </c>
      <c r="B307">
        <v>22.81</v>
      </c>
      <c r="C307">
        <v>10.73</v>
      </c>
      <c r="D307">
        <v>13.29</v>
      </c>
      <c r="E307">
        <v>13.26</v>
      </c>
    </row>
    <row r="308" spans="1:5" x14ac:dyDescent="0.4">
      <c r="A308">
        <v>31301</v>
      </c>
      <c r="B308">
        <v>22.81</v>
      </c>
      <c r="C308">
        <v>10.68</v>
      </c>
      <c r="D308">
        <v>13.25</v>
      </c>
      <c r="E308">
        <v>13.22</v>
      </c>
    </row>
    <row r="309" spans="1:5" x14ac:dyDescent="0.4">
      <c r="A309">
        <v>31401</v>
      </c>
      <c r="B309">
        <v>22.86</v>
      </c>
      <c r="C309">
        <v>10.84</v>
      </c>
      <c r="D309">
        <v>13.37</v>
      </c>
      <c r="E309">
        <v>13.34</v>
      </c>
    </row>
    <row r="310" spans="1:5" x14ac:dyDescent="0.4">
      <c r="A310">
        <v>31501</v>
      </c>
      <c r="B310">
        <v>22.91</v>
      </c>
      <c r="C310">
        <v>10.82</v>
      </c>
      <c r="D310">
        <v>13.32</v>
      </c>
      <c r="E310">
        <v>13.31</v>
      </c>
    </row>
    <row r="311" spans="1:5" x14ac:dyDescent="0.4">
      <c r="A311">
        <v>31601</v>
      </c>
      <c r="B311">
        <v>22.86</v>
      </c>
      <c r="C311">
        <v>10.87</v>
      </c>
      <c r="D311">
        <v>13.38</v>
      </c>
      <c r="E311">
        <v>13.37</v>
      </c>
    </row>
    <row r="312" spans="1:5" x14ac:dyDescent="0.4">
      <c r="A312">
        <v>31701</v>
      </c>
      <c r="B312">
        <v>22.84</v>
      </c>
      <c r="C312">
        <v>10.75</v>
      </c>
      <c r="D312">
        <v>13.32</v>
      </c>
      <c r="E312">
        <v>13.27</v>
      </c>
    </row>
    <row r="313" spans="1:5" x14ac:dyDescent="0.4">
      <c r="A313">
        <v>31801</v>
      </c>
      <c r="B313">
        <v>22.81</v>
      </c>
      <c r="C313">
        <v>10.66</v>
      </c>
      <c r="D313">
        <v>13.24</v>
      </c>
      <c r="E313">
        <v>13.2</v>
      </c>
    </row>
    <row r="314" spans="1:5" x14ac:dyDescent="0.4">
      <c r="A314">
        <v>31901</v>
      </c>
      <c r="B314">
        <v>22.88</v>
      </c>
      <c r="C314">
        <v>10.86</v>
      </c>
      <c r="D314">
        <v>13.38</v>
      </c>
      <c r="E314">
        <v>13.36</v>
      </c>
    </row>
    <row r="315" spans="1:5" x14ac:dyDescent="0.4">
      <c r="A315">
        <v>32001</v>
      </c>
      <c r="B315">
        <v>22.84</v>
      </c>
      <c r="C315">
        <v>10.86</v>
      </c>
      <c r="D315">
        <v>13.38</v>
      </c>
      <c r="E315">
        <v>13.38</v>
      </c>
    </row>
    <row r="316" spans="1:5" x14ac:dyDescent="0.4">
      <c r="A316">
        <v>32101</v>
      </c>
      <c r="B316">
        <v>22.88</v>
      </c>
      <c r="C316">
        <v>10.89</v>
      </c>
      <c r="D316">
        <v>13.4</v>
      </c>
      <c r="E316">
        <v>13.39</v>
      </c>
    </row>
    <row r="317" spans="1:5" x14ac:dyDescent="0.4">
      <c r="A317">
        <v>32201</v>
      </c>
      <c r="B317">
        <v>22.76</v>
      </c>
      <c r="C317">
        <v>10.91</v>
      </c>
      <c r="D317">
        <v>13.42</v>
      </c>
      <c r="E317">
        <v>13.41</v>
      </c>
    </row>
    <row r="318" spans="1:5" x14ac:dyDescent="0.4">
      <c r="A318">
        <v>32301</v>
      </c>
      <c r="B318">
        <v>22.84</v>
      </c>
      <c r="C318">
        <v>10.72</v>
      </c>
      <c r="D318">
        <v>13.29</v>
      </c>
      <c r="E318">
        <v>13.25</v>
      </c>
    </row>
    <row r="319" spans="1:5" x14ac:dyDescent="0.4">
      <c r="A319">
        <v>32401</v>
      </c>
      <c r="B319">
        <v>22.79</v>
      </c>
      <c r="C319">
        <v>10.87</v>
      </c>
      <c r="D319">
        <v>13.37</v>
      </c>
      <c r="E319">
        <v>13.36</v>
      </c>
    </row>
    <row r="320" spans="1:5" x14ac:dyDescent="0.4">
      <c r="A320">
        <v>32501</v>
      </c>
      <c r="B320">
        <v>22.79</v>
      </c>
      <c r="C320">
        <v>10.96</v>
      </c>
      <c r="D320">
        <v>13.45</v>
      </c>
      <c r="E320">
        <v>13.45</v>
      </c>
    </row>
    <row r="321" spans="1:5" x14ac:dyDescent="0.4">
      <c r="A321">
        <v>32601</v>
      </c>
      <c r="B321">
        <v>22.84</v>
      </c>
      <c r="C321">
        <v>10.99</v>
      </c>
      <c r="D321">
        <v>13.49</v>
      </c>
      <c r="E321">
        <v>13.47</v>
      </c>
    </row>
    <row r="322" spans="1:5" x14ac:dyDescent="0.4">
      <c r="A322">
        <v>32701</v>
      </c>
      <c r="B322">
        <v>22.86</v>
      </c>
      <c r="C322">
        <v>11</v>
      </c>
      <c r="D322">
        <v>13.49</v>
      </c>
      <c r="E322">
        <v>13.47</v>
      </c>
    </row>
    <row r="323" spans="1:5" x14ac:dyDescent="0.4">
      <c r="A323">
        <v>32801</v>
      </c>
      <c r="B323">
        <v>22.76</v>
      </c>
      <c r="C323">
        <v>10.82</v>
      </c>
      <c r="D323">
        <v>13.33</v>
      </c>
      <c r="E323">
        <v>13.31</v>
      </c>
    </row>
    <row r="324" spans="1:5" x14ac:dyDescent="0.4">
      <c r="A324">
        <v>32901</v>
      </c>
      <c r="B324">
        <v>22.88</v>
      </c>
      <c r="C324">
        <v>10.86</v>
      </c>
      <c r="D324">
        <v>13.36</v>
      </c>
      <c r="E324">
        <v>13.34</v>
      </c>
    </row>
    <row r="325" spans="1:5" x14ac:dyDescent="0.4">
      <c r="A325">
        <v>33001</v>
      </c>
      <c r="B325">
        <v>22.95</v>
      </c>
      <c r="C325">
        <v>11.04</v>
      </c>
      <c r="D325">
        <v>13.5</v>
      </c>
      <c r="E325">
        <v>13.51</v>
      </c>
    </row>
    <row r="326" spans="1:5" x14ac:dyDescent="0.4">
      <c r="A326">
        <v>33101</v>
      </c>
      <c r="B326">
        <v>22.81</v>
      </c>
      <c r="C326">
        <v>11.04</v>
      </c>
      <c r="D326">
        <v>13.5</v>
      </c>
      <c r="E326">
        <v>13.5</v>
      </c>
    </row>
    <row r="327" spans="1:5" x14ac:dyDescent="0.4">
      <c r="A327">
        <v>33201</v>
      </c>
      <c r="B327">
        <v>22.81</v>
      </c>
      <c r="C327">
        <v>11.05</v>
      </c>
      <c r="D327">
        <v>13.51</v>
      </c>
      <c r="E327">
        <v>13.5</v>
      </c>
    </row>
    <row r="328" spans="1:5" x14ac:dyDescent="0.4">
      <c r="A328">
        <v>33301</v>
      </c>
      <c r="B328">
        <v>22.76</v>
      </c>
      <c r="C328">
        <v>10.85</v>
      </c>
      <c r="D328">
        <v>13.36</v>
      </c>
      <c r="E328">
        <v>13.34</v>
      </c>
    </row>
    <row r="329" spans="1:5" x14ac:dyDescent="0.4">
      <c r="A329">
        <v>33401</v>
      </c>
      <c r="B329">
        <v>22.81</v>
      </c>
      <c r="C329">
        <v>10.86</v>
      </c>
      <c r="D329">
        <v>13.36</v>
      </c>
      <c r="E329">
        <v>13.35</v>
      </c>
    </row>
    <row r="330" spans="1:5" x14ac:dyDescent="0.4">
      <c r="A330">
        <v>33501</v>
      </c>
      <c r="B330">
        <v>22.81</v>
      </c>
      <c r="C330">
        <v>11.02</v>
      </c>
      <c r="D330">
        <v>13.48</v>
      </c>
      <c r="E330">
        <v>13.47</v>
      </c>
    </row>
    <row r="331" spans="1:5" x14ac:dyDescent="0.4">
      <c r="A331">
        <v>33601</v>
      </c>
      <c r="B331">
        <v>22.76</v>
      </c>
      <c r="C331">
        <v>11.06</v>
      </c>
      <c r="D331">
        <v>13.52</v>
      </c>
      <c r="E331">
        <v>13.52</v>
      </c>
    </row>
    <row r="332" spans="1:5" x14ac:dyDescent="0.4">
      <c r="A332">
        <v>33701</v>
      </c>
      <c r="B332">
        <v>22.74</v>
      </c>
      <c r="C332">
        <v>11.09</v>
      </c>
      <c r="D332">
        <v>13.53</v>
      </c>
      <c r="E332">
        <v>13.54</v>
      </c>
    </row>
    <row r="333" spans="1:5" x14ac:dyDescent="0.4">
      <c r="A333">
        <v>33801</v>
      </c>
      <c r="B333">
        <v>22.79</v>
      </c>
      <c r="C333">
        <v>10.98</v>
      </c>
      <c r="D333">
        <v>13.46</v>
      </c>
      <c r="E333">
        <v>13.44</v>
      </c>
    </row>
    <row r="334" spans="1:5" x14ac:dyDescent="0.4">
      <c r="A334">
        <v>33901</v>
      </c>
      <c r="B334">
        <v>22.81</v>
      </c>
      <c r="C334">
        <v>10.98</v>
      </c>
      <c r="D334">
        <v>13.45</v>
      </c>
      <c r="E334">
        <v>13.44</v>
      </c>
    </row>
    <row r="335" spans="1:5" x14ac:dyDescent="0.4">
      <c r="A335">
        <v>34001</v>
      </c>
      <c r="B335">
        <v>22.81</v>
      </c>
      <c r="C335">
        <v>10.97</v>
      </c>
      <c r="D335">
        <v>13.45</v>
      </c>
      <c r="E335">
        <v>13.44</v>
      </c>
    </row>
    <row r="336" spans="1:5" x14ac:dyDescent="0.4">
      <c r="A336">
        <v>34101</v>
      </c>
      <c r="B336">
        <v>22.76</v>
      </c>
      <c r="C336">
        <v>11.03</v>
      </c>
      <c r="D336">
        <v>13.49</v>
      </c>
      <c r="E336">
        <v>13.48</v>
      </c>
    </row>
    <row r="337" spans="1:5" x14ac:dyDescent="0.4">
      <c r="A337">
        <v>34201</v>
      </c>
      <c r="B337">
        <v>22.81</v>
      </c>
      <c r="C337">
        <v>11.04</v>
      </c>
      <c r="D337">
        <v>13.5</v>
      </c>
      <c r="E337">
        <v>13.49</v>
      </c>
    </row>
    <row r="338" spans="1:5" x14ac:dyDescent="0.4">
      <c r="A338">
        <v>34301</v>
      </c>
      <c r="B338">
        <v>22.81</v>
      </c>
      <c r="C338">
        <v>11.03</v>
      </c>
      <c r="D338">
        <v>13.5</v>
      </c>
      <c r="E338">
        <v>13.49</v>
      </c>
    </row>
    <row r="339" spans="1:5" x14ac:dyDescent="0.4">
      <c r="A339">
        <v>34401</v>
      </c>
      <c r="B339">
        <v>22.81</v>
      </c>
      <c r="C339">
        <v>11.04</v>
      </c>
      <c r="D339">
        <v>13.49</v>
      </c>
      <c r="E339">
        <v>13.49</v>
      </c>
    </row>
    <row r="340" spans="1:5" x14ac:dyDescent="0.4">
      <c r="A340">
        <v>34501</v>
      </c>
      <c r="B340">
        <v>22.79</v>
      </c>
      <c r="C340">
        <v>10.9</v>
      </c>
      <c r="D340">
        <v>13.39</v>
      </c>
      <c r="E340">
        <v>13.36</v>
      </c>
    </row>
    <row r="341" spans="1:5" x14ac:dyDescent="0.4">
      <c r="A341">
        <v>34601</v>
      </c>
      <c r="B341">
        <v>22.76</v>
      </c>
      <c r="C341">
        <v>10.88</v>
      </c>
      <c r="D341">
        <v>13.38</v>
      </c>
      <c r="E341">
        <v>13.36</v>
      </c>
    </row>
    <row r="342" spans="1:5" x14ac:dyDescent="0.4">
      <c r="A342">
        <v>34701</v>
      </c>
      <c r="B342">
        <v>22.69</v>
      </c>
      <c r="C342">
        <v>11.02</v>
      </c>
      <c r="D342">
        <v>13.47</v>
      </c>
      <c r="E342">
        <v>13.46</v>
      </c>
    </row>
    <row r="343" spans="1:5" x14ac:dyDescent="0.4">
      <c r="A343">
        <v>34801</v>
      </c>
      <c r="B343">
        <v>22.79</v>
      </c>
      <c r="C343">
        <v>11.01</v>
      </c>
      <c r="D343">
        <v>13.48</v>
      </c>
      <c r="E343">
        <v>13.46</v>
      </c>
    </row>
    <row r="344" spans="1:5" x14ac:dyDescent="0.4">
      <c r="A344">
        <v>34901</v>
      </c>
      <c r="B344">
        <v>22.81</v>
      </c>
      <c r="C344">
        <v>11</v>
      </c>
      <c r="D344">
        <v>13.47</v>
      </c>
      <c r="E344">
        <v>13.45</v>
      </c>
    </row>
    <row r="345" spans="1:5" x14ac:dyDescent="0.4">
      <c r="A345">
        <v>35001</v>
      </c>
      <c r="B345">
        <v>22.76</v>
      </c>
      <c r="C345">
        <v>10.81</v>
      </c>
      <c r="D345">
        <v>13.33</v>
      </c>
      <c r="E345">
        <v>13.31</v>
      </c>
    </row>
    <row r="346" spans="1:5" x14ac:dyDescent="0.4">
      <c r="A346">
        <v>35101</v>
      </c>
      <c r="B346">
        <v>22.76</v>
      </c>
      <c r="C346">
        <v>10.84</v>
      </c>
      <c r="D346">
        <v>13.35</v>
      </c>
      <c r="E346">
        <v>13.33</v>
      </c>
    </row>
    <row r="347" spans="1:5" x14ac:dyDescent="0.4">
      <c r="A347">
        <v>35201</v>
      </c>
      <c r="B347">
        <v>22.84</v>
      </c>
      <c r="C347">
        <v>10.98</v>
      </c>
      <c r="D347">
        <v>13.46</v>
      </c>
      <c r="E347">
        <v>13.44</v>
      </c>
    </row>
    <row r="348" spans="1:5" x14ac:dyDescent="0.4">
      <c r="A348">
        <v>35301</v>
      </c>
      <c r="B348">
        <v>22.76</v>
      </c>
      <c r="C348">
        <v>10.99</v>
      </c>
      <c r="D348">
        <v>13.46</v>
      </c>
      <c r="E348">
        <v>13.45</v>
      </c>
    </row>
    <row r="349" spans="1:5" x14ac:dyDescent="0.4">
      <c r="A349">
        <v>35401</v>
      </c>
      <c r="B349">
        <v>22.76</v>
      </c>
      <c r="C349">
        <v>10.95</v>
      </c>
      <c r="D349">
        <v>13.45</v>
      </c>
      <c r="E349">
        <v>13.44</v>
      </c>
    </row>
    <row r="350" spans="1:5" x14ac:dyDescent="0.4">
      <c r="A350">
        <v>35501</v>
      </c>
      <c r="B350">
        <v>22.76</v>
      </c>
      <c r="C350">
        <v>10.77</v>
      </c>
      <c r="D350">
        <v>13.3</v>
      </c>
      <c r="E350">
        <v>13.27</v>
      </c>
    </row>
    <row r="351" spans="1:5" x14ac:dyDescent="0.4">
      <c r="A351">
        <v>35601</v>
      </c>
      <c r="B351">
        <v>22.84</v>
      </c>
      <c r="C351">
        <v>10.75</v>
      </c>
      <c r="D351">
        <v>13.29</v>
      </c>
      <c r="E351">
        <v>13.26</v>
      </c>
    </row>
    <row r="352" spans="1:5" x14ac:dyDescent="0.4">
      <c r="A352">
        <v>35701</v>
      </c>
      <c r="B352">
        <v>22.84</v>
      </c>
      <c r="C352">
        <v>10.94</v>
      </c>
      <c r="D352">
        <v>13.42</v>
      </c>
      <c r="E352">
        <v>13.41</v>
      </c>
    </row>
    <row r="353" spans="1:5" x14ac:dyDescent="0.4">
      <c r="A353">
        <v>35801</v>
      </c>
      <c r="B353">
        <v>22.76</v>
      </c>
      <c r="C353">
        <v>10.94</v>
      </c>
      <c r="D353">
        <v>13.42</v>
      </c>
      <c r="E353">
        <v>13.41</v>
      </c>
    </row>
    <row r="354" spans="1:5" x14ac:dyDescent="0.4">
      <c r="A354">
        <v>35901</v>
      </c>
      <c r="B354">
        <v>22.81</v>
      </c>
      <c r="C354">
        <v>10.93</v>
      </c>
      <c r="D354">
        <v>13.43</v>
      </c>
      <c r="E354">
        <v>13.41</v>
      </c>
    </row>
    <row r="355" spans="1:5" x14ac:dyDescent="0.4">
      <c r="A355">
        <v>36001</v>
      </c>
      <c r="B355">
        <v>22.76</v>
      </c>
      <c r="C355">
        <v>10.82</v>
      </c>
      <c r="D355">
        <v>13.33</v>
      </c>
      <c r="E355">
        <v>13.32</v>
      </c>
    </row>
    <row r="356" spans="1:5" x14ac:dyDescent="0.4">
      <c r="A356">
        <v>36101</v>
      </c>
      <c r="B356">
        <v>22.79</v>
      </c>
      <c r="C356">
        <v>10.78</v>
      </c>
      <c r="D356">
        <v>13.32</v>
      </c>
      <c r="E356">
        <v>13.28</v>
      </c>
    </row>
    <row r="357" spans="1:5" x14ac:dyDescent="0.4">
      <c r="A357">
        <v>36201</v>
      </c>
      <c r="B357">
        <v>22.79</v>
      </c>
      <c r="C357">
        <v>10.94</v>
      </c>
      <c r="D357">
        <v>13.4</v>
      </c>
      <c r="E357">
        <v>13.41</v>
      </c>
    </row>
    <row r="358" spans="1:5" x14ac:dyDescent="0.4">
      <c r="A358">
        <v>36301</v>
      </c>
      <c r="B358">
        <v>22.79</v>
      </c>
      <c r="C358">
        <v>10.98</v>
      </c>
      <c r="D358">
        <v>13.46</v>
      </c>
      <c r="E358">
        <v>13.45</v>
      </c>
    </row>
    <row r="359" spans="1:5" x14ac:dyDescent="0.4">
      <c r="A359">
        <v>36401</v>
      </c>
      <c r="B359">
        <v>22.84</v>
      </c>
      <c r="C359">
        <v>11.03</v>
      </c>
      <c r="D359">
        <v>13.49</v>
      </c>
      <c r="E359">
        <v>13.48</v>
      </c>
    </row>
    <row r="360" spans="1:5" x14ac:dyDescent="0.4">
      <c r="A360">
        <v>36501</v>
      </c>
      <c r="B360">
        <v>22.81</v>
      </c>
      <c r="C360">
        <v>11.02</v>
      </c>
      <c r="D360">
        <v>13.48</v>
      </c>
      <c r="E360">
        <v>13.47</v>
      </c>
    </row>
    <row r="361" spans="1:5" x14ac:dyDescent="0.4">
      <c r="A361">
        <v>36601</v>
      </c>
      <c r="B361">
        <v>22.81</v>
      </c>
      <c r="C361">
        <v>10.86</v>
      </c>
      <c r="D361">
        <v>13.37</v>
      </c>
      <c r="E361">
        <v>13.34</v>
      </c>
    </row>
    <row r="362" spans="1:5" x14ac:dyDescent="0.4">
      <c r="A362">
        <v>36701</v>
      </c>
      <c r="B362">
        <v>22.76</v>
      </c>
      <c r="C362">
        <v>10.88</v>
      </c>
      <c r="D362">
        <v>13.38</v>
      </c>
      <c r="E362">
        <v>13.38</v>
      </c>
    </row>
    <row r="363" spans="1:5" x14ac:dyDescent="0.4">
      <c r="A363">
        <v>36801</v>
      </c>
      <c r="B363">
        <v>22.76</v>
      </c>
      <c r="C363">
        <v>10.97</v>
      </c>
      <c r="D363">
        <v>13.45</v>
      </c>
      <c r="E363">
        <v>13.45</v>
      </c>
    </row>
    <row r="364" spans="1:5" x14ac:dyDescent="0.4">
      <c r="A364">
        <v>36901</v>
      </c>
      <c r="B364">
        <v>22.76</v>
      </c>
      <c r="C364">
        <v>10.96</v>
      </c>
      <c r="D364">
        <v>13.45</v>
      </c>
      <c r="E364">
        <v>13.44</v>
      </c>
    </row>
    <row r="365" spans="1:5" x14ac:dyDescent="0.4">
      <c r="A365">
        <v>37001</v>
      </c>
      <c r="B365">
        <v>22.76</v>
      </c>
      <c r="C365">
        <v>10.99</v>
      </c>
      <c r="D365">
        <v>13.46</v>
      </c>
      <c r="E365">
        <v>13.45</v>
      </c>
    </row>
    <row r="366" spans="1:5" x14ac:dyDescent="0.4">
      <c r="A366">
        <v>37101</v>
      </c>
      <c r="B366">
        <v>22.79</v>
      </c>
      <c r="C366">
        <v>10.87</v>
      </c>
      <c r="D366">
        <v>13.36</v>
      </c>
      <c r="E366">
        <v>13.35</v>
      </c>
    </row>
    <row r="367" spans="1:5" x14ac:dyDescent="0.4">
      <c r="A367">
        <v>37201</v>
      </c>
      <c r="B367">
        <v>22.79</v>
      </c>
      <c r="C367">
        <v>10.87</v>
      </c>
      <c r="D367">
        <v>13.36</v>
      </c>
      <c r="E367">
        <v>13.35</v>
      </c>
    </row>
    <row r="368" spans="1:5" x14ac:dyDescent="0.4">
      <c r="A368">
        <v>37301</v>
      </c>
      <c r="B368">
        <v>22.79</v>
      </c>
      <c r="C368">
        <v>11.02</v>
      </c>
      <c r="D368">
        <v>13.49</v>
      </c>
      <c r="E368">
        <v>13.48</v>
      </c>
    </row>
    <row r="369" spans="1:5" x14ac:dyDescent="0.4">
      <c r="A369">
        <v>37401</v>
      </c>
      <c r="B369">
        <v>22.79</v>
      </c>
      <c r="C369">
        <v>10.99</v>
      </c>
      <c r="D369">
        <v>13.47</v>
      </c>
      <c r="E369">
        <v>13.46</v>
      </c>
    </row>
    <row r="370" spans="1:5" x14ac:dyDescent="0.4">
      <c r="A370">
        <v>37501</v>
      </c>
      <c r="B370">
        <v>22.79</v>
      </c>
      <c r="C370">
        <v>10.98</v>
      </c>
      <c r="D370">
        <v>13.45</v>
      </c>
      <c r="E370">
        <v>13.45</v>
      </c>
    </row>
    <row r="371" spans="1:5" x14ac:dyDescent="0.4">
      <c r="A371">
        <v>37601</v>
      </c>
      <c r="B371">
        <v>22.76</v>
      </c>
      <c r="C371">
        <v>10.81</v>
      </c>
      <c r="D371">
        <v>13.33</v>
      </c>
      <c r="E371">
        <v>13.31</v>
      </c>
    </row>
    <row r="372" spans="1:5" x14ac:dyDescent="0.4">
      <c r="A372">
        <v>37701</v>
      </c>
      <c r="B372">
        <v>22.76</v>
      </c>
      <c r="C372">
        <v>10.83</v>
      </c>
      <c r="D372">
        <v>13.32</v>
      </c>
      <c r="E372">
        <v>13.33</v>
      </c>
    </row>
    <row r="373" spans="1:5" x14ac:dyDescent="0.4">
      <c r="A373">
        <v>37801</v>
      </c>
      <c r="B373">
        <v>22.76</v>
      </c>
      <c r="C373">
        <v>10.99</v>
      </c>
      <c r="D373">
        <v>13.45</v>
      </c>
      <c r="E373">
        <v>13.45</v>
      </c>
    </row>
    <row r="374" spans="1:5" x14ac:dyDescent="0.4">
      <c r="A374">
        <v>37901</v>
      </c>
      <c r="B374">
        <v>22.76</v>
      </c>
      <c r="C374">
        <v>10.96</v>
      </c>
      <c r="D374">
        <v>13.42</v>
      </c>
      <c r="E374">
        <v>13.44</v>
      </c>
    </row>
    <row r="375" spans="1:5" x14ac:dyDescent="0.4">
      <c r="A375">
        <v>38001</v>
      </c>
      <c r="B375">
        <v>22.76</v>
      </c>
      <c r="C375">
        <v>10.99</v>
      </c>
      <c r="D375">
        <v>13.47</v>
      </c>
      <c r="E375">
        <v>13.48</v>
      </c>
    </row>
    <row r="376" spans="1:5" x14ac:dyDescent="0.4">
      <c r="A376">
        <v>38101</v>
      </c>
      <c r="B376">
        <v>22.76</v>
      </c>
      <c r="C376">
        <v>10.86</v>
      </c>
      <c r="D376">
        <v>13.37</v>
      </c>
      <c r="E376">
        <v>13.36</v>
      </c>
    </row>
    <row r="377" spans="1:5" x14ac:dyDescent="0.4">
      <c r="A377">
        <v>38201</v>
      </c>
      <c r="B377">
        <v>22.76</v>
      </c>
      <c r="C377">
        <v>10.89</v>
      </c>
      <c r="D377">
        <v>13.4</v>
      </c>
      <c r="E377">
        <v>13.38</v>
      </c>
    </row>
    <row r="378" spans="1:5" x14ac:dyDescent="0.4">
      <c r="A378">
        <v>38301</v>
      </c>
      <c r="B378">
        <v>22.76</v>
      </c>
      <c r="C378">
        <v>11.03</v>
      </c>
      <c r="D378">
        <v>13.49</v>
      </c>
      <c r="E378">
        <v>13.49</v>
      </c>
    </row>
    <row r="379" spans="1:5" x14ac:dyDescent="0.4">
      <c r="A379">
        <v>38401</v>
      </c>
      <c r="B379">
        <v>22.76</v>
      </c>
      <c r="C379">
        <v>11.02</v>
      </c>
      <c r="D379">
        <v>13.49</v>
      </c>
      <c r="E379">
        <v>13.49</v>
      </c>
    </row>
    <row r="380" spans="1:5" x14ac:dyDescent="0.4">
      <c r="A380">
        <v>38501</v>
      </c>
      <c r="B380">
        <v>22.76</v>
      </c>
      <c r="C380">
        <v>11.07</v>
      </c>
      <c r="D380">
        <v>13.53</v>
      </c>
      <c r="E380">
        <v>13.52</v>
      </c>
    </row>
    <row r="381" spans="1:5" x14ac:dyDescent="0.4">
      <c r="A381">
        <v>38601</v>
      </c>
      <c r="B381">
        <v>22.76</v>
      </c>
      <c r="C381">
        <v>11.09</v>
      </c>
      <c r="D381">
        <v>13.53</v>
      </c>
      <c r="E381">
        <v>13.53</v>
      </c>
    </row>
    <row r="382" spans="1:5" x14ac:dyDescent="0.4">
      <c r="A382">
        <v>38701</v>
      </c>
      <c r="B382">
        <v>22.76</v>
      </c>
      <c r="C382">
        <v>10.93</v>
      </c>
      <c r="D382">
        <v>13.42</v>
      </c>
      <c r="E382">
        <v>13.41</v>
      </c>
    </row>
    <row r="383" spans="1:5" x14ac:dyDescent="0.4">
      <c r="A383">
        <v>38801</v>
      </c>
      <c r="B383">
        <v>22.76</v>
      </c>
      <c r="C383">
        <v>11.09</v>
      </c>
      <c r="D383">
        <v>13.53</v>
      </c>
      <c r="E383">
        <v>13.52</v>
      </c>
    </row>
    <row r="384" spans="1:5" x14ac:dyDescent="0.4">
      <c r="A384">
        <v>38901</v>
      </c>
      <c r="B384">
        <v>22.76</v>
      </c>
      <c r="C384">
        <v>11.04</v>
      </c>
      <c r="D384">
        <v>13.49</v>
      </c>
      <c r="E384">
        <v>13.49</v>
      </c>
    </row>
    <row r="385" spans="1:5" x14ac:dyDescent="0.4">
      <c r="A385">
        <v>39001</v>
      </c>
      <c r="B385">
        <v>22.76</v>
      </c>
      <c r="C385">
        <v>11.11</v>
      </c>
      <c r="D385">
        <v>13.54</v>
      </c>
      <c r="E385">
        <v>13.54</v>
      </c>
    </row>
    <row r="386" spans="1:5" x14ac:dyDescent="0.4">
      <c r="A386">
        <v>39101</v>
      </c>
      <c r="B386">
        <v>22.76</v>
      </c>
      <c r="C386">
        <v>11.08</v>
      </c>
      <c r="D386">
        <v>13.52</v>
      </c>
      <c r="E386">
        <v>13.52</v>
      </c>
    </row>
    <row r="387" spans="1:5" x14ac:dyDescent="0.4">
      <c r="A387">
        <v>39201</v>
      </c>
      <c r="B387">
        <v>22.76</v>
      </c>
      <c r="C387">
        <v>11.07</v>
      </c>
      <c r="D387">
        <v>13.52</v>
      </c>
      <c r="E387">
        <v>13.53</v>
      </c>
    </row>
    <row r="388" spans="1:5" x14ac:dyDescent="0.4">
      <c r="A388">
        <v>39301</v>
      </c>
      <c r="B388">
        <v>22.76</v>
      </c>
      <c r="C388">
        <v>10.97</v>
      </c>
      <c r="D388">
        <v>13.45</v>
      </c>
      <c r="E388">
        <v>13.43</v>
      </c>
    </row>
    <row r="389" spans="1:5" x14ac:dyDescent="0.4">
      <c r="A389">
        <v>39401</v>
      </c>
      <c r="B389">
        <v>22.76</v>
      </c>
      <c r="C389">
        <v>10.81</v>
      </c>
      <c r="D389">
        <v>13.33</v>
      </c>
      <c r="E389">
        <v>13.31</v>
      </c>
    </row>
    <row r="390" spans="1:5" x14ac:dyDescent="0.4">
      <c r="A390">
        <v>39501</v>
      </c>
      <c r="B390">
        <v>22.76</v>
      </c>
      <c r="C390">
        <v>11</v>
      </c>
      <c r="D390">
        <v>13.46</v>
      </c>
      <c r="E390">
        <v>13.46</v>
      </c>
    </row>
    <row r="391" spans="1:5" x14ac:dyDescent="0.4">
      <c r="A391">
        <v>39601</v>
      </c>
      <c r="B391">
        <v>22.76</v>
      </c>
      <c r="C391">
        <v>11.01</v>
      </c>
      <c r="D391">
        <v>13.46</v>
      </c>
      <c r="E391">
        <v>13.45</v>
      </c>
    </row>
    <row r="392" spans="1:5" x14ac:dyDescent="0.4">
      <c r="A392">
        <v>39701</v>
      </c>
      <c r="B392">
        <v>22.76</v>
      </c>
      <c r="C392">
        <v>10.98</v>
      </c>
      <c r="D392">
        <v>13.44</v>
      </c>
      <c r="E392">
        <v>13.43</v>
      </c>
    </row>
    <row r="393" spans="1:5" x14ac:dyDescent="0.4">
      <c r="A393">
        <v>39801</v>
      </c>
      <c r="B393">
        <v>22.76</v>
      </c>
      <c r="C393">
        <v>10.75</v>
      </c>
      <c r="D393">
        <v>13.28</v>
      </c>
      <c r="E393">
        <v>13.24</v>
      </c>
    </row>
    <row r="394" spans="1:5" x14ac:dyDescent="0.4">
      <c r="A394">
        <v>39901</v>
      </c>
      <c r="B394">
        <v>22.76</v>
      </c>
      <c r="C394">
        <v>10.74</v>
      </c>
      <c r="D394">
        <v>13.25</v>
      </c>
      <c r="E394">
        <v>13.22</v>
      </c>
    </row>
    <row r="395" spans="1:5" x14ac:dyDescent="0.4">
      <c r="A395">
        <v>40001</v>
      </c>
      <c r="B395">
        <v>22.76</v>
      </c>
      <c r="C395">
        <v>10.91</v>
      </c>
      <c r="D395">
        <v>13.39</v>
      </c>
      <c r="E395">
        <v>13.36</v>
      </c>
    </row>
    <row r="396" spans="1:5" x14ac:dyDescent="0.4">
      <c r="A396">
        <v>40101</v>
      </c>
      <c r="B396">
        <v>22.76</v>
      </c>
      <c r="C396">
        <v>10.89</v>
      </c>
      <c r="D396">
        <v>13.38</v>
      </c>
      <c r="E396">
        <v>13.35</v>
      </c>
    </row>
    <row r="397" spans="1:5" x14ac:dyDescent="0.4">
      <c r="A397">
        <v>40201</v>
      </c>
      <c r="B397">
        <v>22.76</v>
      </c>
      <c r="C397">
        <v>10.88</v>
      </c>
      <c r="D397">
        <v>13.38</v>
      </c>
      <c r="E397">
        <v>13.35</v>
      </c>
    </row>
    <row r="398" spans="1:5" x14ac:dyDescent="0.4">
      <c r="A398">
        <v>40301</v>
      </c>
      <c r="B398">
        <v>22.76</v>
      </c>
      <c r="C398">
        <v>10.74</v>
      </c>
      <c r="D398">
        <v>13.28</v>
      </c>
      <c r="E398">
        <v>13.26</v>
      </c>
    </row>
    <row r="399" spans="1:5" x14ac:dyDescent="0.4">
      <c r="A399">
        <v>40401</v>
      </c>
      <c r="B399">
        <v>22.76</v>
      </c>
      <c r="C399">
        <v>10.67</v>
      </c>
      <c r="D399">
        <v>13.23</v>
      </c>
      <c r="E399">
        <v>13.19</v>
      </c>
    </row>
    <row r="400" spans="1:5" x14ac:dyDescent="0.4">
      <c r="A400">
        <v>40501</v>
      </c>
      <c r="B400">
        <v>22.76</v>
      </c>
      <c r="C400">
        <v>10.86</v>
      </c>
      <c r="D400">
        <v>13.36</v>
      </c>
      <c r="E400">
        <v>13.34</v>
      </c>
    </row>
    <row r="401" spans="1:5" x14ac:dyDescent="0.4">
      <c r="A401">
        <v>40601</v>
      </c>
      <c r="B401">
        <v>22.76</v>
      </c>
      <c r="C401">
        <v>10.84</v>
      </c>
      <c r="D401">
        <v>13.37</v>
      </c>
      <c r="E401">
        <v>13.34</v>
      </c>
    </row>
    <row r="402" spans="1:5" x14ac:dyDescent="0.4">
      <c r="A402">
        <v>40701</v>
      </c>
      <c r="B402">
        <v>22.76</v>
      </c>
      <c r="C402">
        <v>10.82</v>
      </c>
      <c r="D402">
        <v>13.36</v>
      </c>
      <c r="E402">
        <v>13.3</v>
      </c>
    </row>
    <row r="403" spans="1:5" x14ac:dyDescent="0.4">
      <c r="A403">
        <v>40801</v>
      </c>
      <c r="B403">
        <v>22.76</v>
      </c>
      <c r="C403">
        <v>10.86</v>
      </c>
      <c r="D403">
        <v>13.38</v>
      </c>
      <c r="E403">
        <v>13.35</v>
      </c>
    </row>
    <row r="404" spans="1:5" x14ac:dyDescent="0.4">
      <c r="A404">
        <v>40901</v>
      </c>
      <c r="B404">
        <v>22.76</v>
      </c>
      <c r="C404">
        <v>10.66</v>
      </c>
      <c r="D404">
        <v>13.2</v>
      </c>
      <c r="E404">
        <v>13.18</v>
      </c>
    </row>
    <row r="405" spans="1:5" x14ac:dyDescent="0.4">
      <c r="A405">
        <v>41001</v>
      </c>
      <c r="B405">
        <v>22.76</v>
      </c>
      <c r="C405">
        <v>10.74</v>
      </c>
      <c r="D405">
        <v>13.28</v>
      </c>
      <c r="E405">
        <v>13.24</v>
      </c>
    </row>
    <row r="406" spans="1:5" x14ac:dyDescent="0.4">
      <c r="A406">
        <v>41101</v>
      </c>
      <c r="B406">
        <v>22.76</v>
      </c>
      <c r="C406">
        <v>10.81</v>
      </c>
      <c r="D406">
        <v>13.33</v>
      </c>
      <c r="E406">
        <v>13.29</v>
      </c>
    </row>
    <row r="407" spans="1:5" x14ac:dyDescent="0.4">
      <c r="A407">
        <v>41201</v>
      </c>
      <c r="B407">
        <v>22.76</v>
      </c>
      <c r="C407">
        <v>10.81</v>
      </c>
      <c r="D407">
        <v>13.32</v>
      </c>
      <c r="E407">
        <v>13.32</v>
      </c>
    </row>
    <row r="408" spans="1:5" x14ac:dyDescent="0.4">
      <c r="A408">
        <v>41301</v>
      </c>
      <c r="B408">
        <v>22.76</v>
      </c>
      <c r="C408">
        <v>10.86</v>
      </c>
      <c r="D408">
        <v>13.36</v>
      </c>
      <c r="E408">
        <v>13.34</v>
      </c>
    </row>
    <row r="409" spans="1:5" x14ac:dyDescent="0.4">
      <c r="A409">
        <v>41401</v>
      </c>
      <c r="B409">
        <v>22.76</v>
      </c>
      <c r="C409">
        <v>10.61</v>
      </c>
      <c r="D409">
        <v>13.18</v>
      </c>
      <c r="E409">
        <v>13.16</v>
      </c>
    </row>
    <row r="410" spans="1:5" x14ac:dyDescent="0.4">
      <c r="A410">
        <v>41501</v>
      </c>
      <c r="B410">
        <v>22.76</v>
      </c>
      <c r="C410">
        <v>10.62</v>
      </c>
      <c r="D410">
        <v>13.17</v>
      </c>
      <c r="E410">
        <v>13.16</v>
      </c>
    </row>
    <row r="411" spans="1:5" x14ac:dyDescent="0.4">
      <c r="A411">
        <v>41601</v>
      </c>
      <c r="B411">
        <v>22.76</v>
      </c>
      <c r="C411">
        <v>10.82</v>
      </c>
      <c r="D411">
        <v>13.35</v>
      </c>
      <c r="E411">
        <v>13.31</v>
      </c>
    </row>
    <row r="412" spans="1:5" x14ac:dyDescent="0.4">
      <c r="A412">
        <v>41701</v>
      </c>
      <c r="B412">
        <v>22.76</v>
      </c>
      <c r="C412">
        <v>10.82</v>
      </c>
      <c r="D412">
        <v>13.33</v>
      </c>
      <c r="E412">
        <v>13.3</v>
      </c>
    </row>
    <row r="413" spans="1:5" x14ac:dyDescent="0.4">
      <c r="A413">
        <v>41801</v>
      </c>
      <c r="B413">
        <v>22.76</v>
      </c>
      <c r="C413">
        <v>10.84</v>
      </c>
      <c r="D413">
        <v>13.34</v>
      </c>
      <c r="E413">
        <v>13.32</v>
      </c>
    </row>
    <row r="414" spans="1:5" x14ac:dyDescent="0.4">
      <c r="A414">
        <v>41901</v>
      </c>
      <c r="B414">
        <v>22.76</v>
      </c>
      <c r="C414">
        <v>10.64</v>
      </c>
      <c r="D414">
        <v>13.19</v>
      </c>
      <c r="E414">
        <v>13.16</v>
      </c>
    </row>
    <row r="415" spans="1:5" x14ac:dyDescent="0.4">
      <c r="A415">
        <v>42001</v>
      </c>
      <c r="B415">
        <v>22.76</v>
      </c>
      <c r="C415">
        <v>10.64</v>
      </c>
      <c r="D415">
        <v>13.2</v>
      </c>
      <c r="E415">
        <v>13.16</v>
      </c>
    </row>
    <row r="416" spans="1:5" x14ac:dyDescent="0.4">
      <c r="A416">
        <v>42101</v>
      </c>
      <c r="B416">
        <v>22.76</v>
      </c>
      <c r="C416">
        <v>10.82</v>
      </c>
      <c r="D416">
        <v>13.33</v>
      </c>
      <c r="E416">
        <v>13.31</v>
      </c>
    </row>
    <row r="417" spans="1:5" x14ac:dyDescent="0.4">
      <c r="A417">
        <v>42201</v>
      </c>
      <c r="B417">
        <v>22.76</v>
      </c>
      <c r="C417">
        <v>10.83</v>
      </c>
      <c r="D417">
        <v>13.34</v>
      </c>
      <c r="E417">
        <v>13.31</v>
      </c>
    </row>
    <row r="418" spans="1:5" x14ac:dyDescent="0.4">
      <c r="A418">
        <v>42301</v>
      </c>
      <c r="B418">
        <v>22.76</v>
      </c>
      <c r="C418">
        <v>10.84</v>
      </c>
      <c r="D418">
        <v>13.33</v>
      </c>
      <c r="E418">
        <v>13.33</v>
      </c>
    </row>
    <row r="419" spans="1:5" x14ac:dyDescent="0.4">
      <c r="A419">
        <v>42401</v>
      </c>
      <c r="B419">
        <v>22.76</v>
      </c>
      <c r="C419">
        <v>10.7</v>
      </c>
      <c r="D419">
        <v>13.23</v>
      </c>
      <c r="E419">
        <v>13.19</v>
      </c>
    </row>
    <row r="420" spans="1:5" x14ac:dyDescent="0.4">
      <c r="A420">
        <v>42501</v>
      </c>
      <c r="B420">
        <v>22.76</v>
      </c>
      <c r="C420">
        <v>10.82</v>
      </c>
      <c r="D420">
        <v>13.34</v>
      </c>
      <c r="E420">
        <v>13.33</v>
      </c>
    </row>
    <row r="421" spans="1:5" x14ac:dyDescent="0.4">
      <c r="A421">
        <v>42601</v>
      </c>
      <c r="B421">
        <v>22.76</v>
      </c>
      <c r="C421">
        <v>10.87</v>
      </c>
      <c r="D421">
        <v>13.37</v>
      </c>
      <c r="E421">
        <v>13.34</v>
      </c>
    </row>
    <row r="422" spans="1:5" x14ac:dyDescent="0.4">
      <c r="A422">
        <v>42701</v>
      </c>
      <c r="B422">
        <v>22.76</v>
      </c>
      <c r="C422">
        <v>10.86</v>
      </c>
      <c r="D422">
        <v>13.36</v>
      </c>
      <c r="E422">
        <v>13.33</v>
      </c>
    </row>
    <row r="423" spans="1:5" x14ac:dyDescent="0.4">
      <c r="A423">
        <v>42801</v>
      </c>
      <c r="B423">
        <v>22.76</v>
      </c>
      <c r="C423">
        <v>10.86</v>
      </c>
      <c r="D423">
        <v>13.35</v>
      </c>
      <c r="E423">
        <v>13.34</v>
      </c>
    </row>
    <row r="424" spans="1:5" x14ac:dyDescent="0.4">
      <c r="A424">
        <v>42901</v>
      </c>
      <c r="B424">
        <v>22.76</v>
      </c>
      <c r="C424">
        <v>10.86</v>
      </c>
      <c r="D424">
        <v>13.36</v>
      </c>
      <c r="E424">
        <v>13.34</v>
      </c>
    </row>
    <row r="425" spans="1:5" x14ac:dyDescent="0.4">
      <c r="A425">
        <v>43001</v>
      </c>
      <c r="B425">
        <v>22.76</v>
      </c>
      <c r="C425">
        <v>10.65</v>
      </c>
      <c r="D425">
        <v>13.21</v>
      </c>
      <c r="E425">
        <v>13.18</v>
      </c>
    </row>
    <row r="426" spans="1:5" x14ac:dyDescent="0.4">
      <c r="A426">
        <v>43101</v>
      </c>
      <c r="B426">
        <v>22.76</v>
      </c>
      <c r="C426">
        <v>10.72</v>
      </c>
      <c r="D426">
        <v>13.25</v>
      </c>
      <c r="E426">
        <v>13.24</v>
      </c>
    </row>
    <row r="427" spans="1:5" x14ac:dyDescent="0.4">
      <c r="A427">
        <v>43201</v>
      </c>
      <c r="B427">
        <v>22.76</v>
      </c>
      <c r="C427">
        <v>10.83</v>
      </c>
      <c r="D427">
        <v>13.35</v>
      </c>
      <c r="E427">
        <v>13.31</v>
      </c>
    </row>
    <row r="428" spans="1:5" x14ac:dyDescent="0.4">
      <c r="A428">
        <v>43301</v>
      </c>
      <c r="B428">
        <v>22.76</v>
      </c>
      <c r="C428">
        <v>10.81</v>
      </c>
      <c r="D428">
        <v>13.33</v>
      </c>
      <c r="E428">
        <v>13.33</v>
      </c>
    </row>
    <row r="429" spans="1:5" x14ac:dyDescent="0.4">
      <c r="A429">
        <v>43401</v>
      </c>
      <c r="B429">
        <v>22.76</v>
      </c>
      <c r="C429">
        <v>10.8</v>
      </c>
      <c r="D429">
        <v>13.31</v>
      </c>
      <c r="E429">
        <v>13.29</v>
      </c>
    </row>
    <row r="430" spans="1:5" x14ac:dyDescent="0.4">
      <c r="A430">
        <v>43501</v>
      </c>
      <c r="B430">
        <v>22.76</v>
      </c>
      <c r="C430">
        <v>10.85</v>
      </c>
      <c r="D430">
        <v>13.36</v>
      </c>
      <c r="E430">
        <v>13.34</v>
      </c>
    </row>
    <row r="431" spans="1:5" x14ac:dyDescent="0.4">
      <c r="A431">
        <v>43601</v>
      </c>
      <c r="B431">
        <v>22.76</v>
      </c>
      <c r="C431">
        <v>10.87</v>
      </c>
      <c r="D431">
        <v>13.36</v>
      </c>
      <c r="E431">
        <v>13.35</v>
      </c>
    </row>
    <row r="432" spans="1:5" x14ac:dyDescent="0.4">
      <c r="A432">
        <v>43701</v>
      </c>
      <c r="B432">
        <v>22.76</v>
      </c>
      <c r="C432">
        <v>10.75</v>
      </c>
      <c r="D432">
        <v>13.28</v>
      </c>
      <c r="E432">
        <v>13.26</v>
      </c>
    </row>
    <row r="433" spans="1:5" x14ac:dyDescent="0.4">
      <c r="A433">
        <v>43801</v>
      </c>
      <c r="B433">
        <v>22.76</v>
      </c>
      <c r="C433">
        <v>10.74</v>
      </c>
      <c r="D433">
        <v>13.27</v>
      </c>
      <c r="E433">
        <v>13.25</v>
      </c>
    </row>
    <row r="434" spans="1:5" x14ac:dyDescent="0.4">
      <c r="A434">
        <v>43901</v>
      </c>
      <c r="B434">
        <v>22.88</v>
      </c>
      <c r="C434">
        <v>10.85</v>
      </c>
      <c r="D434">
        <v>13.35</v>
      </c>
      <c r="E434">
        <v>13.34</v>
      </c>
    </row>
    <row r="435" spans="1:5" x14ac:dyDescent="0.4">
      <c r="A435">
        <v>44001</v>
      </c>
      <c r="B435">
        <v>22.79</v>
      </c>
      <c r="C435">
        <v>10.96</v>
      </c>
      <c r="D435">
        <v>13.43</v>
      </c>
      <c r="E435">
        <v>13.41</v>
      </c>
    </row>
    <row r="436" spans="1:5" x14ac:dyDescent="0.4">
      <c r="A436">
        <v>44101</v>
      </c>
      <c r="B436">
        <v>22.81</v>
      </c>
      <c r="C436">
        <v>10.97</v>
      </c>
      <c r="D436">
        <v>13.43</v>
      </c>
      <c r="E436">
        <v>13.43</v>
      </c>
    </row>
    <row r="437" spans="1:5" x14ac:dyDescent="0.4">
      <c r="A437">
        <v>44201</v>
      </c>
      <c r="B437">
        <v>22.84</v>
      </c>
      <c r="C437">
        <v>10.77</v>
      </c>
      <c r="D437">
        <v>13.31</v>
      </c>
      <c r="E437">
        <v>13.27</v>
      </c>
    </row>
    <row r="438" spans="1:5" x14ac:dyDescent="0.4">
      <c r="A438">
        <v>44301</v>
      </c>
      <c r="B438">
        <v>22.88</v>
      </c>
      <c r="C438">
        <v>10.98</v>
      </c>
      <c r="D438">
        <v>13.43</v>
      </c>
      <c r="E438">
        <v>13.43</v>
      </c>
    </row>
    <row r="439" spans="1:5" x14ac:dyDescent="0.4">
      <c r="A439">
        <v>44401</v>
      </c>
      <c r="B439">
        <v>22.76</v>
      </c>
      <c r="C439">
        <v>10.85</v>
      </c>
      <c r="D439">
        <v>13.35</v>
      </c>
      <c r="E439">
        <v>13.34</v>
      </c>
    </row>
    <row r="440" spans="1:5" x14ac:dyDescent="0.4">
      <c r="A440">
        <v>44501</v>
      </c>
      <c r="B440">
        <v>22.81</v>
      </c>
      <c r="C440">
        <v>10.99</v>
      </c>
      <c r="D440">
        <v>13.44</v>
      </c>
      <c r="E440">
        <v>13.45</v>
      </c>
    </row>
    <row r="441" spans="1:5" x14ac:dyDescent="0.4">
      <c r="A441">
        <v>44601</v>
      </c>
      <c r="B441">
        <v>22.79</v>
      </c>
      <c r="C441">
        <v>11</v>
      </c>
      <c r="D441">
        <v>13.46</v>
      </c>
      <c r="E441">
        <v>13.44</v>
      </c>
    </row>
    <row r="442" spans="1:5" x14ac:dyDescent="0.4">
      <c r="A442">
        <v>44701</v>
      </c>
      <c r="B442">
        <v>22.88</v>
      </c>
      <c r="C442">
        <v>11</v>
      </c>
      <c r="D442">
        <v>13.45</v>
      </c>
      <c r="E442">
        <v>13.45</v>
      </c>
    </row>
    <row r="443" spans="1:5" x14ac:dyDescent="0.4">
      <c r="A443">
        <v>44801</v>
      </c>
      <c r="B443">
        <v>22.91</v>
      </c>
      <c r="C443">
        <v>10.86</v>
      </c>
      <c r="D443">
        <v>13.36</v>
      </c>
      <c r="E443">
        <v>13.34</v>
      </c>
    </row>
    <row r="444" spans="1:5" x14ac:dyDescent="0.4">
      <c r="A444">
        <v>44901</v>
      </c>
      <c r="B444">
        <v>22.91</v>
      </c>
      <c r="C444">
        <v>10.85</v>
      </c>
      <c r="D444">
        <v>13.36</v>
      </c>
      <c r="E444">
        <v>13.34</v>
      </c>
    </row>
    <row r="445" spans="1:5" x14ac:dyDescent="0.4">
      <c r="A445">
        <v>45001</v>
      </c>
      <c r="B445">
        <v>22.86</v>
      </c>
      <c r="C445">
        <v>11.01</v>
      </c>
      <c r="D445">
        <v>13.46</v>
      </c>
      <c r="E445">
        <v>13.46</v>
      </c>
    </row>
    <row r="446" spans="1:5" x14ac:dyDescent="0.4">
      <c r="A446">
        <v>45101</v>
      </c>
      <c r="B446">
        <v>22.81</v>
      </c>
      <c r="C446">
        <v>11.01</v>
      </c>
      <c r="D446">
        <v>13.45</v>
      </c>
      <c r="E446">
        <v>13.46</v>
      </c>
    </row>
    <row r="447" spans="1:5" x14ac:dyDescent="0.4">
      <c r="A447">
        <v>45201</v>
      </c>
      <c r="B447">
        <v>22.58</v>
      </c>
      <c r="C447">
        <v>11.02</v>
      </c>
      <c r="D447">
        <v>13.47</v>
      </c>
      <c r="E447">
        <v>13.45</v>
      </c>
    </row>
    <row r="448" spans="1:5" x14ac:dyDescent="0.4">
      <c r="A448">
        <v>45301</v>
      </c>
      <c r="B448">
        <v>22.84</v>
      </c>
      <c r="C448">
        <v>10.86</v>
      </c>
      <c r="D448">
        <v>13.34</v>
      </c>
      <c r="E448">
        <v>13.32</v>
      </c>
    </row>
    <row r="449" spans="1:5" x14ac:dyDescent="0.4">
      <c r="A449">
        <v>45401</v>
      </c>
      <c r="B449">
        <v>22.76</v>
      </c>
      <c r="C449">
        <v>10.73</v>
      </c>
      <c r="D449">
        <v>13.25</v>
      </c>
      <c r="E449">
        <v>13.24</v>
      </c>
    </row>
    <row r="450" spans="1:5" x14ac:dyDescent="0.4">
      <c r="A450">
        <v>45501</v>
      </c>
      <c r="B450">
        <v>22.76</v>
      </c>
      <c r="C450">
        <v>10.89</v>
      </c>
      <c r="D450">
        <v>13.38</v>
      </c>
      <c r="E450">
        <v>13.36</v>
      </c>
    </row>
    <row r="451" spans="1:5" x14ac:dyDescent="0.4">
      <c r="A451">
        <v>45601</v>
      </c>
      <c r="B451">
        <v>22.84</v>
      </c>
      <c r="C451">
        <v>10.89</v>
      </c>
      <c r="D451">
        <v>13.39</v>
      </c>
      <c r="E451">
        <v>13.38</v>
      </c>
    </row>
    <row r="452" spans="1:5" x14ac:dyDescent="0.4">
      <c r="A452">
        <v>45701</v>
      </c>
      <c r="B452">
        <v>22.72</v>
      </c>
      <c r="C452">
        <v>10.89</v>
      </c>
      <c r="D452">
        <v>13.38</v>
      </c>
      <c r="E452">
        <v>13.36</v>
      </c>
    </row>
    <row r="453" spans="1:5" x14ac:dyDescent="0.4">
      <c r="A453">
        <v>45801</v>
      </c>
      <c r="B453">
        <v>22.76</v>
      </c>
      <c r="C453">
        <v>10.8</v>
      </c>
      <c r="D453">
        <v>13.3</v>
      </c>
      <c r="E453">
        <v>13.29</v>
      </c>
    </row>
    <row r="454" spans="1:5" x14ac:dyDescent="0.4">
      <c r="A454">
        <v>45901</v>
      </c>
      <c r="B454">
        <v>22.88</v>
      </c>
      <c r="C454">
        <v>10.75</v>
      </c>
      <c r="D454">
        <v>13.28</v>
      </c>
      <c r="E454">
        <v>13.29</v>
      </c>
    </row>
    <row r="455" spans="1:5" x14ac:dyDescent="0.4">
      <c r="A455">
        <v>46001</v>
      </c>
      <c r="B455">
        <v>22.76</v>
      </c>
      <c r="C455">
        <v>10.9</v>
      </c>
      <c r="D455">
        <v>13.28</v>
      </c>
      <c r="E455">
        <v>13.24</v>
      </c>
    </row>
    <row r="456" spans="1:5" x14ac:dyDescent="0.4">
      <c r="A456">
        <v>46101</v>
      </c>
      <c r="B456">
        <v>22.86</v>
      </c>
      <c r="C456">
        <v>10.91</v>
      </c>
      <c r="D456">
        <v>13.38</v>
      </c>
      <c r="E456">
        <v>13.36</v>
      </c>
    </row>
    <row r="457" spans="1:5" x14ac:dyDescent="0.4">
      <c r="A457">
        <v>46201</v>
      </c>
      <c r="B457">
        <v>22.79</v>
      </c>
      <c r="C457">
        <v>10.91</v>
      </c>
      <c r="D457">
        <v>13.39</v>
      </c>
      <c r="E457">
        <v>13.37</v>
      </c>
    </row>
    <row r="458" spans="1:5" x14ac:dyDescent="0.4">
      <c r="A458">
        <v>46301</v>
      </c>
      <c r="B458">
        <v>22.84</v>
      </c>
      <c r="C458">
        <v>10.88</v>
      </c>
      <c r="D458">
        <v>13.39</v>
      </c>
      <c r="E458">
        <v>13.37</v>
      </c>
    </row>
    <row r="459" spans="1:5" x14ac:dyDescent="0.4">
      <c r="A459">
        <v>46401</v>
      </c>
      <c r="B459">
        <v>22.79</v>
      </c>
      <c r="C459">
        <v>10.88</v>
      </c>
      <c r="D459">
        <v>13.39</v>
      </c>
      <c r="E459">
        <v>13.37</v>
      </c>
    </row>
    <row r="460" spans="1:5" x14ac:dyDescent="0.4">
      <c r="A460">
        <v>46501</v>
      </c>
      <c r="B460">
        <v>22.74</v>
      </c>
      <c r="C460">
        <v>10.88</v>
      </c>
      <c r="D460">
        <v>13.39</v>
      </c>
      <c r="E460">
        <v>13.37</v>
      </c>
    </row>
    <row r="461" spans="1:5" x14ac:dyDescent="0.4">
      <c r="A461">
        <v>46601</v>
      </c>
      <c r="B461">
        <v>22.81</v>
      </c>
      <c r="C461">
        <v>10.88</v>
      </c>
      <c r="D461">
        <v>13.39</v>
      </c>
      <c r="E461">
        <v>13.37</v>
      </c>
    </row>
    <row r="462" spans="1:5" x14ac:dyDescent="0.4">
      <c r="A462">
        <v>46701</v>
      </c>
      <c r="B462">
        <v>22.76</v>
      </c>
      <c r="C462">
        <v>10.88</v>
      </c>
      <c r="D462">
        <v>13.39</v>
      </c>
      <c r="E462">
        <v>13.37</v>
      </c>
    </row>
    <row r="463" spans="1:5" x14ac:dyDescent="0.4">
      <c r="A463">
        <v>46801</v>
      </c>
      <c r="B463">
        <v>22.81</v>
      </c>
      <c r="C463">
        <v>10.93</v>
      </c>
      <c r="D463">
        <v>13.39</v>
      </c>
      <c r="E463">
        <v>13.37</v>
      </c>
    </row>
    <row r="464" spans="1:5" x14ac:dyDescent="0.4">
      <c r="A464">
        <v>46901</v>
      </c>
      <c r="B464">
        <v>22.81</v>
      </c>
      <c r="C464">
        <v>10.93</v>
      </c>
      <c r="D464">
        <v>13.39</v>
      </c>
      <c r="E464">
        <v>13.37</v>
      </c>
    </row>
    <row r="465" spans="1:5" x14ac:dyDescent="0.4">
      <c r="A465">
        <v>47001</v>
      </c>
      <c r="B465">
        <v>22.88</v>
      </c>
      <c r="C465">
        <v>10.93</v>
      </c>
      <c r="D465">
        <v>13.39</v>
      </c>
      <c r="E465">
        <v>13.37</v>
      </c>
    </row>
    <row r="466" spans="1:5" x14ac:dyDescent="0.4">
      <c r="A466">
        <v>47101</v>
      </c>
      <c r="B466">
        <v>22.81</v>
      </c>
      <c r="C466">
        <v>10.93</v>
      </c>
      <c r="D466">
        <v>13.39</v>
      </c>
      <c r="E466">
        <v>13.37</v>
      </c>
    </row>
    <row r="467" spans="1:5" x14ac:dyDescent="0.4">
      <c r="A467">
        <v>47201</v>
      </c>
      <c r="B467">
        <v>22.84</v>
      </c>
      <c r="C467">
        <v>10.93</v>
      </c>
      <c r="D467">
        <v>13.39</v>
      </c>
      <c r="E467">
        <v>13.37</v>
      </c>
    </row>
    <row r="468" spans="1:5" x14ac:dyDescent="0.4">
      <c r="A468">
        <v>47301</v>
      </c>
      <c r="B468">
        <v>22.84</v>
      </c>
      <c r="C468">
        <v>10.93</v>
      </c>
      <c r="D468">
        <v>13.39</v>
      </c>
      <c r="E468">
        <v>13.37</v>
      </c>
    </row>
    <row r="469" spans="1:5" x14ac:dyDescent="0.4">
      <c r="A469">
        <v>47401</v>
      </c>
      <c r="B469">
        <v>22.76</v>
      </c>
      <c r="C469">
        <v>10.93</v>
      </c>
      <c r="D469">
        <v>13.39</v>
      </c>
      <c r="E469">
        <v>13.37</v>
      </c>
    </row>
    <row r="470" spans="1:5" x14ac:dyDescent="0.4">
      <c r="A470">
        <v>47501</v>
      </c>
      <c r="B470">
        <v>22.76</v>
      </c>
      <c r="C470">
        <v>10.93</v>
      </c>
      <c r="D470">
        <v>13.39</v>
      </c>
      <c r="E470">
        <v>13.37</v>
      </c>
    </row>
    <row r="471" spans="1:5" x14ac:dyDescent="0.4">
      <c r="A471">
        <v>47601</v>
      </c>
      <c r="B471">
        <v>22.69</v>
      </c>
      <c r="C471">
        <v>10.93</v>
      </c>
      <c r="D471">
        <v>13.39</v>
      </c>
      <c r="E471">
        <v>13.37</v>
      </c>
    </row>
    <row r="472" spans="1:5" x14ac:dyDescent="0.4">
      <c r="A472">
        <v>47701</v>
      </c>
      <c r="B472">
        <v>22.81</v>
      </c>
      <c r="C472">
        <v>10.93</v>
      </c>
      <c r="D472">
        <v>13.39</v>
      </c>
      <c r="E472">
        <v>13.37</v>
      </c>
    </row>
    <row r="473" spans="1:5" x14ac:dyDescent="0.4">
      <c r="A473">
        <v>47801</v>
      </c>
      <c r="B473">
        <v>22.84</v>
      </c>
      <c r="C473">
        <v>10.93</v>
      </c>
      <c r="D473">
        <v>13.39</v>
      </c>
      <c r="E473">
        <v>13.37</v>
      </c>
    </row>
    <row r="474" spans="1:5" x14ac:dyDescent="0.4">
      <c r="A474">
        <v>47901</v>
      </c>
      <c r="B474">
        <v>22.84</v>
      </c>
      <c r="C474">
        <v>10.93</v>
      </c>
      <c r="D474">
        <v>13.39</v>
      </c>
      <c r="E474">
        <v>13.37</v>
      </c>
    </row>
    <row r="475" spans="1:5" x14ac:dyDescent="0.4">
      <c r="A475">
        <v>48001</v>
      </c>
      <c r="B475">
        <v>22.84</v>
      </c>
      <c r="C475">
        <v>10.93</v>
      </c>
      <c r="D475">
        <v>13.39</v>
      </c>
      <c r="E475">
        <v>13.37</v>
      </c>
    </row>
    <row r="476" spans="1:5" x14ac:dyDescent="0.4">
      <c r="A476">
        <v>48101</v>
      </c>
      <c r="B476">
        <v>22.81</v>
      </c>
      <c r="C476">
        <v>10.93</v>
      </c>
      <c r="D476">
        <v>13.39</v>
      </c>
      <c r="E476">
        <v>13.37</v>
      </c>
    </row>
    <row r="477" spans="1:5" x14ac:dyDescent="0.4">
      <c r="A477">
        <v>48201</v>
      </c>
      <c r="B477">
        <v>22.81</v>
      </c>
      <c r="C477">
        <v>10.93</v>
      </c>
      <c r="D477">
        <v>13.39</v>
      </c>
      <c r="E477">
        <v>13.37</v>
      </c>
    </row>
    <row r="478" spans="1:5" x14ac:dyDescent="0.4">
      <c r="A478">
        <v>48301</v>
      </c>
      <c r="B478">
        <v>22.81</v>
      </c>
      <c r="C478">
        <v>10.93</v>
      </c>
      <c r="D478">
        <v>13.39</v>
      </c>
      <c r="E478">
        <v>13.37</v>
      </c>
    </row>
    <row r="479" spans="1:5" x14ac:dyDescent="0.4">
      <c r="A479">
        <v>48401</v>
      </c>
      <c r="B479">
        <v>22.84</v>
      </c>
      <c r="C479">
        <v>10.93</v>
      </c>
      <c r="D479">
        <v>13.39</v>
      </c>
      <c r="E479">
        <v>13.37</v>
      </c>
    </row>
    <row r="480" spans="1:5" x14ac:dyDescent="0.4">
      <c r="A480">
        <v>48501</v>
      </c>
      <c r="B480">
        <v>22.84</v>
      </c>
      <c r="C480">
        <v>10.93</v>
      </c>
      <c r="D480">
        <v>13.39</v>
      </c>
      <c r="E480">
        <v>13.37</v>
      </c>
    </row>
    <row r="481" spans="1:5" x14ac:dyDescent="0.4">
      <c r="A481">
        <v>48601</v>
      </c>
      <c r="B481">
        <v>22.84</v>
      </c>
      <c r="C481">
        <v>10.93</v>
      </c>
      <c r="D481">
        <v>13.39</v>
      </c>
      <c r="E481">
        <v>13.37</v>
      </c>
    </row>
    <row r="482" spans="1:5" x14ac:dyDescent="0.4">
      <c r="A482">
        <v>48701</v>
      </c>
      <c r="B482">
        <v>22.81</v>
      </c>
      <c r="C482">
        <v>10.93</v>
      </c>
      <c r="D482">
        <v>13.39</v>
      </c>
      <c r="E482">
        <v>13.37</v>
      </c>
    </row>
    <row r="483" spans="1:5" x14ac:dyDescent="0.4">
      <c r="A483">
        <v>48801</v>
      </c>
      <c r="B483">
        <v>22.84</v>
      </c>
      <c r="C483">
        <v>10.93</v>
      </c>
      <c r="D483">
        <v>13.39</v>
      </c>
      <c r="E483">
        <v>13.37</v>
      </c>
    </row>
    <row r="484" spans="1:5" x14ac:dyDescent="0.4">
      <c r="A484">
        <v>48901</v>
      </c>
      <c r="B484">
        <v>22.84</v>
      </c>
      <c r="C484">
        <v>10.93</v>
      </c>
      <c r="D484">
        <v>13.39</v>
      </c>
      <c r="E484">
        <v>13.37</v>
      </c>
    </row>
    <row r="485" spans="1:5" x14ac:dyDescent="0.4">
      <c r="A485">
        <v>49001</v>
      </c>
      <c r="B485">
        <v>22.84</v>
      </c>
      <c r="C485">
        <v>10.93</v>
      </c>
      <c r="D485">
        <v>13.39</v>
      </c>
      <c r="E485">
        <v>13.37</v>
      </c>
    </row>
    <row r="486" spans="1:5" x14ac:dyDescent="0.4">
      <c r="A486">
        <v>49101</v>
      </c>
      <c r="B486">
        <v>22.81</v>
      </c>
      <c r="C486">
        <v>10.93</v>
      </c>
      <c r="D486">
        <v>13.39</v>
      </c>
      <c r="E486">
        <v>13.37</v>
      </c>
    </row>
    <row r="487" spans="1:5" x14ac:dyDescent="0.4">
      <c r="A487">
        <v>49201</v>
      </c>
      <c r="B487">
        <v>22.84</v>
      </c>
      <c r="C487">
        <v>10.93</v>
      </c>
      <c r="D487">
        <v>13.39</v>
      </c>
      <c r="E487">
        <v>13.37</v>
      </c>
    </row>
    <row r="488" spans="1:5" x14ac:dyDescent="0.4">
      <c r="A488">
        <v>49301</v>
      </c>
      <c r="B488">
        <v>22.81</v>
      </c>
      <c r="C488">
        <v>10.93</v>
      </c>
      <c r="D488">
        <v>13.39</v>
      </c>
      <c r="E488">
        <v>13.37</v>
      </c>
    </row>
    <row r="489" spans="1:5" x14ac:dyDescent="0.4">
      <c r="A489">
        <v>49401</v>
      </c>
      <c r="B489">
        <v>22.81</v>
      </c>
      <c r="C489">
        <v>10.93</v>
      </c>
      <c r="D489">
        <v>13.39</v>
      </c>
      <c r="E489">
        <v>13.37</v>
      </c>
    </row>
    <row r="490" spans="1:5" x14ac:dyDescent="0.4">
      <c r="A490">
        <v>49501</v>
      </c>
      <c r="B490">
        <v>22.76</v>
      </c>
      <c r="C490">
        <v>10.93</v>
      </c>
      <c r="D490">
        <v>13.39</v>
      </c>
      <c r="E490">
        <v>13.37</v>
      </c>
    </row>
    <row r="491" spans="1:5" x14ac:dyDescent="0.4">
      <c r="A491">
        <v>49601</v>
      </c>
      <c r="B491">
        <v>22.76</v>
      </c>
      <c r="C491">
        <v>10.93</v>
      </c>
      <c r="D491">
        <v>13.39</v>
      </c>
      <c r="E491">
        <v>13.37</v>
      </c>
    </row>
    <row r="492" spans="1:5" x14ac:dyDescent="0.4">
      <c r="A492">
        <v>49701</v>
      </c>
      <c r="B492">
        <v>22.81</v>
      </c>
      <c r="C492">
        <v>10.93</v>
      </c>
      <c r="D492">
        <v>13.39</v>
      </c>
      <c r="E492">
        <v>13.37</v>
      </c>
    </row>
    <row r="493" spans="1:5" x14ac:dyDescent="0.4">
      <c r="A493">
        <v>49801</v>
      </c>
      <c r="B493">
        <v>22.84</v>
      </c>
      <c r="C493">
        <v>10.93</v>
      </c>
      <c r="D493">
        <v>13.39</v>
      </c>
      <c r="E493">
        <v>13.37</v>
      </c>
    </row>
    <row r="494" spans="1:5" x14ac:dyDescent="0.4">
      <c r="A494">
        <v>49901</v>
      </c>
      <c r="B494">
        <v>22.76</v>
      </c>
      <c r="C494">
        <v>10.93</v>
      </c>
      <c r="D494">
        <v>13.39</v>
      </c>
      <c r="E494">
        <v>13.37</v>
      </c>
    </row>
    <row r="495" spans="1:5" x14ac:dyDescent="0.4">
      <c r="A495">
        <v>50001</v>
      </c>
      <c r="B495">
        <v>22.79</v>
      </c>
      <c r="C495">
        <v>10.93</v>
      </c>
      <c r="D495">
        <v>13.39</v>
      </c>
      <c r="E495">
        <v>13.37</v>
      </c>
    </row>
    <row r="496" spans="1:5" x14ac:dyDescent="0.4">
      <c r="A496">
        <v>50101</v>
      </c>
      <c r="B496">
        <v>22.76</v>
      </c>
      <c r="C496">
        <v>10.93</v>
      </c>
      <c r="D496">
        <v>13.39</v>
      </c>
      <c r="E496">
        <v>13.37</v>
      </c>
    </row>
    <row r="497" spans="1:5" x14ac:dyDescent="0.4">
      <c r="A497">
        <v>50201</v>
      </c>
      <c r="B497">
        <v>22.76</v>
      </c>
      <c r="C497">
        <v>10.93</v>
      </c>
      <c r="D497">
        <v>13.39</v>
      </c>
      <c r="E497">
        <v>13.37</v>
      </c>
    </row>
    <row r="498" spans="1:5" x14ac:dyDescent="0.4">
      <c r="A498">
        <v>50301</v>
      </c>
      <c r="B498">
        <v>22.81</v>
      </c>
      <c r="C498">
        <v>10.93</v>
      </c>
      <c r="D498">
        <v>13.39</v>
      </c>
      <c r="E498">
        <v>13.37</v>
      </c>
    </row>
    <row r="499" spans="1:5" x14ac:dyDescent="0.4">
      <c r="A499">
        <v>50401</v>
      </c>
      <c r="B499">
        <v>22.72</v>
      </c>
      <c r="C499">
        <v>10.93</v>
      </c>
      <c r="D499">
        <v>13.39</v>
      </c>
      <c r="E499">
        <v>13.37</v>
      </c>
    </row>
    <row r="500" spans="1:5" x14ac:dyDescent="0.4">
      <c r="A500">
        <v>50501</v>
      </c>
      <c r="B500">
        <v>22.79</v>
      </c>
      <c r="C500">
        <v>10.93</v>
      </c>
      <c r="D500">
        <v>13.39</v>
      </c>
      <c r="E500">
        <v>13.37</v>
      </c>
    </row>
    <row r="501" spans="1:5" x14ac:dyDescent="0.4">
      <c r="A501">
        <v>50601</v>
      </c>
      <c r="B501">
        <v>22.74</v>
      </c>
      <c r="C501">
        <v>10.93</v>
      </c>
      <c r="D501">
        <v>13.39</v>
      </c>
      <c r="E501">
        <v>13.37</v>
      </c>
    </row>
    <row r="502" spans="1:5" x14ac:dyDescent="0.4">
      <c r="A502">
        <v>50701</v>
      </c>
      <c r="B502">
        <v>22.76</v>
      </c>
      <c r="C502">
        <v>10.93</v>
      </c>
      <c r="D502">
        <v>13.39</v>
      </c>
      <c r="E502">
        <v>13.37</v>
      </c>
    </row>
    <row r="503" spans="1:5" x14ac:dyDescent="0.4">
      <c r="A503">
        <v>50801</v>
      </c>
      <c r="B503">
        <v>22.84</v>
      </c>
      <c r="C503">
        <v>10.93</v>
      </c>
      <c r="D503">
        <v>13.39</v>
      </c>
      <c r="E503">
        <v>13.37</v>
      </c>
    </row>
    <row r="504" spans="1:5" x14ac:dyDescent="0.4">
      <c r="A504">
        <v>50901</v>
      </c>
      <c r="B504">
        <v>22.76</v>
      </c>
      <c r="C504">
        <v>10.93</v>
      </c>
      <c r="D504">
        <v>13.39</v>
      </c>
      <c r="E504">
        <v>13.37</v>
      </c>
    </row>
    <row r="505" spans="1:5" x14ac:dyDescent="0.4">
      <c r="A505">
        <v>51001</v>
      </c>
      <c r="B505">
        <v>22.76</v>
      </c>
      <c r="C505">
        <v>10.93</v>
      </c>
      <c r="D505">
        <v>13.39</v>
      </c>
      <c r="E505">
        <v>13.37</v>
      </c>
    </row>
    <row r="506" spans="1:5" x14ac:dyDescent="0.4">
      <c r="A506">
        <v>51101</v>
      </c>
      <c r="B506">
        <v>22.79</v>
      </c>
      <c r="C506">
        <v>10.93</v>
      </c>
      <c r="D506">
        <v>13.39</v>
      </c>
      <c r="E506">
        <v>13.37</v>
      </c>
    </row>
    <row r="507" spans="1:5" x14ac:dyDescent="0.4">
      <c r="A507">
        <v>51201</v>
      </c>
      <c r="B507">
        <v>22.76</v>
      </c>
      <c r="C507">
        <v>10.93</v>
      </c>
      <c r="D507">
        <v>13.39</v>
      </c>
      <c r="E507">
        <v>13.37</v>
      </c>
    </row>
    <row r="508" spans="1:5" x14ac:dyDescent="0.4">
      <c r="A508">
        <v>51301</v>
      </c>
      <c r="B508">
        <v>22.72</v>
      </c>
      <c r="C508">
        <v>10.93</v>
      </c>
      <c r="D508">
        <v>13.39</v>
      </c>
      <c r="E508">
        <v>13.37</v>
      </c>
    </row>
    <row r="509" spans="1:5" x14ac:dyDescent="0.4">
      <c r="A509">
        <v>51401</v>
      </c>
      <c r="B509">
        <v>22.76</v>
      </c>
      <c r="C509">
        <v>10.93</v>
      </c>
      <c r="D509">
        <v>13.39</v>
      </c>
      <c r="E509">
        <v>13.37</v>
      </c>
    </row>
    <row r="510" spans="1:5" x14ac:dyDescent="0.4">
      <c r="A510">
        <v>51501</v>
      </c>
      <c r="B510">
        <v>22.72</v>
      </c>
      <c r="C510">
        <v>10.93</v>
      </c>
      <c r="D510">
        <v>13.39</v>
      </c>
      <c r="E510">
        <v>13.37</v>
      </c>
    </row>
    <row r="511" spans="1:5" x14ac:dyDescent="0.4">
      <c r="A511">
        <v>51601</v>
      </c>
      <c r="B511">
        <v>22.76</v>
      </c>
      <c r="C511">
        <v>10.93</v>
      </c>
      <c r="D511">
        <v>13.39</v>
      </c>
      <c r="E511">
        <v>13.37</v>
      </c>
    </row>
    <row r="512" spans="1:5" x14ac:dyDescent="0.4">
      <c r="A512">
        <v>51701</v>
      </c>
      <c r="B512">
        <v>22.72</v>
      </c>
      <c r="C512">
        <v>10.93</v>
      </c>
      <c r="D512">
        <v>13.39</v>
      </c>
      <c r="E512">
        <v>13.37</v>
      </c>
    </row>
    <row r="513" spans="1:5" x14ac:dyDescent="0.4">
      <c r="A513">
        <v>51801</v>
      </c>
      <c r="B513">
        <v>22.76</v>
      </c>
      <c r="C513">
        <v>10.93</v>
      </c>
      <c r="D513">
        <v>13.39</v>
      </c>
      <c r="E513">
        <v>13.37</v>
      </c>
    </row>
    <row r="514" spans="1:5" x14ac:dyDescent="0.4">
      <c r="A514">
        <v>51901</v>
      </c>
      <c r="B514">
        <v>22.69</v>
      </c>
      <c r="C514">
        <v>10.93</v>
      </c>
      <c r="D514">
        <v>13.39</v>
      </c>
      <c r="E514">
        <v>13.37</v>
      </c>
    </row>
    <row r="515" spans="1:5" x14ac:dyDescent="0.4">
      <c r="A515">
        <v>52001</v>
      </c>
      <c r="B515">
        <v>22.67</v>
      </c>
      <c r="C515">
        <v>10.93</v>
      </c>
      <c r="D515">
        <v>13.39</v>
      </c>
      <c r="E515">
        <v>13.37</v>
      </c>
    </row>
    <row r="516" spans="1:5" x14ac:dyDescent="0.4">
      <c r="A516">
        <v>52101</v>
      </c>
      <c r="B516">
        <v>22.69</v>
      </c>
      <c r="C516">
        <v>10.93</v>
      </c>
      <c r="D516">
        <v>13.39</v>
      </c>
      <c r="E516">
        <v>13.37</v>
      </c>
    </row>
    <row r="517" spans="1:5" x14ac:dyDescent="0.4">
      <c r="A517">
        <v>52201</v>
      </c>
      <c r="B517">
        <v>22.76</v>
      </c>
      <c r="C517">
        <v>10.93</v>
      </c>
      <c r="D517">
        <v>13.39</v>
      </c>
      <c r="E517">
        <v>13.37</v>
      </c>
    </row>
    <row r="518" spans="1:5" x14ac:dyDescent="0.4">
      <c r="A518">
        <v>52301</v>
      </c>
      <c r="B518">
        <v>22.69</v>
      </c>
      <c r="C518">
        <v>10.93</v>
      </c>
      <c r="D518">
        <v>13.39</v>
      </c>
      <c r="E518">
        <v>13.37</v>
      </c>
    </row>
    <row r="519" spans="1:5" x14ac:dyDescent="0.4">
      <c r="A519">
        <v>52401</v>
      </c>
      <c r="B519">
        <v>22.76</v>
      </c>
      <c r="C519">
        <v>10.93</v>
      </c>
      <c r="D519">
        <v>13.39</v>
      </c>
      <c r="E519">
        <v>13.37</v>
      </c>
    </row>
    <row r="520" spans="1:5" x14ac:dyDescent="0.4">
      <c r="A520">
        <v>52501</v>
      </c>
      <c r="B520">
        <v>22.79</v>
      </c>
      <c r="C520">
        <v>10.93</v>
      </c>
      <c r="D520">
        <v>13.39</v>
      </c>
      <c r="E520">
        <v>13.37</v>
      </c>
    </row>
    <row r="521" spans="1:5" x14ac:dyDescent="0.4">
      <c r="A521">
        <v>52601</v>
      </c>
      <c r="B521">
        <v>22.72</v>
      </c>
      <c r="C521">
        <v>10.93</v>
      </c>
      <c r="D521">
        <v>13.39</v>
      </c>
      <c r="E521">
        <v>13.37</v>
      </c>
    </row>
    <row r="522" spans="1:5" x14ac:dyDescent="0.4">
      <c r="A522">
        <v>52701</v>
      </c>
      <c r="B522">
        <v>22.72</v>
      </c>
      <c r="C522">
        <v>10.93</v>
      </c>
      <c r="D522">
        <v>13.39</v>
      </c>
      <c r="E522">
        <v>13.37</v>
      </c>
    </row>
    <row r="523" spans="1:5" x14ac:dyDescent="0.4">
      <c r="A523">
        <v>52801</v>
      </c>
      <c r="B523">
        <v>22.76</v>
      </c>
      <c r="C523">
        <v>10.93</v>
      </c>
      <c r="D523">
        <v>13.39</v>
      </c>
      <c r="E523">
        <v>13.37</v>
      </c>
    </row>
    <row r="524" spans="1:5" x14ac:dyDescent="0.4">
      <c r="A524">
        <v>52901</v>
      </c>
      <c r="B524">
        <v>22.76</v>
      </c>
      <c r="C524">
        <v>10.93</v>
      </c>
      <c r="D524">
        <v>13.39</v>
      </c>
      <c r="E524">
        <v>13.37</v>
      </c>
    </row>
    <row r="525" spans="1:5" x14ac:dyDescent="0.4">
      <c r="A525">
        <v>53001</v>
      </c>
      <c r="B525">
        <v>22.72</v>
      </c>
      <c r="C525">
        <v>10.93</v>
      </c>
      <c r="D525">
        <v>13.39</v>
      </c>
      <c r="E525">
        <v>13.37</v>
      </c>
    </row>
    <row r="526" spans="1:5" x14ac:dyDescent="0.4">
      <c r="A526">
        <v>53101</v>
      </c>
      <c r="B526">
        <v>22.72</v>
      </c>
      <c r="C526">
        <v>10.93</v>
      </c>
      <c r="D526">
        <v>13.39</v>
      </c>
      <c r="E526">
        <v>13.37</v>
      </c>
    </row>
    <row r="527" spans="1:5" x14ac:dyDescent="0.4">
      <c r="A527">
        <v>53201</v>
      </c>
      <c r="B527">
        <v>22.76</v>
      </c>
      <c r="C527">
        <v>10.93</v>
      </c>
      <c r="D527">
        <v>13.39</v>
      </c>
      <c r="E527">
        <v>13.37</v>
      </c>
    </row>
    <row r="528" spans="1:5" x14ac:dyDescent="0.4">
      <c r="A528">
        <v>53301</v>
      </c>
      <c r="B528">
        <v>22.72</v>
      </c>
      <c r="C528">
        <v>10.93</v>
      </c>
      <c r="D528">
        <v>13.39</v>
      </c>
      <c r="E528">
        <v>13.37</v>
      </c>
    </row>
    <row r="529" spans="1:5" x14ac:dyDescent="0.4">
      <c r="A529">
        <v>53401</v>
      </c>
      <c r="B529">
        <v>22.76</v>
      </c>
      <c r="C529">
        <v>10.93</v>
      </c>
      <c r="D529">
        <v>13.39</v>
      </c>
      <c r="E529">
        <v>13.37</v>
      </c>
    </row>
    <row r="530" spans="1:5" x14ac:dyDescent="0.4">
      <c r="A530">
        <v>53501</v>
      </c>
      <c r="B530">
        <v>22.72</v>
      </c>
      <c r="C530">
        <v>10.93</v>
      </c>
      <c r="D530">
        <v>13.39</v>
      </c>
      <c r="E530">
        <v>13.37</v>
      </c>
    </row>
    <row r="531" spans="1:5" x14ac:dyDescent="0.4">
      <c r="A531">
        <v>53601</v>
      </c>
      <c r="B531">
        <v>22.69</v>
      </c>
      <c r="C531">
        <v>10.93</v>
      </c>
      <c r="D531">
        <v>13.39</v>
      </c>
      <c r="E531">
        <v>13.37</v>
      </c>
    </row>
    <row r="532" spans="1:5" x14ac:dyDescent="0.4">
      <c r="A532">
        <v>53701</v>
      </c>
      <c r="B532">
        <v>22.72</v>
      </c>
      <c r="C532">
        <v>10.93</v>
      </c>
      <c r="D532">
        <v>13.39</v>
      </c>
      <c r="E532">
        <v>13.37</v>
      </c>
    </row>
    <row r="533" spans="1:5" x14ac:dyDescent="0.4">
      <c r="A533">
        <v>53801</v>
      </c>
      <c r="B533">
        <v>22.69</v>
      </c>
      <c r="C533">
        <v>10.93</v>
      </c>
      <c r="D533">
        <v>13.39</v>
      </c>
      <c r="E533">
        <v>13.37</v>
      </c>
    </row>
    <row r="534" spans="1:5" x14ac:dyDescent="0.4">
      <c r="A534">
        <v>53901</v>
      </c>
      <c r="B534">
        <v>22.76</v>
      </c>
      <c r="C534">
        <v>10.93</v>
      </c>
      <c r="D534">
        <v>13.39</v>
      </c>
      <c r="E534">
        <v>13.37</v>
      </c>
    </row>
    <row r="535" spans="1:5" x14ac:dyDescent="0.4">
      <c r="A535">
        <v>54001</v>
      </c>
      <c r="B535">
        <v>22.72</v>
      </c>
      <c r="C535">
        <v>10.93</v>
      </c>
      <c r="D535">
        <v>13.39</v>
      </c>
      <c r="E535">
        <v>13.37</v>
      </c>
    </row>
    <row r="536" spans="1:5" x14ac:dyDescent="0.4">
      <c r="A536">
        <v>54101</v>
      </c>
      <c r="B536">
        <v>22.72</v>
      </c>
      <c r="C536">
        <v>10.93</v>
      </c>
      <c r="D536">
        <v>13.39</v>
      </c>
      <c r="E536">
        <v>13.37</v>
      </c>
    </row>
    <row r="537" spans="1:5" x14ac:dyDescent="0.4">
      <c r="A537">
        <v>54201</v>
      </c>
      <c r="B537">
        <v>22.72</v>
      </c>
      <c r="C537">
        <v>10.93</v>
      </c>
      <c r="D537">
        <v>13.39</v>
      </c>
      <c r="E537">
        <v>13.37</v>
      </c>
    </row>
    <row r="538" spans="1:5" x14ac:dyDescent="0.4">
      <c r="A538">
        <v>54301</v>
      </c>
      <c r="B538">
        <v>22.76</v>
      </c>
      <c r="C538">
        <v>10.93</v>
      </c>
      <c r="D538">
        <v>13.39</v>
      </c>
      <c r="E538">
        <v>13.31</v>
      </c>
    </row>
    <row r="539" spans="1:5" x14ac:dyDescent="0.4">
      <c r="A539">
        <v>54401</v>
      </c>
      <c r="B539">
        <v>22.72</v>
      </c>
      <c r="C539">
        <v>10.93</v>
      </c>
      <c r="D539">
        <v>13.2</v>
      </c>
      <c r="E539">
        <v>13.19</v>
      </c>
    </row>
    <row r="540" spans="1:5" x14ac:dyDescent="0.4">
      <c r="A540">
        <v>54501</v>
      </c>
      <c r="B540">
        <v>22.67</v>
      </c>
      <c r="C540">
        <v>10.73</v>
      </c>
      <c r="D540">
        <v>13.25</v>
      </c>
      <c r="E540">
        <v>13.23</v>
      </c>
    </row>
    <row r="541" spans="1:5" x14ac:dyDescent="0.4">
      <c r="A541">
        <v>54601</v>
      </c>
      <c r="B541">
        <v>22.76</v>
      </c>
      <c r="C541">
        <v>10.84</v>
      </c>
      <c r="D541">
        <v>13.33</v>
      </c>
      <c r="E541">
        <v>13.34</v>
      </c>
    </row>
    <row r="542" spans="1:5" x14ac:dyDescent="0.4">
      <c r="A542">
        <v>54701</v>
      </c>
      <c r="B542">
        <v>22.72</v>
      </c>
      <c r="C542">
        <v>10.94</v>
      </c>
      <c r="D542">
        <v>13.4</v>
      </c>
      <c r="E542">
        <v>13.41</v>
      </c>
    </row>
    <row r="543" spans="1:5" x14ac:dyDescent="0.4">
      <c r="A543">
        <v>54801</v>
      </c>
      <c r="B543">
        <v>22.72</v>
      </c>
      <c r="C543">
        <v>10.95</v>
      </c>
      <c r="D543">
        <v>13.4</v>
      </c>
      <c r="E543">
        <v>13.41</v>
      </c>
    </row>
    <row r="544" spans="1:5" x14ac:dyDescent="0.4">
      <c r="A544">
        <v>54901</v>
      </c>
      <c r="B544">
        <v>22.72</v>
      </c>
      <c r="C544">
        <v>10.93</v>
      </c>
      <c r="D544">
        <v>13.38</v>
      </c>
      <c r="E544">
        <v>13.39</v>
      </c>
    </row>
    <row r="545" spans="1:5" x14ac:dyDescent="0.4">
      <c r="A545">
        <v>55001</v>
      </c>
      <c r="B545">
        <v>22.69</v>
      </c>
      <c r="C545">
        <v>10.85</v>
      </c>
      <c r="D545">
        <v>13.34</v>
      </c>
      <c r="E545">
        <v>13.33</v>
      </c>
    </row>
    <row r="546" spans="1:5" x14ac:dyDescent="0.4">
      <c r="A546">
        <v>55101</v>
      </c>
      <c r="B546">
        <v>22.72</v>
      </c>
      <c r="C546">
        <v>10.8</v>
      </c>
      <c r="D546">
        <v>13.3</v>
      </c>
      <c r="E546">
        <v>13.27</v>
      </c>
    </row>
    <row r="547" spans="1:5" x14ac:dyDescent="0.4">
      <c r="A547">
        <v>55201</v>
      </c>
      <c r="B547">
        <v>22.76</v>
      </c>
      <c r="C547">
        <v>10.94</v>
      </c>
      <c r="D547">
        <v>13.4</v>
      </c>
      <c r="E547">
        <v>13.39</v>
      </c>
    </row>
    <row r="548" spans="1:5" x14ac:dyDescent="0.4">
      <c r="A548">
        <v>55301</v>
      </c>
      <c r="B548">
        <v>22.69</v>
      </c>
      <c r="C548">
        <v>10.94</v>
      </c>
      <c r="D548">
        <v>13.4</v>
      </c>
      <c r="E548">
        <v>13.41</v>
      </c>
    </row>
    <row r="549" spans="1:5" x14ac:dyDescent="0.4">
      <c r="A549">
        <v>55401</v>
      </c>
      <c r="B549">
        <v>22.62</v>
      </c>
      <c r="C549">
        <v>10.94</v>
      </c>
      <c r="D549">
        <v>13.39</v>
      </c>
      <c r="E549">
        <v>13.39</v>
      </c>
    </row>
    <row r="550" spans="1:5" x14ac:dyDescent="0.4">
      <c r="A550">
        <v>55501</v>
      </c>
      <c r="B550">
        <v>22.76</v>
      </c>
      <c r="C550">
        <v>10.75</v>
      </c>
      <c r="D550">
        <v>13.25</v>
      </c>
      <c r="E550">
        <v>13.24</v>
      </c>
    </row>
    <row r="551" spans="1:5" x14ac:dyDescent="0.4">
      <c r="A551">
        <v>55601</v>
      </c>
      <c r="B551">
        <v>22.76</v>
      </c>
      <c r="C551">
        <v>10.76</v>
      </c>
      <c r="D551">
        <v>13.26</v>
      </c>
      <c r="E551">
        <v>13.24</v>
      </c>
    </row>
    <row r="552" spans="1:5" x14ac:dyDescent="0.4">
      <c r="A552">
        <v>55701</v>
      </c>
      <c r="B552">
        <v>22.76</v>
      </c>
      <c r="C552">
        <v>10.91</v>
      </c>
      <c r="D552">
        <v>13.38</v>
      </c>
      <c r="E552">
        <v>13.37</v>
      </c>
    </row>
    <row r="553" spans="1:5" x14ac:dyDescent="0.4">
      <c r="A553">
        <v>55801</v>
      </c>
      <c r="B553">
        <v>22.62</v>
      </c>
      <c r="C553">
        <v>10.91</v>
      </c>
      <c r="D553">
        <v>13.38</v>
      </c>
      <c r="E553">
        <v>13.34</v>
      </c>
    </row>
    <row r="554" spans="1:5" x14ac:dyDescent="0.4">
      <c r="A554">
        <v>55901</v>
      </c>
      <c r="B554">
        <v>22.65</v>
      </c>
      <c r="C554">
        <v>10.9</v>
      </c>
      <c r="D554">
        <v>13.36</v>
      </c>
      <c r="E554">
        <v>13.34</v>
      </c>
    </row>
    <row r="555" spans="1:5" x14ac:dyDescent="0.4">
      <c r="A555">
        <v>56001</v>
      </c>
      <c r="B555">
        <v>22.81</v>
      </c>
      <c r="C555">
        <v>10.7</v>
      </c>
      <c r="D555">
        <v>13.23</v>
      </c>
      <c r="E555">
        <v>13.2</v>
      </c>
    </row>
    <row r="556" spans="1:5" x14ac:dyDescent="0.4">
      <c r="A556">
        <v>56101</v>
      </c>
      <c r="B556">
        <v>22.62</v>
      </c>
      <c r="C556">
        <v>10.71</v>
      </c>
      <c r="D556">
        <v>13.23</v>
      </c>
      <c r="E556">
        <v>13.21</v>
      </c>
    </row>
    <row r="557" spans="1:5" x14ac:dyDescent="0.4">
      <c r="A557">
        <v>56201</v>
      </c>
      <c r="B557">
        <v>22.69</v>
      </c>
      <c r="C557">
        <v>10.84</v>
      </c>
      <c r="D557">
        <v>13.32</v>
      </c>
      <c r="E557">
        <v>13.3</v>
      </c>
    </row>
    <row r="558" spans="1:5" x14ac:dyDescent="0.4">
      <c r="A558">
        <v>56301</v>
      </c>
      <c r="B558">
        <v>22.69</v>
      </c>
      <c r="C558">
        <v>10.87</v>
      </c>
      <c r="D558">
        <v>13.32</v>
      </c>
      <c r="E558">
        <v>13.33</v>
      </c>
    </row>
    <row r="559" spans="1:5" x14ac:dyDescent="0.4">
      <c r="A559">
        <v>56401</v>
      </c>
      <c r="B559">
        <v>22.72</v>
      </c>
      <c r="C559">
        <v>10.85</v>
      </c>
      <c r="D559">
        <v>13.32</v>
      </c>
      <c r="E559">
        <v>13.31</v>
      </c>
    </row>
    <row r="560" spans="1:5" x14ac:dyDescent="0.4">
      <c r="A560">
        <v>56501</v>
      </c>
      <c r="B560">
        <v>22.76</v>
      </c>
      <c r="C560">
        <v>10.88</v>
      </c>
      <c r="D560">
        <v>13.36</v>
      </c>
      <c r="E560">
        <v>13.34</v>
      </c>
    </row>
    <row r="561" spans="1:5" x14ac:dyDescent="0.4">
      <c r="A561">
        <v>56601</v>
      </c>
      <c r="B561">
        <v>22.69</v>
      </c>
      <c r="C561">
        <v>10.71</v>
      </c>
      <c r="D561">
        <v>13.23</v>
      </c>
      <c r="E561">
        <v>13.21</v>
      </c>
    </row>
    <row r="562" spans="1:5" x14ac:dyDescent="0.4">
      <c r="A562">
        <v>56701</v>
      </c>
      <c r="B562">
        <v>22.79</v>
      </c>
      <c r="C562">
        <v>10.75</v>
      </c>
      <c r="D562">
        <v>13.25</v>
      </c>
      <c r="E562">
        <v>13.24</v>
      </c>
    </row>
    <row r="563" spans="1:5" x14ac:dyDescent="0.4">
      <c r="A563">
        <v>56801</v>
      </c>
      <c r="B563">
        <v>22.79</v>
      </c>
      <c r="C563">
        <v>10.84</v>
      </c>
      <c r="D563">
        <v>13.33</v>
      </c>
      <c r="E563">
        <v>13.31</v>
      </c>
    </row>
    <row r="564" spans="1:5" x14ac:dyDescent="0.4">
      <c r="A564">
        <v>56901</v>
      </c>
      <c r="B564">
        <v>22.72</v>
      </c>
      <c r="C564">
        <v>10.78</v>
      </c>
      <c r="D564">
        <v>13.28</v>
      </c>
      <c r="E564">
        <v>13.24</v>
      </c>
    </row>
    <row r="565" spans="1:5" x14ac:dyDescent="0.4">
      <c r="A565">
        <v>57001</v>
      </c>
      <c r="B565">
        <v>22.74</v>
      </c>
      <c r="C565">
        <v>10.79</v>
      </c>
      <c r="D565">
        <v>13.29</v>
      </c>
      <c r="E565">
        <v>13.27</v>
      </c>
    </row>
    <row r="566" spans="1:5" x14ac:dyDescent="0.4">
      <c r="A566">
        <v>57101</v>
      </c>
      <c r="B566">
        <v>22.81</v>
      </c>
      <c r="C566">
        <v>10.68</v>
      </c>
      <c r="D566">
        <v>13.23</v>
      </c>
      <c r="E566">
        <v>13.19</v>
      </c>
    </row>
    <row r="567" spans="1:5" x14ac:dyDescent="0.4">
      <c r="A567">
        <v>57201</v>
      </c>
      <c r="B567">
        <v>22.76</v>
      </c>
      <c r="C567">
        <v>10.67</v>
      </c>
      <c r="D567">
        <v>13.2</v>
      </c>
      <c r="E567">
        <v>13.17</v>
      </c>
    </row>
    <row r="568" spans="1:5" x14ac:dyDescent="0.4">
      <c r="A568">
        <v>57301</v>
      </c>
      <c r="B568">
        <v>22.65</v>
      </c>
      <c r="C568">
        <v>10.86</v>
      </c>
      <c r="D568">
        <v>13.33</v>
      </c>
      <c r="E568">
        <v>13.32</v>
      </c>
    </row>
    <row r="569" spans="1:5" x14ac:dyDescent="0.4">
      <c r="A569">
        <v>57401</v>
      </c>
      <c r="B569">
        <v>22.74</v>
      </c>
      <c r="C569">
        <v>10.86</v>
      </c>
      <c r="D569">
        <v>13.35</v>
      </c>
      <c r="E569">
        <v>13.33</v>
      </c>
    </row>
    <row r="570" spans="1:5" x14ac:dyDescent="0.4">
      <c r="A570">
        <v>57501</v>
      </c>
      <c r="B570">
        <v>22.81</v>
      </c>
      <c r="C570">
        <v>10.84</v>
      </c>
      <c r="D570">
        <v>13.31</v>
      </c>
      <c r="E570">
        <v>13.31</v>
      </c>
    </row>
    <row r="571" spans="1:5" x14ac:dyDescent="0.4">
      <c r="A571">
        <v>57601</v>
      </c>
      <c r="B571">
        <v>22.76</v>
      </c>
      <c r="C571">
        <v>10.67</v>
      </c>
      <c r="D571">
        <v>13.2</v>
      </c>
      <c r="E571">
        <v>13.17</v>
      </c>
    </row>
    <row r="572" spans="1:5" x14ac:dyDescent="0.4">
      <c r="A572">
        <v>57701</v>
      </c>
      <c r="B572">
        <v>22.79</v>
      </c>
      <c r="C572">
        <v>10.69</v>
      </c>
      <c r="D572">
        <v>13.21</v>
      </c>
      <c r="E572">
        <v>13.19</v>
      </c>
    </row>
    <row r="573" spans="1:5" x14ac:dyDescent="0.4">
      <c r="A573">
        <v>57801</v>
      </c>
      <c r="B573">
        <v>22.76</v>
      </c>
      <c r="C573">
        <v>10.77</v>
      </c>
      <c r="D573">
        <v>13.28</v>
      </c>
      <c r="E573">
        <v>13.25</v>
      </c>
    </row>
    <row r="574" spans="1:5" x14ac:dyDescent="0.4">
      <c r="A574">
        <v>57901</v>
      </c>
      <c r="B574">
        <v>22.74</v>
      </c>
      <c r="C574">
        <v>10.82</v>
      </c>
      <c r="D574">
        <v>13.31</v>
      </c>
      <c r="E574">
        <v>13.29</v>
      </c>
    </row>
    <row r="575" spans="1:5" x14ac:dyDescent="0.4">
      <c r="A575">
        <v>58001</v>
      </c>
      <c r="B575">
        <v>22.76</v>
      </c>
      <c r="C575">
        <v>10.82</v>
      </c>
      <c r="D575">
        <v>13.31</v>
      </c>
      <c r="E575">
        <v>13.29</v>
      </c>
    </row>
    <row r="576" spans="1:5" x14ac:dyDescent="0.4">
      <c r="A576">
        <v>58101</v>
      </c>
      <c r="B576">
        <v>22.81</v>
      </c>
      <c r="C576">
        <v>10.7</v>
      </c>
      <c r="D576">
        <v>13.23</v>
      </c>
      <c r="E576">
        <v>13.2</v>
      </c>
    </row>
    <row r="577" spans="1:5" x14ac:dyDescent="0.4">
      <c r="A577">
        <v>58201</v>
      </c>
      <c r="B577">
        <v>22.76</v>
      </c>
      <c r="C577">
        <v>10.67</v>
      </c>
      <c r="D577">
        <v>13.19</v>
      </c>
      <c r="E577">
        <v>13.17</v>
      </c>
    </row>
    <row r="578" spans="1:5" x14ac:dyDescent="0.4">
      <c r="A578">
        <v>58301</v>
      </c>
      <c r="B578">
        <v>22.76</v>
      </c>
      <c r="C578">
        <v>10.84</v>
      </c>
      <c r="D578">
        <v>13.3</v>
      </c>
      <c r="E578">
        <v>13.3</v>
      </c>
    </row>
    <row r="579" spans="1:5" x14ac:dyDescent="0.4">
      <c r="A579">
        <v>58401</v>
      </c>
      <c r="B579">
        <v>22.76</v>
      </c>
      <c r="C579">
        <v>10.81</v>
      </c>
      <c r="D579">
        <v>13.3</v>
      </c>
      <c r="E579">
        <v>13.29</v>
      </c>
    </row>
    <row r="580" spans="1:5" x14ac:dyDescent="0.4">
      <c r="A580">
        <v>58501</v>
      </c>
      <c r="B580">
        <v>22.84</v>
      </c>
      <c r="C580">
        <v>10.87</v>
      </c>
      <c r="D580">
        <v>13.33</v>
      </c>
      <c r="E580">
        <v>13.32</v>
      </c>
    </row>
    <row r="581" spans="1:5" x14ac:dyDescent="0.4">
      <c r="A581">
        <v>58601</v>
      </c>
      <c r="B581">
        <v>22.76</v>
      </c>
      <c r="C581">
        <v>10.86</v>
      </c>
      <c r="D581">
        <v>13.31</v>
      </c>
      <c r="E581">
        <v>13.32</v>
      </c>
    </row>
    <row r="582" spans="1:5" x14ac:dyDescent="0.4">
      <c r="A582">
        <v>58701</v>
      </c>
      <c r="B582">
        <v>22.76</v>
      </c>
      <c r="C582">
        <v>10.72</v>
      </c>
      <c r="D582">
        <v>13.23</v>
      </c>
      <c r="E582">
        <v>13.22</v>
      </c>
    </row>
    <row r="583" spans="1:5" x14ac:dyDescent="0.4">
      <c r="A583">
        <v>58801</v>
      </c>
      <c r="B583">
        <v>22.81</v>
      </c>
      <c r="C583">
        <v>10.88</v>
      </c>
      <c r="D583">
        <v>13.36</v>
      </c>
      <c r="E583">
        <v>13.34</v>
      </c>
    </row>
    <row r="584" spans="1:5" x14ac:dyDescent="0.4">
      <c r="A584">
        <v>58901</v>
      </c>
      <c r="B584">
        <v>22.84</v>
      </c>
      <c r="C584">
        <v>10.91</v>
      </c>
      <c r="D584">
        <v>13.36</v>
      </c>
      <c r="E584">
        <v>13.37</v>
      </c>
    </row>
    <row r="585" spans="1:5" x14ac:dyDescent="0.4">
      <c r="A585">
        <v>59001</v>
      </c>
      <c r="B585">
        <v>22.84</v>
      </c>
      <c r="C585">
        <v>10.92</v>
      </c>
      <c r="D585">
        <v>13.37</v>
      </c>
      <c r="E585">
        <v>13.36</v>
      </c>
    </row>
    <row r="586" spans="1:5" x14ac:dyDescent="0.4">
      <c r="A586">
        <v>59101</v>
      </c>
      <c r="B586">
        <v>22.95</v>
      </c>
      <c r="C586">
        <v>10.94</v>
      </c>
      <c r="D586">
        <v>13.4</v>
      </c>
      <c r="E586">
        <v>13.39</v>
      </c>
    </row>
    <row r="587" spans="1:5" x14ac:dyDescent="0.4">
      <c r="A587">
        <v>59201</v>
      </c>
      <c r="B587">
        <v>22.81</v>
      </c>
      <c r="C587">
        <v>10.79</v>
      </c>
      <c r="D587">
        <v>13.29</v>
      </c>
      <c r="E587">
        <v>13.27</v>
      </c>
    </row>
    <row r="588" spans="1:5" x14ac:dyDescent="0.4">
      <c r="A588">
        <v>59301</v>
      </c>
      <c r="B588">
        <v>22.86</v>
      </c>
      <c r="C588">
        <v>10.82</v>
      </c>
      <c r="D588">
        <v>13.3</v>
      </c>
      <c r="E588">
        <v>13.3</v>
      </c>
    </row>
    <row r="589" spans="1:5" x14ac:dyDescent="0.4">
      <c r="A589">
        <v>59401</v>
      </c>
      <c r="B589">
        <v>22.86</v>
      </c>
      <c r="C589">
        <v>10.98</v>
      </c>
      <c r="D589">
        <v>13.42</v>
      </c>
      <c r="E589">
        <v>13.41</v>
      </c>
    </row>
    <row r="590" spans="1:5" x14ac:dyDescent="0.4">
      <c r="A590">
        <v>59501</v>
      </c>
      <c r="B590">
        <v>22.81</v>
      </c>
      <c r="C590">
        <v>10.98</v>
      </c>
      <c r="D590">
        <v>13.42</v>
      </c>
      <c r="E590">
        <v>13.41</v>
      </c>
    </row>
    <row r="591" spans="1:5" x14ac:dyDescent="0.4">
      <c r="A591">
        <v>59601</v>
      </c>
      <c r="B591">
        <v>22.81</v>
      </c>
      <c r="C591">
        <v>10.97</v>
      </c>
      <c r="D591">
        <v>13.42</v>
      </c>
      <c r="E591">
        <v>13.4</v>
      </c>
    </row>
    <row r="592" spans="1:5" x14ac:dyDescent="0.4">
      <c r="A592">
        <v>59701</v>
      </c>
      <c r="B592">
        <v>22.81</v>
      </c>
      <c r="C592">
        <v>10.87</v>
      </c>
      <c r="D592">
        <v>13.33</v>
      </c>
      <c r="E592">
        <v>13.32</v>
      </c>
    </row>
    <row r="593" spans="1:5" x14ac:dyDescent="0.4">
      <c r="A593">
        <v>59801</v>
      </c>
      <c r="B593">
        <v>22.81</v>
      </c>
      <c r="C593">
        <v>10.84</v>
      </c>
      <c r="D593">
        <v>13.3</v>
      </c>
      <c r="E593">
        <v>13.29</v>
      </c>
    </row>
    <row r="594" spans="1:5" x14ac:dyDescent="0.4">
      <c r="A594">
        <v>59901</v>
      </c>
      <c r="B594">
        <v>22.81</v>
      </c>
      <c r="C594">
        <v>11.01</v>
      </c>
      <c r="D594">
        <v>13.43</v>
      </c>
      <c r="E594">
        <v>13.42</v>
      </c>
    </row>
    <row r="595" spans="1:5" x14ac:dyDescent="0.4">
      <c r="A595">
        <v>60001</v>
      </c>
      <c r="B595">
        <v>22.81</v>
      </c>
      <c r="C595">
        <v>10.98</v>
      </c>
      <c r="D595">
        <v>13.42</v>
      </c>
      <c r="E595">
        <v>13.41</v>
      </c>
    </row>
  </sheetData>
  <phoneticPr fontId="1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4DBD-023F-4DAA-A7D8-260CCF841F6F}">
  <dimension ref="A1:CK590"/>
  <sheetViews>
    <sheetView topLeftCell="S1" workbookViewId="0">
      <selection activeCell="AD6" sqref="AD6"/>
    </sheetView>
  </sheetViews>
  <sheetFormatPr defaultRowHeight="19.5" x14ac:dyDescent="0.4"/>
  <cols>
    <col min="1" max="1" width="8.21875" bestFit="1" customWidth="1"/>
    <col min="2" max="2" width="22.6640625" bestFit="1" customWidth="1"/>
    <col min="3" max="3" width="16.88671875" bestFit="1" customWidth="1"/>
    <col min="4" max="4" width="17" bestFit="1" customWidth="1"/>
    <col min="5" max="5" width="14.33203125" bestFit="1" customWidth="1"/>
    <col min="7" max="7" width="8.21875" bestFit="1" customWidth="1"/>
    <col min="8" max="8" width="22.6640625" bestFit="1" customWidth="1"/>
    <col min="9" max="9" width="16.88671875" bestFit="1" customWidth="1"/>
    <col min="10" max="10" width="17" bestFit="1" customWidth="1"/>
    <col min="11" max="11" width="14.33203125" bestFit="1" customWidth="1"/>
    <col min="13" max="13" width="8.5546875" bestFit="1" customWidth="1"/>
    <col min="14" max="14" width="22.6640625" bestFit="1" customWidth="1"/>
    <col min="15" max="15" width="16.88671875" bestFit="1" customWidth="1"/>
    <col min="16" max="16" width="17" bestFit="1" customWidth="1"/>
    <col min="17" max="17" width="14.33203125" bestFit="1" customWidth="1"/>
    <col min="19" max="19" width="8.5546875" bestFit="1" customWidth="1"/>
    <col min="20" max="20" width="22.6640625" bestFit="1" customWidth="1"/>
    <col min="21" max="21" width="16.88671875" bestFit="1" customWidth="1"/>
    <col min="22" max="22" width="17" bestFit="1" customWidth="1"/>
    <col min="23" max="23" width="11" bestFit="1" customWidth="1"/>
    <col min="25" max="25" width="8.5546875" bestFit="1" customWidth="1"/>
    <col min="26" max="26" width="22.6640625" bestFit="1" customWidth="1"/>
    <col min="27" max="27" width="16.88671875" bestFit="1" customWidth="1"/>
    <col min="28" max="28" width="17" bestFit="1" customWidth="1"/>
    <col min="29" max="29" width="14.33203125" bestFit="1" customWidth="1"/>
    <col min="31" max="31" width="8.5546875" bestFit="1" customWidth="1"/>
    <col min="32" max="32" width="22.6640625" bestFit="1" customWidth="1"/>
    <col min="33" max="33" width="16.88671875" bestFit="1" customWidth="1"/>
    <col min="34" max="34" width="17" bestFit="1" customWidth="1"/>
    <col min="35" max="35" width="14.33203125" bestFit="1" customWidth="1"/>
    <col min="37" max="37" width="8.5546875" bestFit="1" customWidth="1"/>
    <col min="38" max="38" width="22.6640625" bestFit="1" customWidth="1"/>
    <col min="39" max="39" width="16.88671875" bestFit="1" customWidth="1"/>
    <col min="40" max="40" width="17" bestFit="1" customWidth="1"/>
    <col min="41" max="41" width="14.33203125" bestFit="1" customWidth="1"/>
    <col min="43" max="43" width="8.5546875" bestFit="1" customWidth="1"/>
    <col min="44" max="44" width="22.6640625" bestFit="1" customWidth="1"/>
    <col min="45" max="45" width="16.88671875" bestFit="1" customWidth="1"/>
    <col min="46" max="46" width="17" bestFit="1" customWidth="1"/>
    <col min="47" max="47" width="14.33203125" bestFit="1" customWidth="1"/>
    <col min="49" max="49" width="8.5546875" bestFit="1" customWidth="1"/>
    <col min="50" max="50" width="22.6640625" bestFit="1" customWidth="1"/>
    <col min="51" max="51" width="16.88671875" bestFit="1" customWidth="1"/>
    <col min="52" max="52" width="17" bestFit="1" customWidth="1"/>
    <col min="53" max="53" width="14.33203125" bestFit="1" customWidth="1"/>
    <col min="55" max="55" width="8.5546875" bestFit="1" customWidth="1"/>
    <col min="56" max="56" width="22.6640625" bestFit="1" customWidth="1"/>
    <col min="57" max="57" width="16.88671875" bestFit="1" customWidth="1"/>
    <col min="58" max="58" width="17" bestFit="1" customWidth="1"/>
    <col min="59" max="59" width="14.33203125" bestFit="1" customWidth="1"/>
    <col min="61" max="61" width="8.5546875" bestFit="1" customWidth="1"/>
    <col min="62" max="62" width="22.6640625" bestFit="1" customWidth="1"/>
    <col min="63" max="63" width="16.88671875" bestFit="1" customWidth="1"/>
    <col min="64" max="64" width="17" bestFit="1" customWidth="1"/>
    <col min="65" max="65" width="14.33203125" bestFit="1" customWidth="1"/>
    <col min="67" max="67" width="8.5546875" bestFit="1" customWidth="1"/>
    <col min="68" max="68" width="22.6640625" bestFit="1" customWidth="1"/>
    <col min="69" max="69" width="16.88671875" bestFit="1" customWidth="1"/>
    <col min="70" max="70" width="17" bestFit="1" customWidth="1"/>
    <col min="71" max="71" width="14.33203125" bestFit="1" customWidth="1"/>
    <col min="73" max="73" width="8.5546875" bestFit="1" customWidth="1"/>
    <col min="74" max="74" width="22.6640625" bestFit="1" customWidth="1"/>
    <col min="75" max="75" width="16.88671875" bestFit="1" customWidth="1"/>
    <col min="76" max="76" width="17" bestFit="1" customWidth="1"/>
    <col min="77" max="77" width="14.33203125" bestFit="1" customWidth="1"/>
    <col min="79" max="79" width="8.5546875" bestFit="1" customWidth="1"/>
    <col min="80" max="80" width="22.6640625" bestFit="1" customWidth="1"/>
    <col min="81" max="81" width="16.88671875" bestFit="1" customWidth="1"/>
    <col min="82" max="82" width="17" bestFit="1" customWidth="1"/>
    <col min="83" max="83" width="14.33203125" bestFit="1" customWidth="1"/>
    <col min="85" max="85" width="8.5546875" bestFit="1" customWidth="1"/>
    <col min="86" max="86" width="22.6640625" bestFit="1" customWidth="1"/>
    <col min="87" max="87" width="16.88671875" bestFit="1" customWidth="1"/>
    <col min="88" max="88" width="17" bestFit="1" customWidth="1"/>
    <col min="89" max="89" width="14.33203125" bestFit="1" customWidth="1"/>
  </cols>
  <sheetData>
    <row r="1" spans="1:89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  <c r="BC1" t="s">
        <v>3</v>
      </c>
      <c r="BD1" t="s">
        <v>4</v>
      </c>
      <c r="BE1" t="s">
        <v>5</v>
      </c>
      <c r="BF1" t="s">
        <v>6</v>
      </c>
      <c r="BG1" t="s">
        <v>7</v>
      </c>
      <c r="BI1" t="s">
        <v>3</v>
      </c>
      <c r="BJ1" t="s">
        <v>4</v>
      </c>
      <c r="BK1" t="s">
        <v>5</v>
      </c>
      <c r="BL1" t="s">
        <v>6</v>
      </c>
      <c r="BM1" t="s">
        <v>7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3</v>
      </c>
      <c r="BV1" t="s">
        <v>4</v>
      </c>
      <c r="BW1" t="s">
        <v>5</v>
      </c>
      <c r="BX1" t="s">
        <v>6</v>
      </c>
      <c r="BY1" t="s">
        <v>7</v>
      </c>
      <c r="CA1" t="s">
        <v>3</v>
      </c>
      <c r="CB1" t="s">
        <v>4</v>
      </c>
      <c r="CC1" t="s">
        <v>5</v>
      </c>
      <c r="CD1" t="s">
        <v>6</v>
      </c>
      <c r="CE1" t="s">
        <v>7</v>
      </c>
      <c r="CG1" t="s">
        <v>3</v>
      </c>
      <c r="CH1" t="s">
        <v>4</v>
      </c>
      <c r="CI1" t="s">
        <v>5</v>
      </c>
      <c r="CJ1" t="s">
        <v>6</v>
      </c>
      <c r="CK1" t="s">
        <v>7</v>
      </c>
    </row>
    <row r="2" spans="1:89" x14ac:dyDescent="0.4">
      <c r="A2">
        <v>802</v>
      </c>
      <c r="B2">
        <v>0</v>
      </c>
      <c r="C2">
        <v>11.57</v>
      </c>
      <c r="D2">
        <v>14.77</v>
      </c>
      <c r="E2">
        <v>14.81</v>
      </c>
      <c r="G2">
        <v>600002</v>
      </c>
      <c r="H2">
        <v>26.24</v>
      </c>
      <c r="I2">
        <v>10.73</v>
      </c>
      <c r="J2">
        <v>13.12</v>
      </c>
      <c r="K2">
        <v>13.11</v>
      </c>
      <c r="M2">
        <v>1200002</v>
      </c>
      <c r="N2">
        <v>28.86</v>
      </c>
      <c r="O2">
        <v>10.7</v>
      </c>
      <c r="P2">
        <v>13.19</v>
      </c>
      <c r="Q2">
        <v>13.15</v>
      </c>
      <c r="S2">
        <v>1800002</v>
      </c>
      <c r="T2">
        <v>30.9</v>
      </c>
      <c r="U2">
        <v>10.97</v>
      </c>
      <c r="V2">
        <v>13.36</v>
      </c>
      <c r="W2">
        <v>13.32</v>
      </c>
      <c r="Y2">
        <v>2400002</v>
      </c>
      <c r="Z2">
        <v>31.85</v>
      </c>
      <c r="AA2">
        <v>11.04</v>
      </c>
      <c r="AB2">
        <v>13.4</v>
      </c>
      <c r="AC2">
        <v>13.36</v>
      </c>
      <c r="AE2">
        <v>3000002</v>
      </c>
      <c r="AF2">
        <v>32.869999999999997</v>
      </c>
      <c r="AG2">
        <v>11.04</v>
      </c>
      <c r="AH2">
        <v>13.38</v>
      </c>
      <c r="AI2">
        <v>13.36</v>
      </c>
      <c r="AK2">
        <v>3600002</v>
      </c>
      <c r="AL2">
        <v>34.880000000000003</v>
      </c>
      <c r="AM2">
        <v>10.9</v>
      </c>
      <c r="AN2">
        <v>13.26</v>
      </c>
      <c r="AO2">
        <v>13.24</v>
      </c>
      <c r="AQ2">
        <v>4200002</v>
      </c>
      <c r="AR2">
        <v>35.729999999999997</v>
      </c>
      <c r="AS2">
        <v>10.71</v>
      </c>
      <c r="AT2">
        <v>13.14</v>
      </c>
      <c r="AU2">
        <v>13.08</v>
      </c>
      <c r="AW2">
        <v>4800002</v>
      </c>
      <c r="AX2">
        <v>36.880000000000003</v>
      </c>
      <c r="AY2">
        <v>10.65</v>
      </c>
      <c r="AZ2">
        <v>13.04</v>
      </c>
      <c r="BA2">
        <v>12.98</v>
      </c>
      <c r="BC2">
        <v>5400002</v>
      </c>
      <c r="BD2">
        <v>36.880000000000003</v>
      </c>
      <c r="BE2">
        <v>10.64</v>
      </c>
      <c r="BF2">
        <v>12.97</v>
      </c>
      <c r="BG2">
        <v>12.93</v>
      </c>
      <c r="BI2">
        <v>6000002</v>
      </c>
      <c r="BJ2">
        <v>37.49</v>
      </c>
      <c r="BK2">
        <v>10.32</v>
      </c>
      <c r="BL2">
        <v>12.66</v>
      </c>
      <c r="BM2">
        <v>12.62</v>
      </c>
      <c r="BO2">
        <v>6600002</v>
      </c>
      <c r="BP2">
        <v>37.58</v>
      </c>
      <c r="BQ2">
        <v>9.69</v>
      </c>
      <c r="BR2">
        <v>12.21</v>
      </c>
      <c r="BS2">
        <v>12.15</v>
      </c>
      <c r="BU2">
        <v>7200002</v>
      </c>
      <c r="BV2">
        <v>37.700000000000003</v>
      </c>
      <c r="BW2">
        <v>8.91</v>
      </c>
      <c r="BX2">
        <v>11.28</v>
      </c>
      <c r="BY2">
        <v>11.22</v>
      </c>
      <c r="CA2">
        <v>7800002</v>
      </c>
      <c r="CB2">
        <v>37.64</v>
      </c>
      <c r="CC2">
        <v>6.65</v>
      </c>
      <c r="CD2">
        <v>8.9700000000000006</v>
      </c>
      <c r="CE2">
        <v>8.9</v>
      </c>
      <c r="CG2">
        <v>8065302</v>
      </c>
      <c r="CH2">
        <v>37.17</v>
      </c>
      <c r="CI2">
        <v>6.07</v>
      </c>
      <c r="CJ2">
        <v>8.4</v>
      </c>
      <c r="CK2">
        <v>8.35</v>
      </c>
    </row>
    <row r="3" spans="1:89" x14ac:dyDescent="0.4">
      <c r="A3">
        <v>902</v>
      </c>
      <c r="B3">
        <v>0</v>
      </c>
      <c r="C3">
        <v>11.57</v>
      </c>
      <c r="D3">
        <v>14.77</v>
      </c>
      <c r="E3">
        <v>14.81</v>
      </c>
      <c r="G3">
        <v>600102</v>
      </c>
      <c r="H3">
        <v>26.24</v>
      </c>
      <c r="I3">
        <v>10.74</v>
      </c>
      <c r="J3">
        <v>13.13</v>
      </c>
      <c r="K3">
        <v>13.12</v>
      </c>
      <c r="M3">
        <v>1200102</v>
      </c>
      <c r="N3">
        <v>28.89</v>
      </c>
      <c r="O3">
        <v>10.8</v>
      </c>
      <c r="P3">
        <v>13.23</v>
      </c>
      <c r="Q3">
        <v>13.2</v>
      </c>
      <c r="S3">
        <v>1800102</v>
      </c>
      <c r="T3">
        <v>30.95</v>
      </c>
      <c r="U3">
        <v>11.02</v>
      </c>
      <c r="V3">
        <v>13.39</v>
      </c>
      <c r="W3">
        <v>13.36</v>
      </c>
      <c r="Y3">
        <v>2400102</v>
      </c>
      <c r="Z3">
        <v>32.04</v>
      </c>
      <c r="AA3">
        <v>11.04</v>
      </c>
      <c r="AB3">
        <v>13.39</v>
      </c>
      <c r="AC3">
        <v>13.37</v>
      </c>
      <c r="AE3">
        <v>3000102</v>
      </c>
      <c r="AF3">
        <v>32.869999999999997</v>
      </c>
      <c r="AG3">
        <v>11.11</v>
      </c>
      <c r="AH3">
        <v>13.42</v>
      </c>
      <c r="AI3">
        <v>13.4</v>
      </c>
      <c r="AK3">
        <v>3600102</v>
      </c>
      <c r="AL3">
        <v>34.880000000000003</v>
      </c>
      <c r="AM3">
        <v>10.91</v>
      </c>
      <c r="AN3">
        <v>13.29</v>
      </c>
      <c r="AO3">
        <v>13.24</v>
      </c>
      <c r="AQ3">
        <v>4200102</v>
      </c>
      <c r="AR3">
        <v>35.729999999999997</v>
      </c>
      <c r="AS3">
        <v>10.84</v>
      </c>
      <c r="AT3">
        <v>13.21</v>
      </c>
      <c r="AU3">
        <v>13.16</v>
      </c>
      <c r="AW3">
        <v>4800102</v>
      </c>
      <c r="AX3">
        <v>36.82</v>
      </c>
      <c r="AY3">
        <v>10.82</v>
      </c>
      <c r="AZ3">
        <v>13.16</v>
      </c>
      <c r="BA3">
        <v>13.12</v>
      </c>
      <c r="BC3">
        <v>5400102</v>
      </c>
      <c r="BD3">
        <v>36.94</v>
      </c>
      <c r="BE3">
        <v>10.61</v>
      </c>
      <c r="BF3">
        <v>12.97</v>
      </c>
      <c r="BG3">
        <v>12.92</v>
      </c>
      <c r="BI3">
        <v>6000102</v>
      </c>
      <c r="BJ3">
        <v>37.549999999999997</v>
      </c>
      <c r="BK3">
        <v>10.14</v>
      </c>
      <c r="BL3">
        <v>12.56</v>
      </c>
      <c r="BM3">
        <v>12.49</v>
      </c>
      <c r="BO3">
        <v>6600102</v>
      </c>
      <c r="BP3">
        <v>37.58</v>
      </c>
      <c r="BQ3">
        <v>9.69</v>
      </c>
      <c r="BR3">
        <v>12.21</v>
      </c>
      <c r="BS3">
        <v>12.15</v>
      </c>
      <c r="BU3">
        <v>7200102</v>
      </c>
      <c r="BV3">
        <v>37.700000000000003</v>
      </c>
      <c r="BW3">
        <v>8.91</v>
      </c>
      <c r="BX3">
        <v>11.3</v>
      </c>
      <c r="BY3">
        <v>11.22</v>
      </c>
      <c r="CA3">
        <v>7800102</v>
      </c>
      <c r="CB3">
        <v>37.64</v>
      </c>
      <c r="CC3">
        <v>6.61</v>
      </c>
      <c r="CD3">
        <v>8.9700000000000006</v>
      </c>
      <c r="CE3">
        <v>8.9</v>
      </c>
      <c r="CG3">
        <v>8065402</v>
      </c>
      <c r="CH3">
        <v>37.17</v>
      </c>
      <c r="CI3">
        <v>6.07</v>
      </c>
      <c r="CJ3">
        <v>8.4</v>
      </c>
      <c r="CK3">
        <v>8.35</v>
      </c>
    </row>
    <row r="4" spans="1:89" x14ac:dyDescent="0.4">
      <c r="A4">
        <v>1002</v>
      </c>
      <c r="B4">
        <v>0</v>
      </c>
      <c r="C4">
        <v>11.57</v>
      </c>
      <c r="D4">
        <v>14.77</v>
      </c>
      <c r="E4">
        <v>14.81</v>
      </c>
      <c r="G4">
        <v>600202</v>
      </c>
      <c r="H4">
        <v>26.24</v>
      </c>
      <c r="I4">
        <v>10.61</v>
      </c>
      <c r="J4">
        <v>13.06</v>
      </c>
      <c r="K4">
        <v>13.02</v>
      </c>
      <c r="M4">
        <v>1200202</v>
      </c>
      <c r="N4">
        <v>28.84</v>
      </c>
      <c r="O4">
        <v>10.81</v>
      </c>
      <c r="P4">
        <v>13.25</v>
      </c>
      <c r="Q4">
        <v>13.21</v>
      </c>
      <c r="S4">
        <v>1800202</v>
      </c>
      <c r="T4">
        <v>30.93</v>
      </c>
      <c r="U4">
        <v>11</v>
      </c>
      <c r="V4">
        <v>13.38</v>
      </c>
      <c r="W4">
        <v>13.34</v>
      </c>
      <c r="Y4">
        <v>2400202</v>
      </c>
      <c r="Z4">
        <v>31.99</v>
      </c>
      <c r="AA4">
        <v>11.04</v>
      </c>
      <c r="AB4">
        <v>13.4</v>
      </c>
      <c r="AC4">
        <v>13.37</v>
      </c>
      <c r="AE4">
        <v>3000202</v>
      </c>
      <c r="AF4">
        <v>32.869999999999997</v>
      </c>
      <c r="AG4">
        <v>11.1</v>
      </c>
      <c r="AH4">
        <v>13.42</v>
      </c>
      <c r="AI4">
        <v>13.37</v>
      </c>
      <c r="AK4">
        <v>3600202</v>
      </c>
      <c r="AL4">
        <v>34.880000000000003</v>
      </c>
      <c r="AM4">
        <v>10.85</v>
      </c>
      <c r="AN4">
        <v>13.25</v>
      </c>
      <c r="AO4">
        <v>13.19</v>
      </c>
      <c r="AQ4">
        <v>4200202</v>
      </c>
      <c r="AR4">
        <v>35.729999999999997</v>
      </c>
      <c r="AS4">
        <v>10.86</v>
      </c>
      <c r="AT4">
        <v>13.23</v>
      </c>
      <c r="AU4">
        <v>13.19</v>
      </c>
      <c r="AW4">
        <v>4800202</v>
      </c>
      <c r="AX4">
        <v>36.82</v>
      </c>
      <c r="AY4">
        <v>10.87</v>
      </c>
      <c r="AZ4">
        <v>13.18</v>
      </c>
      <c r="BA4">
        <v>13.15</v>
      </c>
      <c r="BC4">
        <v>5400202</v>
      </c>
      <c r="BD4">
        <v>37</v>
      </c>
      <c r="BE4">
        <v>10.49</v>
      </c>
      <c r="BF4">
        <v>12.88</v>
      </c>
      <c r="BG4">
        <v>12.83</v>
      </c>
      <c r="BI4">
        <v>6000202</v>
      </c>
      <c r="BJ4">
        <v>37.549999999999997</v>
      </c>
      <c r="BK4">
        <v>10.18</v>
      </c>
      <c r="BL4">
        <v>12.57</v>
      </c>
      <c r="BM4">
        <v>12.51</v>
      </c>
      <c r="BO4">
        <v>6600202</v>
      </c>
      <c r="BP4">
        <v>37.58</v>
      </c>
      <c r="BQ4">
        <v>9.69</v>
      </c>
      <c r="BR4">
        <v>12.21</v>
      </c>
      <c r="BS4">
        <v>12.15</v>
      </c>
      <c r="BU4">
        <v>7200202</v>
      </c>
      <c r="BV4">
        <v>37.700000000000003</v>
      </c>
      <c r="BW4">
        <v>9.07</v>
      </c>
      <c r="BX4">
        <v>11.41</v>
      </c>
      <c r="BY4">
        <v>11.33</v>
      </c>
      <c r="CA4">
        <v>7800202</v>
      </c>
      <c r="CB4">
        <v>37.64</v>
      </c>
      <c r="CC4">
        <v>6.61</v>
      </c>
      <c r="CD4">
        <v>8.9700000000000006</v>
      </c>
      <c r="CE4">
        <v>8.9</v>
      </c>
      <c r="CG4">
        <v>8065502</v>
      </c>
      <c r="CH4">
        <v>37.17</v>
      </c>
      <c r="CI4">
        <v>6.07</v>
      </c>
      <c r="CJ4">
        <v>8.4</v>
      </c>
      <c r="CK4">
        <v>8.35</v>
      </c>
    </row>
    <row r="5" spans="1:89" x14ac:dyDescent="0.4">
      <c r="A5">
        <v>1102</v>
      </c>
      <c r="B5">
        <v>0</v>
      </c>
      <c r="C5">
        <v>11.57</v>
      </c>
      <c r="D5">
        <v>14.77</v>
      </c>
      <c r="E5">
        <v>14.81</v>
      </c>
      <c r="G5">
        <v>600302</v>
      </c>
      <c r="H5">
        <v>26.24</v>
      </c>
      <c r="I5">
        <v>10.71</v>
      </c>
      <c r="J5">
        <v>13.11</v>
      </c>
      <c r="K5">
        <v>13.08</v>
      </c>
      <c r="M5">
        <v>1200302</v>
      </c>
      <c r="N5">
        <v>28.84</v>
      </c>
      <c r="O5">
        <v>10.82</v>
      </c>
      <c r="P5">
        <v>13.25</v>
      </c>
      <c r="Q5">
        <v>13.21</v>
      </c>
      <c r="S5">
        <v>1800302</v>
      </c>
      <c r="T5">
        <v>30.95</v>
      </c>
      <c r="U5">
        <v>11</v>
      </c>
      <c r="V5">
        <v>13.38</v>
      </c>
      <c r="W5">
        <v>13.34</v>
      </c>
      <c r="Y5">
        <v>2400302</v>
      </c>
      <c r="Z5">
        <v>31.8</v>
      </c>
      <c r="AA5">
        <v>10.91</v>
      </c>
      <c r="AB5">
        <v>13.32</v>
      </c>
      <c r="AC5">
        <v>13.29</v>
      </c>
      <c r="AE5">
        <v>3000302</v>
      </c>
      <c r="AF5">
        <v>32.869999999999997</v>
      </c>
      <c r="AG5">
        <v>11.07</v>
      </c>
      <c r="AH5">
        <v>13.4</v>
      </c>
      <c r="AI5">
        <v>13.37</v>
      </c>
      <c r="AK5">
        <v>3600302</v>
      </c>
      <c r="AL5">
        <v>34.880000000000003</v>
      </c>
      <c r="AM5">
        <v>10.91</v>
      </c>
      <c r="AN5">
        <v>13.28</v>
      </c>
      <c r="AO5">
        <v>13.26</v>
      </c>
      <c r="AQ5">
        <v>4200302</v>
      </c>
      <c r="AR5">
        <v>35.729999999999997</v>
      </c>
      <c r="AS5">
        <v>10.86</v>
      </c>
      <c r="AT5">
        <v>13.23</v>
      </c>
      <c r="AU5">
        <v>13.19</v>
      </c>
      <c r="AW5">
        <v>4800302</v>
      </c>
      <c r="AX5">
        <v>36.76</v>
      </c>
      <c r="AY5">
        <v>10.87</v>
      </c>
      <c r="AZ5">
        <v>13.17</v>
      </c>
      <c r="BA5">
        <v>13.14</v>
      </c>
      <c r="BC5">
        <v>5400302</v>
      </c>
      <c r="BD5">
        <v>36.909999999999997</v>
      </c>
      <c r="BE5">
        <v>10.5</v>
      </c>
      <c r="BF5">
        <v>12.89</v>
      </c>
      <c r="BG5">
        <v>12.84</v>
      </c>
      <c r="BI5">
        <v>6000302</v>
      </c>
      <c r="BJ5">
        <v>37.549999999999997</v>
      </c>
      <c r="BK5">
        <v>10.28</v>
      </c>
      <c r="BL5">
        <v>12.66</v>
      </c>
      <c r="BM5">
        <v>12.59</v>
      </c>
      <c r="BO5">
        <v>6600302</v>
      </c>
      <c r="BP5">
        <v>37.58</v>
      </c>
      <c r="BQ5">
        <v>9.69</v>
      </c>
      <c r="BR5">
        <v>12.21</v>
      </c>
      <c r="BS5">
        <v>12.15</v>
      </c>
      <c r="BU5">
        <v>7200302</v>
      </c>
      <c r="BV5">
        <v>37.700000000000003</v>
      </c>
      <c r="BW5">
        <v>9.01</v>
      </c>
      <c r="BX5">
        <v>11.36</v>
      </c>
      <c r="BY5">
        <v>11.29</v>
      </c>
      <c r="CA5">
        <v>7800302</v>
      </c>
      <c r="CB5">
        <v>37.64</v>
      </c>
      <c r="CC5">
        <v>6.61</v>
      </c>
      <c r="CD5">
        <v>8.9700000000000006</v>
      </c>
      <c r="CE5">
        <v>8.9</v>
      </c>
      <c r="CG5">
        <v>8065602</v>
      </c>
      <c r="CH5">
        <v>37.17</v>
      </c>
      <c r="CI5">
        <v>6.07</v>
      </c>
      <c r="CJ5">
        <v>8.4</v>
      </c>
      <c r="CK5">
        <v>8.35</v>
      </c>
    </row>
    <row r="6" spans="1:89" x14ac:dyDescent="0.4">
      <c r="A6">
        <v>1202</v>
      </c>
      <c r="B6">
        <v>0</v>
      </c>
      <c r="C6">
        <v>11.57</v>
      </c>
      <c r="D6">
        <v>14.77</v>
      </c>
      <c r="E6">
        <v>14.81</v>
      </c>
      <c r="G6">
        <v>600402</v>
      </c>
      <c r="H6">
        <v>26.24</v>
      </c>
      <c r="I6">
        <v>10.71</v>
      </c>
      <c r="J6">
        <v>13.1</v>
      </c>
      <c r="K6">
        <v>13.09</v>
      </c>
      <c r="M6">
        <v>1200402</v>
      </c>
      <c r="N6">
        <v>28.91</v>
      </c>
      <c r="O6">
        <v>10.84</v>
      </c>
      <c r="P6">
        <v>13.25</v>
      </c>
      <c r="Q6">
        <v>13.23</v>
      </c>
      <c r="S6">
        <v>1800402</v>
      </c>
      <c r="T6">
        <v>30.95</v>
      </c>
      <c r="U6">
        <v>11.01</v>
      </c>
      <c r="V6">
        <v>13.38</v>
      </c>
      <c r="W6">
        <v>13.34</v>
      </c>
      <c r="Y6">
        <v>2400402</v>
      </c>
      <c r="Z6">
        <v>31.83</v>
      </c>
      <c r="AA6">
        <v>10.89</v>
      </c>
      <c r="AB6">
        <v>13.3</v>
      </c>
      <c r="AC6">
        <v>13.27</v>
      </c>
      <c r="AE6">
        <v>3000402</v>
      </c>
      <c r="AF6">
        <v>32.869999999999997</v>
      </c>
      <c r="AG6">
        <v>10.91</v>
      </c>
      <c r="AH6">
        <v>13.3</v>
      </c>
      <c r="AI6">
        <v>13.27</v>
      </c>
      <c r="AK6">
        <v>3600402</v>
      </c>
      <c r="AL6">
        <v>34.880000000000003</v>
      </c>
      <c r="AM6">
        <v>10.77</v>
      </c>
      <c r="AN6">
        <v>13.2</v>
      </c>
      <c r="AO6">
        <v>13.15</v>
      </c>
      <c r="AQ6">
        <v>4200402</v>
      </c>
      <c r="AR6">
        <v>35.729999999999997</v>
      </c>
      <c r="AS6">
        <v>10.7</v>
      </c>
      <c r="AT6">
        <v>13.14</v>
      </c>
      <c r="AU6">
        <v>13.07</v>
      </c>
      <c r="AW6">
        <v>4800402</v>
      </c>
      <c r="AX6">
        <v>36.79</v>
      </c>
      <c r="AY6">
        <v>10.66</v>
      </c>
      <c r="AZ6">
        <v>13.07</v>
      </c>
      <c r="BA6">
        <v>13.04</v>
      </c>
      <c r="BC6">
        <v>5400402</v>
      </c>
      <c r="BD6">
        <v>36.94</v>
      </c>
      <c r="BE6">
        <v>10.58</v>
      </c>
      <c r="BF6">
        <v>12.92</v>
      </c>
      <c r="BG6">
        <v>12.87</v>
      </c>
      <c r="BI6">
        <v>6000402</v>
      </c>
      <c r="BJ6">
        <v>37.549999999999997</v>
      </c>
      <c r="BK6">
        <v>10.29</v>
      </c>
      <c r="BL6">
        <v>12.66</v>
      </c>
      <c r="BM6">
        <v>12.61</v>
      </c>
      <c r="BO6">
        <v>6600402</v>
      </c>
      <c r="BP6">
        <v>37.58</v>
      </c>
      <c r="BQ6">
        <v>9.69</v>
      </c>
      <c r="BR6">
        <v>12.21</v>
      </c>
      <c r="BS6">
        <v>12.15</v>
      </c>
      <c r="BU6">
        <v>7200402</v>
      </c>
      <c r="BV6">
        <v>37.700000000000003</v>
      </c>
      <c r="BW6">
        <v>9.07</v>
      </c>
      <c r="BX6">
        <v>11.4</v>
      </c>
      <c r="BY6">
        <v>11.35</v>
      </c>
      <c r="CA6">
        <v>7800402</v>
      </c>
      <c r="CB6">
        <v>37.64</v>
      </c>
      <c r="CC6">
        <v>6.61</v>
      </c>
      <c r="CD6">
        <v>8.9700000000000006</v>
      </c>
      <c r="CE6">
        <v>8.9</v>
      </c>
      <c r="CG6">
        <v>8065702</v>
      </c>
      <c r="CH6">
        <v>37.17</v>
      </c>
      <c r="CI6">
        <v>6.07</v>
      </c>
      <c r="CJ6">
        <v>8.4</v>
      </c>
      <c r="CK6">
        <v>8.35</v>
      </c>
    </row>
    <row r="7" spans="1:89" x14ac:dyDescent="0.4">
      <c r="A7">
        <v>1302</v>
      </c>
      <c r="B7">
        <v>0</v>
      </c>
      <c r="C7">
        <v>11.57</v>
      </c>
      <c r="D7">
        <v>14.77</v>
      </c>
      <c r="E7">
        <v>14.81</v>
      </c>
      <c r="G7">
        <v>600502</v>
      </c>
      <c r="H7">
        <v>26.24</v>
      </c>
      <c r="I7">
        <v>10.71</v>
      </c>
      <c r="J7">
        <v>13.12</v>
      </c>
      <c r="K7">
        <v>13.09</v>
      </c>
      <c r="M7">
        <v>1200502</v>
      </c>
      <c r="N7">
        <v>28.94</v>
      </c>
      <c r="O7">
        <v>10.74</v>
      </c>
      <c r="P7">
        <v>13.2</v>
      </c>
      <c r="Q7">
        <v>13.16</v>
      </c>
      <c r="S7">
        <v>1800502</v>
      </c>
      <c r="T7">
        <v>30.93</v>
      </c>
      <c r="U7">
        <v>11.01</v>
      </c>
      <c r="V7">
        <v>13.38</v>
      </c>
      <c r="W7">
        <v>13.34</v>
      </c>
      <c r="Y7">
        <v>2400502</v>
      </c>
      <c r="Z7">
        <v>31.85</v>
      </c>
      <c r="AA7">
        <v>11.03</v>
      </c>
      <c r="AB7">
        <v>13.39</v>
      </c>
      <c r="AC7">
        <v>13.37</v>
      </c>
      <c r="AE7">
        <v>3000502</v>
      </c>
      <c r="AF7">
        <v>32.869999999999997</v>
      </c>
      <c r="AG7">
        <v>11.01</v>
      </c>
      <c r="AH7">
        <v>13.36</v>
      </c>
      <c r="AI7">
        <v>13.34</v>
      </c>
      <c r="AK7">
        <v>3600502</v>
      </c>
      <c r="AL7">
        <v>34.880000000000003</v>
      </c>
      <c r="AM7">
        <v>10.84</v>
      </c>
      <c r="AN7">
        <v>13.25</v>
      </c>
      <c r="AO7">
        <v>13.2</v>
      </c>
      <c r="AQ7">
        <v>4200502</v>
      </c>
      <c r="AR7">
        <v>36.04</v>
      </c>
      <c r="AS7">
        <v>10.76</v>
      </c>
      <c r="AT7">
        <v>13.17</v>
      </c>
      <c r="AU7">
        <v>13.11</v>
      </c>
      <c r="AW7">
        <v>4800502</v>
      </c>
      <c r="AX7">
        <v>36.85</v>
      </c>
      <c r="AY7">
        <v>10.75</v>
      </c>
      <c r="AZ7">
        <v>13.12</v>
      </c>
      <c r="BA7">
        <v>13.07</v>
      </c>
      <c r="BC7">
        <v>5400502</v>
      </c>
      <c r="BD7">
        <v>36.94</v>
      </c>
      <c r="BE7">
        <v>10.54</v>
      </c>
      <c r="BF7">
        <v>12.93</v>
      </c>
      <c r="BG7">
        <v>12.86</v>
      </c>
      <c r="BI7">
        <v>6000502</v>
      </c>
      <c r="BJ7">
        <v>37.549999999999997</v>
      </c>
      <c r="BK7">
        <v>10.23</v>
      </c>
      <c r="BL7">
        <v>12.61</v>
      </c>
      <c r="BM7">
        <v>12.56</v>
      </c>
      <c r="BO7">
        <v>6600502</v>
      </c>
      <c r="BP7">
        <v>37.58</v>
      </c>
      <c r="BQ7">
        <v>9.69</v>
      </c>
      <c r="BR7">
        <v>12.21</v>
      </c>
      <c r="BS7">
        <v>12.15</v>
      </c>
      <c r="BU7">
        <v>7200502</v>
      </c>
      <c r="BV7">
        <v>37.700000000000003</v>
      </c>
      <c r="BW7">
        <v>8.8699999999999992</v>
      </c>
      <c r="BX7">
        <v>11.27</v>
      </c>
      <c r="BY7">
        <v>11.19</v>
      </c>
      <c r="CA7">
        <v>7800502</v>
      </c>
      <c r="CB7">
        <v>37.64</v>
      </c>
      <c r="CC7">
        <v>6.61</v>
      </c>
      <c r="CD7">
        <v>8.9700000000000006</v>
      </c>
      <c r="CE7">
        <v>8.9</v>
      </c>
      <c r="CG7">
        <v>8065802</v>
      </c>
      <c r="CH7">
        <v>37.17</v>
      </c>
      <c r="CI7">
        <v>6.07</v>
      </c>
      <c r="CJ7">
        <v>8.4</v>
      </c>
      <c r="CK7">
        <v>8.35</v>
      </c>
    </row>
    <row r="8" spans="1:89" x14ac:dyDescent="0.4">
      <c r="A8">
        <v>1402</v>
      </c>
      <c r="B8">
        <v>0</v>
      </c>
      <c r="C8">
        <v>11.57</v>
      </c>
      <c r="D8">
        <v>14.77</v>
      </c>
      <c r="E8">
        <v>14.81</v>
      </c>
      <c r="G8">
        <v>600602</v>
      </c>
      <c r="H8">
        <v>26.24</v>
      </c>
      <c r="I8">
        <v>10.7</v>
      </c>
      <c r="J8">
        <v>13.1</v>
      </c>
      <c r="K8">
        <v>13.08</v>
      </c>
      <c r="M8">
        <v>1200602</v>
      </c>
      <c r="N8">
        <v>28.89</v>
      </c>
      <c r="O8">
        <v>10.85</v>
      </c>
      <c r="P8">
        <v>13.25</v>
      </c>
      <c r="Q8">
        <v>13.24</v>
      </c>
      <c r="S8">
        <v>1800602</v>
      </c>
      <c r="T8">
        <v>31.01</v>
      </c>
      <c r="U8">
        <v>11.01</v>
      </c>
      <c r="V8">
        <v>13.38</v>
      </c>
      <c r="W8">
        <v>13.34</v>
      </c>
      <c r="Y8">
        <v>2400602</v>
      </c>
      <c r="Z8">
        <v>31.85</v>
      </c>
      <c r="AA8">
        <v>11.01</v>
      </c>
      <c r="AB8">
        <v>13.38</v>
      </c>
      <c r="AC8">
        <v>13.34</v>
      </c>
      <c r="AE8">
        <v>3000602</v>
      </c>
      <c r="AF8">
        <v>32.869999999999997</v>
      </c>
      <c r="AG8">
        <v>11.03</v>
      </c>
      <c r="AH8">
        <v>13.38</v>
      </c>
      <c r="AI8">
        <v>13.35</v>
      </c>
      <c r="AK8">
        <v>3600602</v>
      </c>
      <c r="AL8">
        <v>34.880000000000003</v>
      </c>
      <c r="AM8">
        <v>10.95</v>
      </c>
      <c r="AN8">
        <v>13.32</v>
      </c>
      <c r="AO8">
        <v>13.28</v>
      </c>
      <c r="AQ8">
        <v>4200602</v>
      </c>
      <c r="AR8">
        <v>36.1</v>
      </c>
      <c r="AS8">
        <v>10.86</v>
      </c>
      <c r="AT8">
        <v>13.23</v>
      </c>
      <c r="AU8">
        <v>13.19</v>
      </c>
      <c r="AW8">
        <v>4800602</v>
      </c>
      <c r="AX8">
        <v>36.74</v>
      </c>
      <c r="AY8">
        <v>10.84</v>
      </c>
      <c r="AZ8">
        <v>13.17</v>
      </c>
      <c r="BA8">
        <v>13.13</v>
      </c>
      <c r="BC8">
        <v>5400602</v>
      </c>
      <c r="BD8">
        <v>37</v>
      </c>
      <c r="BE8">
        <v>10.54</v>
      </c>
      <c r="BF8">
        <v>12.92</v>
      </c>
      <c r="BG8">
        <v>12.86</v>
      </c>
      <c r="BI8">
        <v>6000602</v>
      </c>
      <c r="BJ8">
        <v>37.549999999999997</v>
      </c>
      <c r="BK8">
        <v>10.17</v>
      </c>
      <c r="BL8">
        <v>12.58</v>
      </c>
      <c r="BM8">
        <v>12.51</v>
      </c>
      <c r="BO8">
        <v>6600602</v>
      </c>
      <c r="BP8">
        <v>37.58</v>
      </c>
      <c r="BQ8">
        <v>9.69</v>
      </c>
      <c r="BR8">
        <v>12.21</v>
      </c>
      <c r="BS8">
        <v>12.15</v>
      </c>
      <c r="BU8">
        <v>7200602</v>
      </c>
      <c r="BV8">
        <v>37.700000000000003</v>
      </c>
      <c r="BW8">
        <v>8.86</v>
      </c>
      <c r="BX8">
        <v>11.26</v>
      </c>
      <c r="BY8">
        <v>11.18</v>
      </c>
      <c r="CA8">
        <v>7800602</v>
      </c>
      <c r="CB8">
        <v>37.64</v>
      </c>
      <c r="CC8">
        <v>6.61</v>
      </c>
      <c r="CD8">
        <v>8.9700000000000006</v>
      </c>
      <c r="CE8">
        <v>8.9</v>
      </c>
      <c r="CG8">
        <v>8065902</v>
      </c>
      <c r="CH8">
        <v>37.17</v>
      </c>
      <c r="CI8">
        <v>6.07</v>
      </c>
      <c r="CJ8">
        <v>8.4</v>
      </c>
      <c r="CK8">
        <v>8.35</v>
      </c>
    </row>
    <row r="9" spans="1:89" x14ac:dyDescent="0.4">
      <c r="A9">
        <v>1502</v>
      </c>
      <c r="B9">
        <v>22.53</v>
      </c>
      <c r="C9">
        <v>11.57</v>
      </c>
      <c r="D9">
        <v>14.77</v>
      </c>
      <c r="E9">
        <v>14.81</v>
      </c>
      <c r="G9">
        <v>600702</v>
      </c>
      <c r="H9">
        <v>26.24</v>
      </c>
      <c r="I9">
        <v>10.59</v>
      </c>
      <c r="J9">
        <v>13.1</v>
      </c>
      <c r="K9">
        <v>13.08</v>
      </c>
      <c r="M9">
        <v>1200702</v>
      </c>
      <c r="N9">
        <v>28.89</v>
      </c>
      <c r="O9">
        <v>10.86</v>
      </c>
      <c r="P9">
        <v>13.26</v>
      </c>
      <c r="Q9">
        <v>13.23</v>
      </c>
      <c r="S9">
        <v>1800702</v>
      </c>
      <c r="T9">
        <v>31.01</v>
      </c>
      <c r="U9">
        <v>11.01</v>
      </c>
      <c r="V9">
        <v>13.38</v>
      </c>
      <c r="W9">
        <v>13.34</v>
      </c>
      <c r="Y9">
        <v>2400702</v>
      </c>
      <c r="Z9">
        <v>31.75</v>
      </c>
      <c r="AA9">
        <v>11.03</v>
      </c>
      <c r="AB9">
        <v>13.38</v>
      </c>
      <c r="AC9">
        <v>13.34</v>
      </c>
      <c r="AE9">
        <v>3000702</v>
      </c>
      <c r="AF9">
        <v>32.869999999999997</v>
      </c>
      <c r="AG9">
        <v>11.02</v>
      </c>
      <c r="AH9">
        <v>13.38</v>
      </c>
      <c r="AI9">
        <v>13.34</v>
      </c>
      <c r="AK9">
        <v>3600702</v>
      </c>
      <c r="AL9">
        <v>34.880000000000003</v>
      </c>
      <c r="AM9">
        <v>10.98</v>
      </c>
      <c r="AN9">
        <v>13.32</v>
      </c>
      <c r="AO9">
        <v>13.29</v>
      </c>
      <c r="AQ9">
        <v>4200702</v>
      </c>
      <c r="AR9">
        <v>36.04</v>
      </c>
      <c r="AS9">
        <v>10.89</v>
      </c>
      <c r="AT9">
        <v>13.23</v>
      </c>
      <c r="AU9">
        <v>13.19</v>
      </c>
      <c r="AW9">
        <v>4800702</v>
      </c>
      <c r="AX9">
        <v>36.74</v>
      </c>
      <c r="AY9">
        <v>10.82</v>
      </c>
      <c r="AZ9">
        <v>13.17</v>
      </c>
      <c r="BA9">
        <v>13.12</v>
      </c>
      <c r="BC9">
        <v>5400702</v>
      </c>
      <c r="BD9">
        <v>36.94</v>
      </c>
      <c r="BE9">
        <v>10.38</v>
      </c>
      <c r="BF9">
        <v>12.84</v>
      </c>
      <c r="BG9">
        <v>12.76</v>
      </c>
      <c r="BI9">
        <v>6000702</v>
      </c>
      <c r="BJ9">
        <v>37.549999999999997</v>
      </c>
      <c r="BK9">
        <v>10.1</v>
      </c>
      <c r="BL9">
        <v>12.53</v>
      </c>
      <c r="BM9">
        <v>12.45</v>
      </c>
      <c r="BO9">
        <v>6600702</v>
      </c>
      <c r="BP9">
        <v>37.58</v>
      </c>
      <c r="BQ9">
        <v>9.69</v>
      </c>
      <c r="BR9">
        <v>12.21</v>
      </c>
      <c r="BS9">
        <v>12.15</v>
      </c>
      <c r="BU9">
        <v>7200702</v>
      </c>
      <c r="BV9">
        <v>37.700000000000003</v>
      </c>
      <c r="BW9">
        <v>9.0299999999999994</v>
      </c>
      <c r="BX9">
        <v>11.38</v>
      </c>
      <c r="BY9">
        <v>11.3</v>
      </c>
      <c r="CA9">
        <v>7800702</v>
      </c>
      <c r="CB9">
        <v>37.64</v>
      </c>
      <c r="CC9">
        <v>6.61</v>
      </c>
      <c r="CD9">
        <v>8.9700000000000006</v>
      </c>
      <c r="CE9">
        <v>8.9</v>
      </c>
      <c r="CG9">
        <v>8066002</v>
      </c>
      <c r="CH9">
        <v>37.17</v>
      </c>
      <c r="CI9">
        <v>6.07</v>
      </c>
      <c r="CJ9">
        <v>8.4</v>
      </c>
      <c r="CK9">
        <v>8.1999999999999993</v>
      </c>
    </row>
    <row r="10" spans="1:89" x14ac:dyDescent="0.4">
      <c r="A10">
        <v>1602</v>
      </c>
      <c r="B10">
        <v>22.5</v>
      </c>
      <c r="C10">
        <v>11.57</v>
      </c>
      <c r="D10">
        <v>14.77</v>
      </c>
      <c r="E10">
        <v>14.81</v>
      </c>
      <c r="G10">
        <v>600802</v>
      </c>
      <c r="H10">
        <v>26.24</v>
      </c>
      <c r="I10">
        <v>10.59</v>
      </c>
      <c r="J10">
        <v>13.04</v>
      </c>
      <c r="K10">
        <v>13.01</v>
      </c>
      <c r="M10">
        <v>1200802</v>
      </c>
      <c r="N10">
        <v>28.94</v>
      </c>
      <c r="O10">
        <v>10.85</v>
      </c>
      <c r="P10">
        <v>13.26</v>
      </c>
      <c r="Q10">
        <v>13.24</v>
      </c>
      <c r="S10">
        <v>1800802</v>
      </c>
      <c r="T10">
        <v>30.98</v>
      </c>
      <c r="U10">
        <v>11.01</v>
      </c>
      <c r="V10">
        <v>13.38</v>
      </c>
      <c r="W10">
        <v>13.34</v>
      </c>
      <c r="Y10">
        <v>2400802</v>
      </c>
      <c r="Z10">
        <v>31.75</v>
      </c>
      <c r="AA10">
        <v>10.87</v>
      </c>
      <c r="AB10">
        <v>13.31</v>
      </c>
      <c r="AC10">
        <v>13.24</v>
      </c>
      <c r="AE10">
        <v>3000802</v>
      </c>
      <c r="AF10">
        <v>32.869999999999997</v>
      </c>
      <c r="AG10">
        <v>11.02</v>
      </c>
      <c r="AH10">
        <v>13.38</v>
      </c>
      <c r="AI10">
        <v>13.36</v>
      </c>
      <c r="AK10">
        <v>3600802</v>
      </c>
      <c r="AL10">
        <v>34.880000000000003</v>
      </c>
      <c r="AM10">
        <v>10.97</v>
      </c>
      <c r="AN10">
        <v>13.32</v>
      </c>
      <c r="AO10">
        <v>13.28</v>
      </c>
      <c r="AQ10">
        <v>4200802</v>
      </c>
      <c r="AR10">
        <v>36.1</v>
      </c>
      <c r="AS10">
        <v>10.89</v>
      </c>
      <c r="AT10">
        <v>13.23</v>
      </c>
      <c r="AU10">
        <v>13.19</v>
      </c>
      <c r="AW10">
        <v>4800802</v>
      </c>
      <c r="AX10">
        <v>36.71</v>
      </c>
      <c r="AY10">
        <v>10.85</v>
      </c>
      <c r="AZ10">
        <v>13.17</v>
      </c>
      <c r="BA10">
        <v>13.14</v>
      </c>
      <c r="BC10">
        <v>5400802</v>
      </c>
      <c r="BD10">
        <v>36.94</v>
      </c>
      <c r="BE10">
        <v>10.4</v>
      </c>
      <c r="BF10">
        <v>12.82</v>
      </c>
      <c r="BG10">
        <v>12.74</v>
      </c>
      <c r="BI10">
        <v>6000802</v>
      </c>
      <c r="BJ10">
        <v>37.549999999999997</v>
      </c>
      <c r="BK10">
        <v>10.29</v>
      </c>
      <c r="BL10">
        <v>12.64</v>
      </c>
      <c r="BM10">
        <v>12.61</v>
      </c>
      <c r="BO10">
        <v>6600802</v>
      </c>
      <c r="BP10">
        <v>37.58</v>
      </c>
      <c r="BQ10">
        <v>9.69</v>
      </c>
      <c r="BR10">
        <v>12.21</v>
      </c>
      <c r="BS10">
        <v>12.15</v>
      </c>
      <c r="BU10">
        <v>7200802</v>
      </c>
      <c r="BV10">
        <v>37.700000000000003</v>
      </c>
      <c r="BW10">
        <v>9.01</v>
      </c>
      <c r="BX10">
        <v>11.37</v>
      </c>
      <c r="BY10">
        <v>11.3</v>
      </c>
      <c r="CA10">
        <v>7800802</v>
      </c>
      <c r="CB10">
        <v>37.64</v>
      </c>
      <c r="CC10">
        <v>6.61</v>
      </c>
      <c r="CD10">
        <v>8.9700000000000006</v>
      </c>
      <c r="CE10">
        <v>8.9</v>
      </c>
      <c r="CG10">
        <v>8066102</v>
      </c>
      <c r="CH10">
        <v>37.17</v>
      </c>
      <c r="CI10">
        <v>6.07</v>
      </c>
      <c r="CJ10">
        <v>8.4</v>
      </c>
      <c r="CK10">
        <v>8.1999999999999993</v>
      </c>
    </row>
    <row r="11" spans="1:89" x14ac:dyDescent="0.4">
      <c r="A11">
        <v>1702</v>
      </c>
      <c r="B11">
        <v>22.53</v>
      </c>
      <c r="C11">
        <v>11.57</v>
      </c>
      <c r="D11">
        <v>14.77</v>
      </c>
      <c r="E11">
        <v>14.81</v>
      </c>
      <c r="G11">
        <v>600902</v>
      </c>
      <c r="H11">
        <v>26.24</v>
      </c>
      <c r="I11">
        <v>10.61</v>
      </c>
      <c r="J11">
        <v>13.04</v>
      </c>
      <c r="K11">
        <v>13.01</v>
      </c>
      <c r="M11">
        <v>1200902</v>
      </c>
      <c r="N11">
        <v>28.94</v>
      </c>
      <c r="O11">
        <v>10.89</v>
      </c>
      <c r="P11">
        <v>13.3</v>
      </c>
      <c r="Q11">
        <v>13.26</v>
      </c>
      <c r="S11">
        <v>1800902</v>
      </c>
      <c r="T11">
        <v>30.93</v>
      </c>
      <c r="U11">
        <v>11.01</v>
      </c>
      <c r="V11">
        <v>13.38</v>
      </c>
      <c r="W11">
        <v>13.34</v>
      </c>
      <c r="Y11">
        <v>2400902</v>
      </c>
      <c r="Z11">
        <v>31.61</v>
      </c>
      <c r="AA11">
        <v>10.81</v>
      </c>
      <c r="AB11">
        <v>13.26</v>
      </c>
      <c r="AC11">
        <v>13.21</v>
      </c>
      <c r="AE11">
        <v>3000902</v>
      </c>
      <c r="AF11">
        <v>32.869999999999997</v>
      </c>
      <c r="AG11">
        <v>10.89</v>
      </c>
      <c r="AH11">
        <v>13.3</v>
      </c>
      <c r="AI11">
        <v>13.25</v>
      </c>
      <c r="AK11">
        <v>3600902</v>
      </c>
      <c r="AL11">
        <v>34.880000000000003</v>
      </c>
      <c r="AM11">
        <v>10.86</v>
      </c>
      <c r="AN11">
        <v>13.25</v>
      </c>
      <c r="AO11">
        <v>13.21</v>
      </c>
      <c r="AQ11">
        <v>4200902</v>
      </c>
      <c r="AR11">
        <v>36.07</v>
      </c>
      <c r="AS11">
        <v>10.87</v>
      </c>
      <c r="AT11">
        <v>13.23</v>
      </c>
      <c r="AU11">
        <v>13.19</v>
      </c>
      <c r="AW11">
        <v>4800902</v>
      </c>
      <c r="AX11">
        <v>36.74</v>
      </c>
      <c r="AY11">
        <v>10.79</v>
      </c>
      <c r="AZ11">
        <v>13.12</v>
      </c>
      <c r="BA11">
        <v>13.07</v>
      </c>
      <c r="BC11">
        <v>5400902</v>
      </c>
      <c r="BD11">
        <v>36.909999999999997</v>
      </c>
      <c r="BE11">
        <v>10.53</v>
      </c>
      <c r="BF11">
        <v>12.91</v>
      </c>
      <c r="BG11">
        <v>12.84</v>
      </c>
      <c r="BI11">
        <v>6000902</v>
      </c>
      <c r="BJ11">
        <v>37.549999999999997</v>
      </c>
      <c r="BK11">
        <v>10.28</v>
      </c>
      <c r="BL11">
        <v>12.64</v>
      </c>
      <c r="BM11">
        <v>12.58</v>
      </c>
      <c r="BO11">
        <v>6600902</v>
      </c>
      <c r="BP11">
        <v>37.58</v>
      </c>
      <c r="BQ11">
        <v>9.69</v>
      </c>
      <c r="BR11">
        <v>12.21</v>
      </c>
      <c r="BS11">
        <v>12.15</v>
      </c>
      <c r="BU11">
        <v>7200902</v>
      </c>
      <c r="BV11">
        <v>37.700000000000003</v>
      </c>
      <c r="BW11">
        <v>8.98</v>
      </c>
      <c r="BX11">
        <v>11.34</v>
      </c>
      <c r="BY11">
        <v>11.24</v>
      </c>
      <c r="CA11">
        <v>7800902</v>
      </c>
      <c r="CB11">
        <v>37.64</v>
      </c>
      <c r="CC11">
        <v>6.61</v>
      </c>
      <c r="CD11">
        <v>8.9700000000000006</v>
      </c>
      <c r="CE11">
        <v>8.9</v>
      </c>
      <c r="CG11">
        <v>8066202</v>
      </c>
      <c r="CH11">
        <v>37.17</v>
      </c>
      <c r="CI11">
        <v>6.07</v>
      </c>
      <c r="CJ11">
        <v>8.26</v>
      </c>
      <c r="CK11">
        <v>8.2100000000000009</v>
      </c>
    </row>
    <row r="12" spans="1:89" x14ac:dyDescent="0.4">
      <c r="A12">
        <v>1802</v>
      </c>
      <c r="B12">
        <v>22.58</v>
      </c>
      <c r="C12">
        <v>11.57</v>
      </c>
      <c r="D12">
        <v>14.77</v>
      </c>
      <c r="E12">
        <v>14.81</v>
      </c>
      <c r="G12">
        <v>601002</v>
      </c>
      <c r="H12">
        <v>26.24</v>
      </c>
      <c r="I12">
        <v>10.61</v>
      </c>
      <c r="J12">
        <v>13.04</v>
      </c>
      <c r="K12">
        <v>13.01</v>
      </c>
      <c r="M12">
        <v>1201002</v>
      </c>
      <c r="N12">
        <v>28.96</v>
      </c>
      <c r="O12">
        <v>10.77</v>
      </c>
      <c r="P12">
        <v>13.23</v>
      </c>
      <c r="Q12">
        <v>13.19</v>
      </c>
      <c r="S12">
        <v>1801002</v>
      </c>
      <c r="T12">
        <v>30.98</v>
      </c>
      <c r="U12">
        <v>11.01</v>
      </c>
      <c r="V12">
        <v>13.38</v>
      </c>
      <c r="W12">
        <v>13.34</v>
      </c>
      <c r="Y12">
        <v>2401002</v>
      </c>
      <c r="Z12">
        <v>31.75</v>
      </c>
      <c r="AA12">
        <v>10.96</v>
      </c>
      <c r="AB12">
        <v>13.35</v>
      </c>
      <c r="AC12">
        <v>13.31</v>
      </c>
      <c r="AE12">
        <v>3001002</v>
      </c>
      <c r="AF12">
        <v>32.869999999999997</v>
      </c>
      <c r="AG12">
        <v>10.91</v>
      </c>
      <c r="AH12">
        <v>13.3</v>
      </c>
      <c r="AI12">
        <v>13.26</v>
      </c>
      <c r="AK12">
        <v>3601002</v>
      </c>
      <c r="AL12">
        <v>34.880000000000003</v>
      </c>
      <c r="AM12">
        <v>10.85</v>
      </c>
      <c r="AN12">
        <v>13.25</v>
      </c>
      <c r="AO12">
        <v>13.21</v>
      </c>
      <c r="AQ12">
        <v>4201002</v>
      </c>
      <c r="AR12">
        <v>36.020000000000003</v>
      </c>
      <c r="AS12">
        <v>10.87</v>
      </c>
      <c r="AT12">
        <v>13.23</v>
      </c>
      <c r="AU12">
        <v>13.19</v>
      </c>
      <c r="AW12">
        <v>4801002</v>
      </c>
      <c r="AX12">
        <v>36.76</v>
      </c>
      <c r="AY12">
        <v>10.65</v>
      </c>
      <c r="AZ12">
        <v>13.06</v>
      </c>
      <c r="BA12">
        <v>12.99</v>
      </c>
      <c r="BC12">
        <v>5401002</v>
      </c>
      <c r="BD12">
        <v>36.880000000000003</v>
      </c>
      <c r="BE12">
        <v>10.54</v>
      </c>
      <c r="BF12">
        <v>12.92</v>
      </c>
      <c r="BG12">
        <v>12.86</v>
      </c>
      <c r="BI12">
        <v>6001002</v>
      </c>
      <c r="BJ12">
        <v>37.549999999999997</v>
      </c>
      <c r="BK12">
        <v>10.28</v>
      </c>
      <c r="BL12">
        <v>12.64</v>
      </c>
      <c r="BM12">
        <v>12.59</v>
      </c>
      <c r="BO12">
        <v>6601002</v>
      </c>
      <c r="BP12">
        <v>37.58</v>
      </c>
      <c r="BQ12">
        <v>9.69</v>
      </c>
      <c r="BR12">
        <v>12.21</v>
      </c>
      <c r="BS12">
        <v>12.15</v>
      </c>
      <c r="BU12">
        <v>7201002</v>
      </c>
      <c r="BV12">
        <v>37.700000000000003</v>
      </c>
      <c r="BW12">
        <v>8.7799999999999994</v>
      </c>
      <c r="BX12">
        <v>11.24</v>
      </c>
      <c r="BY12">
        <v>11.15</v>
      </c>
      <c r="CA12">
        <v>7801002</v>
      </c>
      <c r="CB12">
        <v>37.64</v>
      </c>
      <c r="CC12">
        <v>6.61</v>
      </c>
      <c r="CD12">
        <v>8.9700000000000006</v>
      </c>
      <c r="CE12">
        <v>8.9</v>
      </c>
      <c r="CG12">
        <v>8066302</v>
      </c>
      <c r="CH12">
        <v>37.17</v>
      </c>
      <c r="CI12">
        <v>6.02</v>
      </c>
      <c r="CJ12">
        <v>8.2899999999999991</v>
      </c>
      <c r="CK12">
        <v>8.25</v>
      </c>
    </row>
    <row r="13" spans="1:89" x14ac:dyDescent="0.4">
      <c r="A13">
        <v>1902</v>
      </c>
      <c r="B13">
        <v>22.53</v>
      </c>
      <c r="C13">
        <v>11.57</v>
      </c>
      <c r="D13">
        <v>14.77</v>
      </c>
      <c r="E13">
        <v>14.81</v>
      </c>
      <c r="G13">
        <v>601102</v>
      </c>
      <c r="H13">
        <v>26.24</v>
      </c>
      <c r="I13">
        <v>10.75</v>
      </c>
      <c r="J13">
        <v>13.04</v>
      </c>
      <c r="K13">
        <v>13.01</v>
      </c>
      <c r="M13">
        <v>1201102</v>
      </c>
      <c r="N13">
        <v>28.86</v>
      </c>
      <c r="O13">
        <v>10.84</v>
      </c>
      <c r="P13">
        <v>13.26</v>
      </c>
      <c r="Q13">
        <v>13.22</v>
      </c>
      <c r="S13">
        <v>1801102</v>
      </c>
      <c r="T13">
        <v>30.98</v>
      </c>
      <c r="U13">
        <v>11.01</v>
      </c>
      <c r="V13">
        <v>13.38</v>
      </c>
      <c r="W13">
        <v>13.34</v>
      </c>
      <c r="Y13">
        <v>2401102</v>
      </c>
      <c r="Z13">
        <v>31.72</v>
      </c>
      <c r="AA13">
        <v>10.96</v>
      </c>
      <c r="AB13">
        <v>13.35</v>
      </c>
      <c r="AC13">
        <v>13.32</v>
      </c>
      <c r="AE13">
        <v>3001102</v>
      </c>
      <c r="AF13">
        <v>32.869999999999997</v>
      </c>
      <c r="AG13">
        <v>11</v>
      </c>
      <c r="AH13">
        <v>13.36</v>
      </c>
      <c r="AI13">
        <v>13.34</v>
      </c>
      <c r="AK13">
        <v>3601102</v>
      </c>
      <c r="AL13">
        <v>34.880000000000003</v>
      </c>
      <c r="AM13">
        <v>11.01</v>
      </c>
      <c r="AN13">
        <v>13.35</v>
      </c>
      <c r="AO13">
        <v>13.33</v>
      </c>
      <c r="AQ13">
        <v>4201102</v>
      </c>
      <c r="AR13">
        <v>36.04</v>
      </c>
      <c r="AS13">
        <v>10.87</v>
      </c>
      <c r="AT13">
        <v>13.23</v>
      </c>
      <c r="AU13">
        <v>13.19</v>
      </c>
      <c r="AW13">
        <v>4801102</v>
      </c>
      <c r="AX13">
        <v>36.74</v>
      </c>
      <c r="AY13">
        <v>10.72</v>
      </c>
      <c r="AZ13">
        <v>13.11</v>
      </c>
      <c r="BA13">
        <v>13.04</v>
      </c>
      <c r="BC13">
        <v>5401102</v>
      </c>
      <c r="BD13">
        <v>36.85</v>
      </c>
      <c r="BE13">
        <v>10.57</v>
      </c>
      <c r="BF13">
        <v>12.93</v>
      </c>
      <c r="BG13">
        <v>12.89</v>
      </c>
      <c r="BI13">
        <v>6001102</v>
      </c>
      <c r="BJ13">
        <v>37.549999999999997</v>
      </c>
      <c r="BK13">
        <v>10.130000000000001</v>
      </c>
      <c r="BL13">
        <v>12.55</v>
      </c>
      <c r="BM13">
        <v>12.48</v>
      </c>
      <c r="BO13">
        <v>6601102</v>
      </c>
      <c r="BP13">
        <v>37.58</v>
      </c>
      <c r="BQ13">
        <v>9.69</v>
      </c>
      <c r="BR13">
        <v>12.21</v>
      </c>
      <c r="BS13">
        <v>12.15</v>
      </c>
      <c r="BU13">
        <v>7201102</v>
      </c>
      <c r="BV13">
        <v>37.32</v>
      </c>
      <c r="BW13">
        <v>8.7899999999999991</v>
      </c>
      <c r="BX13">
        <v>11.23</v>
      </c>
      <c r="BY13">
        <v>11.14</v>
      </c>
      <c r="CA13">
        <v>7801102</v>
      </c>
      <c r="CB13">
        <v>37.64</v>
      </c>
      <c r="CC13">
        <v>6.61</v>
      </c>
      <c r="CD13">
        <v>8.9700000000000006</v>
      </c>
      <c r="CE13">
        <v>8.9</v>
      </c>
      <c r="CG13">
        <v>8066402</v>
      </c>
      <c r="CH13">
        <v>37.17</v>
      </c>
      <c r="CI13">
        <v>6.07</v>
      </c>
      <c r="CJ13">
        <v>8.31</v>
      </c>
      <c r="CK13">
        <v>8.27</v>
      </c>
    </row>
    <row r="14" spans="1:89" x14ac:dyDescent="0.4">
      <c r="A14">
        <v>2002</v>
      </c>
      <c r="B14">
        <v>22.58</v>
      </c>
      <c r="C14">
        <v>11.57</v>
      </c>
      <c r="D14">
        <v>14.77</v>
      </c>
      <c r="E14">
        <v>14.81</v>
      </c>
      <c r="G14">
        <v>601202</v>
      </c>
      <c r="H14">
        <v>26.24</v>
      </c>
      <c r="I14">
        <v>10.77</v>
      </c>
      <c r="J14">
        <v>13.04</v>
      </c>
      <c r="K14">
        <v>13.01</v>
      </c>
      <c r="M14">
        <v>1201202</v>
      </c>
      <c r="N14">
        <v>28.99</v>
      </c>
      <c r="O14">
        <v>10.93</v>
      </c>
      <c r="P14">
        <v>13.31</v>
      </c>
      <c r="Q14">
        <v>13.28</v>
      </c>
      <c r="S14">
        <v>1801202</v>
      </c>
      <c r="T14">
        <v>30.9</v>
      </c>
      <c r="U14">
        <v>11.01</v>
      </c>
      <c r="V14">
        <v>13.38</v>
      </c>
      <c r="W14">
        <v>13.34</v>
      </c>
      <c r="Y14">
        <v>2401202</v>
      </c>
      <c r="Z14">
        <v>31.72</v>
      </c>
      <c r="AA14">
        <v>10.96</v>
      </c>
      <c r="AB14">
        <v>13.34</v>
      </c>
      <c r="AC14">
        <v>13.31</v>
      </c>
      <c r="AE14">
        <v>3001202</v>
      </c>
      <c r="AF14">
        <v>32.869999999999997</v>
      </c>
      <c r="AG14">
        <v>11.01</v>
      </c>
      <c r="AH14">
        <v>13.37</v>
      </c>
      <c r="AI14">
        <v>13.34</v>
      </c>
      <c r="AK14">
        <v>3601202</v>
      </c>
      <c r="AL14">
        <v>34.880000000000003</v>
      </c>
      <c r="AM14">
        <v>11.04</v>
      </c>
      <c r="AN14">
        <v>13.36</v>
      </c>
      <c r="AO14">
        <v>13.34</v>
      </c>
      <c r="AQ14">
        <v>4201202</v>
      </c>
      <c r="AR14">
        <v>36.04</v>
      </c>
      <c r="AS14">
        <v>10.86</v>
      </c>
      <c r="AT14">
        <v>13.23</v>
      </c>
      <c r="AU14">
        <v>13.19</v>
      </c>
      <c r="AW14">
        <v>4801202</v>
      </c>
      <c r="AX14">
        <v>36.619999999999997</v>
      </c>
      <c r="AY14">
        <v>10.75</v>
      </c>
      <c r="AZ14">
        <v>13.12</v>
      </c>
      <c r="BA14">
        <v>13.07</v>
      </c>
      <c r="BC14">
        <v>5401202</v>
      </c>
      <c r="BD14">
        <v>36.82</v>
      </c>
      <c r="BE14">
        <v>10.43</v>
      </c>
      <c r="BF14">
        <v>12.86</v>
      </c>
      <c r="BG14">
        <v>12.79</v>
      </c>
      <c r="BI14">
        <v>6001202</v>
      </c>
      <c r="BJ14">
        <v>37.549999999999997</v>
      </c>
      <c r="BK14">
        <v>10.130000000000001</v>
      </c>
      <c r="BL14">
        <v>12.56</v>
      </c>
      <c r="BM14">
        <v>12.48</v>
      </c>
      <c r="BO14">
        <v>6601202</v>
      </c>
      <c r="BP14">
        <v>37.58</v>
      </c>
      <c r="BQ14">
        <v>9.69</v>
      </c>
      <c r="BR14">
        <v>12.21</v>
      </c>
      <c r="BS14">
        <v>12.15</v>
      </c>
      <c r="BU14">
        <v>7201202</v>
      </c>
      <c r="BV14">
        <v>37.409999999999997</v>
      </c>
      <c r="BW14">
        <v>8.99</v>
      </c>
      <c r="BX14">
        <v>11.35</v>
      </c>
      <c r="BY14">
        <v>11.26</v>
      </c>
      <c r="CA14">
        <v>7801202</v>
      </c>
      <c r="CB14">
        <v>37.64</v>
      </c>
      <c r="CC14">
        <v>6.61</v>
      </c>
      <c r="CD14">
        <v>8.9700000000000006</v>
      </c>
      <c r="CE14">
        <v>8.9</v>
      </c>
      <c r="CG14">
        <v>8066502</v>
      </c>
      <c r="CH14">
        <v>37.17</v>
      </c>
      <c r="CI14">
        <v>6.13</v>
      </c>
      <c r="CJ14">
        <v>8.34</v>
      </c>
      <c r="CK14">
        <v>8.3000000000000007</v>
      </c>
    </row>
    <row r="15" spans="1:89" x14ac:dyDescent="0.4">
      <c r="A15">
        <v>2102</v>
      </c>
      <c r="B15">
        <v>22.58</v>
      </c>
      <c r="C15">
        <v>11.57</v>
      </c>
      <c r="D15">
        <v>14.77</v>
      </c>
      <c r="E15">
        <v>14.81</v>
      </c>
      <c r="G15">
        <v>601302</v>
      </c>
      <c r="H15">
        <v>26.24</v>
      </c>
      <c r="I15">
        <v>10.77</v>
      </c>
      <c r="J15">
        <v>13.04</v>
      </c>
      <c r="K15">
        <v>13.01</v>
      </c>
      <c r="M15">
        <v>1201302</v>
      </c>
      <c r="N15">
        <v>29.01</v>
      </c>
      <c r="O15">
        <v>10.95</v>
      </c>
      <c r="P15">
        <v>13.32</v>
      </c>
      <c r="Q15">
        <v>13.3</v>
      </c>
      <c r="S15">
        <v>1801302</v>
      </c>
      <c r="T15">
        <v>30.9</v>
      </c>
      <c r="U15">
        <v>11.01</v>
      </c>
      <c r="V15">
        <v>13.38</v>
      </c>
      <c r="W15">
        <v>13.34</v>
      </c>
      <c r="Y15">
        <v>2401302</v>
      </c>
      <c r="Z15">
        <v>31.69</v>
      </c>
      <c r="AA15">
        <v>10.86</v>
      </c>
      <c r="AB15">
        <v>13.29</v>
      </c>
      <c r="AC15">
        <v>13.24</v>
      </c>
      <c r="AE15">
        <v>3001302</v>
      </c>
      <c r="AF15">
        <v>32.869999999999997</v>
      </c>
      <c r="AG15">
        <v>11.01</v>
      </c>
      <c r="AH15">
        <v>13.36</v>
      </c>
      <c r="AI15">
        <v>13.34</v>
      </c>
      <c r="AK15">
        <v>3601302</v>
      </c>
      <c r="AL15">
        <v>34.880000000000003</v>
      </c>
      <c r="AM15">
        <v>11.06</v>
      </c>
      <c r="AN15">
        <v>13.36</v>
      </c>
      <c r="AO15">
        <v>13.33</v>
      </c>
      <c r="AQ15">
        <v>4201302</v>
      </c>
      <c r="AR15">
        <v>35.99</v>
      </c>
      <c r="AS15">
        <v>10.86</v>
      </c>
      <c r="AT15">
        <v>13.23</v>
      </c>
      <c r="AU15">
        <v>13.19</v>
      </c>
      <c r="AW15">
        <v>4801302</v>
      </c>
      <c r="AX15">
        <v>36.76</v>
      </c>
      <c r="AY15">
        <v>10.74</v>
      </c>
      <c r="AZ15">
        <v>13.12</v>
      </c>
      <c r="BA15">
        <v>13.07</v>
      </c>
      <c r="BC15">
        <v>5401302</v>
      </c>
      <c r="BD15">
        <v>36.880000000000003</v>
      </c>
      <c r="BE15">
        <v>10.41</v>
      </c>
      <c r="BF15">
        <v>12.85</v>
      </c>
      <c r="BG15">
        <v>12.76</v>
      </c>
      <c r="BI15">
        <v>6001302</v>
      </c>
      <c r="BJ15">
        <v>37.549999999999997</v>
      </c>
      <c r="BK15">
        <v>10.26</v>
      </c>
      <c r="BL15">
        <v>12.64</v>
      </c>
      <c r="BM15">
        <v>12.58</v>
      </c>
      <c r="BO15">
        <v>6601302</v>
      </c>
      <c r="BP15">
        <v>37.58</v>
      </c>
      <c r="BQ15">
        <v>9.69</v>
      </c>
      <c r="BR15">
        <v>12.21</v>
      </c>
      <c r="BS15">
        <v>12.16</v>
      </c>
      <c r="BU15">
        <v>7201302</v>
      </c>
      <c r="BV15">
        <v>37.35</v>
      </c>
      <c r="BW15">
        <v>9.09</v>
      </c>
      <c r="BX15">
        <v>11.43</v>
      </c>
      <c r="BY15">
        <v>11.35</v>
      </c>
      <c r="CA15">
        <v>7801302</v>
      </c>
      <c r="CB15">
        <v>37.64</v>
      </c>
      <c r="CC15">
        <v>6.61</v>
      </c>
      <c r="CD15">
        <v>8.9700000000000006</v>
      </c>
      <c r="CE15">
        <v>8.9</v>
      </c>
      <c r="CG15">
        <v>8066602</v>
      </c>
      <c r="CH15">
        <v>37.17</v>
      </c>
      <c r="CI15">
        <v>6.37</v>
      </c>
      <c r="CJ15">
        <v>8.51</v>
      </c>
      <c r="CK15">
        <v>8.49</v>
      </c>
    </row>
    <row r="16" spans="1:89" x14ac:dyDescent="0.4">
      <c r="A16">
        <v>2202</v>
      </c>
      <c r="B16">
        <v>22.53</v>
      </c>
      <c r="C16">
        <v>11.57</v>
      </c>
      <c r="D16">
        <v>14.77</v>
      </c>
      <c r="E16">
        <v>14.81</v>
      </c>
      <c r="G16">
        <v>601402</v>
      </c>
      <c r="H16">
        <v>26.28</v>
      </c>
      <c r="I16">
        <v>10.77</v>
      </c>
      <c r="J16">
        <v>13.04</v>
      </c>
      <c r="K16">
        <v>13.01</v>
      </c>
      <c r="M16">
        <v>1201402</v>
      </c>
      <c r="N16">
        <v>29.01</v>
      </c>
      <c r="O16">
        <v>10.92</v>
      </c>
      <c r="P16">
        <v>13.31</v>
      </c>
      <c r="Q16">
        <v>13.29</v>
      </c>
      <c r="S16">
        <v>1801402</v>
      </c>
      <c r="T16">
        <v>30.9</v>
      </c>
      <c r="U16">
        <v>11.01</v>
      </c>
      <c r="V16">
        <v>13.38</v>
      </c>
      <c r="W16">
        <v>13.34</v>
      </c>
      <c r="Y16">
        <v>2401402</v>
      </c>
      <c r="Z16">
        <v>31.59</v>
      </c>
      <c r="AA16">
        <v>10.84</v>
      </c>
      <c r="AB16">
        <v>13.3</v>
      </c>
      <c r="AC16">
        <v>13.24</v>
      </c>
      <c r="AE16">
        <v>3001402</v>
      </c>
      <c r="AF16">
        <v>32.869999999999997</v>
      </c>
      <c r="AG16">
        <v>10.86</v>
      </c>
      <c r="AH16">
        <v>13.28</v>
      </c>
      <c r="AI16">
        <v>13.23</v>
      </c>
      <c r="AK16">
        <v>3601402</v>
      </c>
      <c r="AL16">
        <v>34.880000000000003</v>
      </c>
      <c r="AM16">
        <v>10.91</v>
      </c>
      <c r="AN16">
        <v>13.28</v>
      </c>
      <c r="AO16">
        <v>13.23</v>
      </c>
      <c r="AQ16">
        <v>4201402</v>
      </c>
      <c r="AR16">
        <v>36.1</v>
      </c>
      <c r="AS16">
        <v>10.86</v>
      </c>
      <c r="AT16">
        <v>13.23</v>
      </c>
      <c r="AU16">
        <v>13.19</v>
      </c>
      <c r="AW16">
        <v>4801402</v>
      </c>
      <c r="AX16">
        <v>36.76</v>
      </c>
      <c r="AY16">
        <v>10.74</v>
      </c>
      <c r="AZ16">
        <v>13.1</v>
      </c>
      <c r="BA16">
        <v>13.07</v>
      </c>
      <c r="BC16">
        <v>5401402</v>
      </c>
      <c r="BD16">
        <v>36.85</v>
      </c>
      <c r="BE16">
        <v>10.54</v>
      </c>
      <c r="BF16">
        <v>12.92</v>
      </c>
      <c r="BG16">
        <v>12.86</v>
      </c>
      <c r="BI16">
        <v>6001402</v>
      </c>
      <c r="BJ16">
        <v>37.549999999999997</v>
      </c>
      <c r="BK16">
        <v>10.28</v>
      </c>
      <c r="BL16">
        <v>12.65</v>
      </c>
      <c r="BM16">
        <v>12.61</v>
      </c>
      <c r="BO16">
        <v>6601402</v>
      </c>
      <c r="BP16">
        <v>37.58</v>
      </c>
      <c r="BQ16">
        <v>9.69</v>
      </c>
      <c r="BR16">
        <v>12.25</v>
      </c>
      <c r="BS16">
        <v>12.21</v>
      </c>
      <c r="BU16">
        <v>7201402</v>
      </c>
      <c r="BV16">
        <v>37.29</v>
      </c>
      <c r="BW16">
        <v>9.1300000000000008</v>
      </c>
      <c r="BX16">
        <v>11.45</v>
      </c>
      <c r="BY16">
        <v>11.38</v>
      </c>
      <c r="CA16">
        <v>7801402</v>
      </c>
      <c r="CB16">
        <v>37.64</v>
      </c>
      <c r="CC16">
        <v>6.61</v>
      </c>
      <c r="CD16">
        <v>8.9700000000000006</v>
      </c>
      <c r="CE16">
        <v>8.9</v>
      </c>
      <c r="CG16">
        <v>8066702</v>
      </c>
      <c r="CH16">
        <v>37.17</v>
      </c>
      <c r="CI16">
        <v>6.06</v>
      </c>
      <c r="CJ16">
        <v>8.31</v>
      </c>
      <c r="CK16">
        <v>8.27</v>
      </c>
    </row>
    <row r="17" spans="1:89" x14ac:dyDescent="0.4">
      <c r="A17">
        <v>2302</v>
      </c>
      <c r="B17">
        <v>22.53</v>
      </c>
      <c r="C17">
        <v>11.57</v>
      </c>
      <c r="D17">
        <v>14.77</v>
      </c>
      <c r="E17">
        <v>14.81</v>
      </c>
      <c r="G17">
        <v>601502</v>
      </c>
      <c r="H17">
        <v>26.14</v>
      </c>
      <c r="I17">
        <v>10.77</v>
      </c>
      <c r="J17">
        <v>13.04</v>
      </c>
      <c r="K17">
        <v>13.01</v>
      </c>
      <c r="M17">
        <v>1201502</v>
      </c>
      <c r="N17">
        <v>29.09</v>
      </c>
      <c r="O17">
        <v>10.82</v>
      </c>
      <c r="P17">
        <v>13.25</v>
      </c>
      <c r="Q17">
        <v>13.22</v>
      </c>
      <c r="S17">
        <v>1801502</v>
      </c>
      <c r="T17">
        <v>30.9</v>
      </c>
      <c r="U17">
        <v>11.01</v>
      </c>
      <c r="V17">
        <v>13.38</v>
      </c>
      <c r="W17">
        <v>13.34</v>
      </c>
      <c r="Y17">
        <v>2401502</v>
      </c>
      <c r="Z17">
        <v>31.67</v>
      </c>
      <c r="AA17">
        <v>10.97</v>
      </c>
      <c r="AB17">
        <v>13.36</v>
      </c>
      <c r="AC17">
        <v>13.34</v>
      </c>
      <c r="AE17">
        <v>3001502</v>
      </c>
      <c r="AF17">
        <v>32.869999999999997</v>
      </c>
      <c r="AG17">
        <v>10.82</v>
      </c>
      <c r="AH17">
        <v>13.25</v>
      </c>
      <c r="AI17">
        <v>13.2</v>
      </c>
      <c r="AK17">
        <v>3601502</v>
      </c>
      <c r="AL17">
        <v>34.880000000000003</v>
      </c>
      <c r="AM17">
        <v>10.87</v>
      </c>
      <c r="AN17">
        <v>13.25</v>
      </c>
      <c r="AO17">
        <v>13.21</v>
      </c>
      <c r="AQ17">
        <v>4201502</v>
      </c>
      <c r="AR17">
        <v>36.07</v>
      </c>
      <c r="AS17">
        <v>10.86</v>
      </c>
      <c r="AT17">
        <v>13.23</v>
      </c>
      <c r="AU17">
        <v>13.19</v>
      </c>
      <c r="AW17">
        <v>4801502</v>
      </c>
      <c r="AX17">
        <v>36.71</v>
      </c>
      <c r="AY17">
        <v>10.61</v>
      </c>
      <c r="AZ17">
        <v>13.04</v>
      </c>
      <c r="BA17">
        <v>12.96</v>
      </c>
      <c r="BC17">
        <v>5401502</v>
      </c>
      <c r="BD17">
        <v>36.85</v>
      </c>
      <c r="BE17">
        <v>10.6</v>
      </c>
      <c r="BF17">
        <v>12.94</v>
      </c>
      <c r="BG17">
        <v>12.89</v>
      </c>
      <c r="BI17">
        <v>6001502</v>
      </c>
      <c r="BJ17">
        <v>37.549999999999997</v>
      </c>
      <c r="BK17">
        <v>10.32</v>
      </c>
      <c r="BL17">
        <v>12.67</v>
      </c>
      <c r="BM17">
        <v>12.61</v>
      </c>
      <c r="BO17">
        <v>6601502</v>
      </c>
      <c r="BP17">
        <v>37.58</v>
      </c>
      <c r="BQ17">
        <v>9.9499999999999993</v>
      </c>
      <c r="BR17">
        <v>12.27</v>
      </c>
      <c r="BS17">
        <v>12.22</v>
      </c>
      <c r="BU17">
        <v>7201502</v>
      </c>
      <c r="BV17">
        <v>37.380000000000003</v>
      </c>
      <c r="BW17">
        <v>9.15</v>
      </c>
      <c r="BX17">
        <v>11.47</v>
      </c>
      <c r="BY17">
        <v>11.39</v>
      </c>
      <c r="CA17">
        <v>7801502</v>
      </c>
      <c r="CB17">
        <v>37.549999999999997</v>
      </c>
      <c r="CC17">
        <v>6.61</v>
      </c>
      <c r="CD17">
        <v>8.9700000000000006</v>
      </c>
      <c r="CE17">
        <v>8.9</v>
      </c>
      <c r="CG17">
        <v>8066802</v>
      </c>
      <c r="CH17">
        <v>37.17</v>
      </c>
      <c r="CI17">
        <v>6.11</v>
      </c>
      <c r="CJ17">
        <v>8.33</v>
      </c>
      <c r="CK17">
        <v>8.2799999999999994</v>
      </c>
    </row>
    <row r="18" spans="1:89" x14ac:dyDescent="0.4">
      <c r="A18">
        <v>2402</v>
      </c>
      <c r="B18">
        <v>22.55</v>
      </c>
      <c r="C18">
        <v>11.57</v>
      </c>
      <c r="D18">
        <v>14.77</v>
      </c>
      <c r="E18">
        <v>14.81</v>
      </c>
      <c r="G18">
        <v>601602</v>
      </c>
      <c r="H18">
        <v>26.26</v>
      </c>
      <c r="I18">
        <v>10.77</v>
      </c>
      <c r="J18">
        <v>13.04</v>
      </c>
      <c r="K18">
        <v>13.01</v>
      </c>
      <c r="M18">
        <v>1201602</v>
      </c>
      <c r="N18">
        <v>29.09</v>
      </c>
      <c r="O18">
        <v>10.82</v>
      </c>
      <c r="P18">
        <v>13.25</v>
      </c>
      <c r="Q18">
        <v>13.21</v>
      </c>
      <c r="S18">
        <v>1801602</v>
      </c>
      <c r="T18">
        <v>30.9</v>
      </c>
      <c r="U18">
        <v>11.01</v>
      </c>
      <c r="V18">
        <v>13.38</v>
      </c>
      <c r="W18">
        <v>13.34</v>
      </c>
      <c r="Y18">
        <v>2401602</v>
      </c>
      <c r="Z18">
        <v>31.64</v>
      </c>
      <c r="AA18">
        <v>10.96</v>
      </c>
      <c r="AB18">
        <v>13.36</v>
      </c>
      <c r="AC18">
        <v>13.31</v>
      </c>
      <c r="AE18">
        <v>3001602</v>
      </c>
      <c r="AF18">
        <v>32.869999999999997</v>
      </c>
      <c r="AG18">
        <v>10.97</v>
      </c>
      <c r="AH18">
        <v>13.35</v>
      </c>
      <c r="AI18">
        <v>13.3</v>
      </c>
      <c r="AK18">
        <v>3601602</v>
      </c>
      <c r="AL18">
        <v>34.880000000000003</v>
      </c>
      <c r="AM18">
        <v>10.94</v>
      </c>
      <c r="AN18">
        <v>13.3</v>
      </c>
      <c r="AO18">
        <v>13.26</v>
      </c>
      <c r="AQ18">
        <v>4201602</v>
      </c>
      <c r="AR18">
        <v>36.159999999999997</v>
      </c>
      <c r="AS18">
        <v>10.86</v>
      </c>
      <c r="AT18">
        <v>13.23</v>
      </c>
      <c r="AU18">
        <v>13.19</v>
      </c>
      <c r="AW18">
        <v>4801602</v>
      </c>
      <c r="AX18">
        <v>36.74</v>
      </c>
      <c r="AY18">
        <v>10.64</v>
      </c>
      <c r="AZ18">
        <v>13.05</v>
      </c>
      <c r="BA18">
        <v>12.98</v>
      </c>
      <c r="BC18">
        <v>5401602</v>
      </c>
      <c r="BD18">
        <v>36.74</v>
      </c>
      <c r="BE18">
        <v>10.51</v>
      </c>
      <c r="BF18">
        <v>12.9</v>
      </c>
      <c r="BG18">
        <v>12.86</v>
      </c>
      <c r="BI18">
        <v>6001602</v>
      </c>
      <c r="BJ18">
        <v>37.549999999999997</v>
      </c>
      <c r="BK18">
        <v>10.19</v>
      </c>
      <c r="BL18">
        <v>12.58</v>
      </c>
      <c r="BM18">
        <v>12.53</v>
      </c>
      <c r="BO18">
        <v>6601602</v>
      </c>
      <c r="BP18">
        <v>37.58</v>
      </c>
      <c r="BQ18">
        <v>10</v>
      </c>
      <c r="BR18">
        <v>12.3</v>
      </c>
      <c r="BS18">
        <v>12.26</v>
      </c>
      <c r="BU18">
        <v>7201602</v>
      </c>
      <c r="BV18">
        <v>37.409999999999997</v>
      </c>
      <c r="BW18">
        <v>8.9600000000000009</v>
      </c>
      <c r="BX18">
        <v>11.32</v>
      </c>
      <c r="BY18">
        <v>11.25</v>
      </c>
      <c r="CA18">
        <v>7801602</v>
      </c>
      <c r="CB18">
        <v>37.520000000000003</v>
      </c>
      <c r="CC18">
        <v>6.61</v>
      </c>
      <c r="CD18">
        <v>8.9700000000000006</v>
      </c>
      <c r="CE18">
        <v>8.9</v>
      </c>
      <c r="CG18">
        <v>8066902</v>
      </c>
      <c r="CH18">
        <v>37.17</v>
      </c>
      <c r="CI18">
        <v>6.1</v>
      </c>
      <c r="CJ18">
        <v>8.32</v>
      </c>
      <c r="CK18">
        <v>8.27</v>
      </c>
    </row>
    <row r="19" spans="1:89" x14ac:dyDescent="0.4">
      <c r="A19">
        <v>2502</v>
      </c>
      <c r="B19">
        <v>22.53</v>
      </c>
      <c r="C19">
        <v>11.57</v>
      </c>
      <c r="D19">
        <v>14.77</v>
      </c>
      <c r="E19">
        <v>14.81</v>
      </c>
      <c r="G19">
        <v>601702</v>
      </c>
      <c r="H19">
        <v>26.28</v>
      </c>
      <c r="I19">
        <v>10.77</v>
      </c>
      <c r="J19">
        <v>13.04</v>
      </c>
      <c r="K19">
        <v>13.01</v>
      </c>
      <c r="M19">
        <v>1201702</v>
      </c>
      <c r="N19">
        <v>29.04</v>
      </c>
      <c r="O19">
        <v>10.95</v>
      </c>
      <c r="P19">
        <v>13.32</v>
      </c>
      <c r="Q19">
        <v>13.31</v>
      </c>
      <c r="S19">
        <v>1801702</v>
      </c>
      <c r="T19">
        <v>30.9</v>
      </c>
      <c r="U19">
        <v>11.01</v>
      </c>
      <c r="V19">
        <v>13.38</v>
      </c>
      <c r="W19">
        <v>13.34</v>
      </c>
      <c r="Y19">
        <v>2401702</v>
      </c>
      <c r="Z19">
        <v>31.69</v>
      </c>
      <c r="AA19">
        <v>10.96</v>
      </c>
      <c r="AB19">
        <v>13.36</v>
      </c>
      <c r="AC19">
        <v>13.32</v>
      </c>
      <c r="AE19">
        <v>3001702</v>
      </c>
      <c r="AF19">
        <v>32.869999999999997</v>
      </c>
      <c r="AG19">
        <v>10.99</v>
      </c>
      <c r="AH19">
        <v>13.35</v>
      </c>
      <c r="AI19">
        <v>13.34</v>
      </c>
      <c r="AK19">
        <v>3601702</v>
      </c>
      <c r="AL19">
        <v>34.880000000000003</v>
      </c>
      <c r="AM19">
        <v>10.88</v>
      </c>
      <c r="AN19">
        <v>13.28</v>
      </c>
      <c r="AO19">
        <v>13.24</v>
      </c>
      <c r="AQ19">
        <v>4201702</v>
      </c>
      <c r="AR19">
        <v>36.07</v>
      </c>
      <c r="AS19">
        <v>10.86</v>
      </c>
      <c r="AT19">
        <v>13.23</v>
      </c>
      <c r="AU19">
        <v>13.19</v>
      </c>
      <c r="AW19">
        <v>4801702</v>
      </c>
      <c r="AX19">
        <v>36.76</v>
      </c>
      <c r="AY19">
        <v>10.76</v>
      </c>
      <c r="AZ19">
        <v>13.11</v>
      </c>
      <c r="BA19">
        <v>13.06</v>
      </c>
      <c r="BC19">
        <v>5401702</v>
      </c>
      <c r="BD19">
        <v>36.74</v>
      </c>
      <c r="BE19">
        <v>10.49</v>
      </c>
      <c r="BF19">
        <v>12.88</v>
      </c>
      <c r="BG19">
        <v>12.81</v>
      </c>
      <c r="BI19">
        <v>6001702</v>
      </c>
      <c r="BJ19">
        <v>37.549999999999997</v>
      </c>
      <c r="BK19">
        <v>10.17</v>
      </c>
      <c r="BL19">
        <v>12.58</v>
      </c>
      <c r="BM19">
        <v>12.51</v>
      </c>
      <c r="BO19">
        <v>6601702</v>
      </c>
      <c r="BP19">
        <v>37.58</v>
      </c>
      <c r="BQ19">
        <v>9.8699999999999992</v>
      </c>
      <c r="BR19">
        <v>12.2</v>
      </c>
      <c r="BS19">
        <v>12.16</v>
      </c>
      <c r="BU19">
        <v>7201702</v>
      </c>
      <c r="BV19">
        <v>37.380000000000003</v>
      </c>
      <c r="BW19">
        <v>8.94</v>
      </c>
      <c r="BX19">
        <v>11.32</v>
      </c>
      <c r="BY19">
        <v>11.24</v>
      </c>
      <c r="CA19">
        <v>7801702</v>
      </c>
      <c r="CB19">
        <v>37.58</v>
      </c>
      <c r="CC19">
        <v>6.61</v>
      </c>
      <c r="CD19">
        <v>8.9700000000000006</v>
      </c>
      <c r="CE19">
        <v>8.9</v>
      </c>
      <c r="CG19">
        <v>8067002</v>
      </c>
      <c r="CH19">
        <v>37.17</v>
      </c>
      <c r="CI19">
        <v>6.09</v>
      </c>
      <c r="CJ19">
        <v>8.32</v>
      </c>
      <c r="CK19">
        <v>8.27</v>
      </c>
    </row>
    <row r="20" spans="1:89" x14ac:dyDescent="0.4">
      <c r="A20">
        <v>2602</v>
      </c>
      <c r="B20">
        <v>22.58</v>
      </c>
      <c r="C20">
        <v>11.57</v>
      </c>
      <c r="D20">
        <v>14.77</v>
      </c>
      <c r="E20">
        <v>14.81</v>
      </c>
      <c r="G20">
        <v>601802</v>
      </c>
      <c r="H20">
        <v>26.26</v>
      </c>
      <c r="I20">
        <v>10.77</v>
      </c>
      <c r="J20">
        <v>13.04</v>
      </c>
      <c r="K20">
        <v>13.01</v>
      </c>
      <c r="M20">
        <v>1201802</v>
      </c>
      <c r="N20">
        <v>29.12</v>
      </c>
      <c r="O20">
        <v>10.94</v>
      </c>
      <c r="P20">
        <v>13.31</v>
      </c>
      <c r="Q20">
        <v>13.3</v>
      </c>
      <c r="S20">
        <v>1801802</v>
      </c>
      <c r="T20">
        <v>30.9</v>
      </c>
      <c r="U20">
        <v>11.01</v>
      </c>
      <c r="V20">
        <v>13.38</v>
      </c>
      <c r="W20">
        <v>13.34</v>
      </c>
      <c r="Y20">
        <v>2401802</v>
      </c>
      <c r="Z20">
        <v>31.67</v>
      </c>
      <c r="AA20">
        <v>10.87</v>
      </c>
      <c r="AB20">
        <v>13.3</v>
      </c>
      <c r="AC20">
        <v>13.26</v>
      </c>
      <c r="AE20">
        <v>3001802</v>
      </c>
      <c r="AF20">
        <v>32.869999999999997</v>
      </c>
      <c r="AG20">
        <v>10.96</v>
      </c>
      <c r="AH20">
        <v>13.33</v>
      </c>
      <c r="AI20">
        <v>13.3</v>
      </c>
      <c r="AK20">
        <v>3601802</v>
      </c>
      <c r="AL20">
        <v>34.880000000000003</v>
      </c>
      <c r="AM20">
        <v>10.9</v>
      </c>
      <c r="AN20">
        <v>13.29</v>
      </c>
      <c r="AO20">
        <v>13.24</v>
      </c>
      <c r="AQ20">
        <v>4201802</v>
      </c>
      <c r="AR20">
        <v>35.99</v>
      </c>
      <c r="AS20">
        <v>10.86</v>
      </c>
      <c r="AT20">
        <v>13.23</v>
      </c>
      <c r="AU20">
        <v>13.19</v>
      </c>
      <c r="AW20">
        <v>4801802</v>
      </c>
      <c r="AX20">
        <v>36.71</v>
      </c>
      <c r="AY20">
        <v>10.75</v>
      </c>
      <c r="AZ20">
        <v>13.12</v>
      </c>
      <c r="BA20">
        <v>13.07</v>
      </c>
      <c r="BC20">
        <v>5401802</v>
      </c>
      <c r="BD20">
        <v>36.74</v>
      </c>
      <c r="BE20">
        <v>10.5</v>
      </c>
      <c r="BF20">
        <v>12.9</v>
      </c>
      <c r="BG20">
        <v>12.85</v>
      </c>
      <c r="BI20">
        <v>6001802</v>
      </c>
      <c r="BJ20">
        <v>37.549999999999997</v>
      </c>
      <c r="BK20">
        <v>10.34</v>
      </c>
      <c r="BL20">
        <v>12.68</v>
      </c>
      <c r="BM20">
        <v>12.64</v>
      </c>
      <c r="BO20">
        <v>6601802</v>
      </c>
      <c r="BP20">
        <v>37.58</v>
      </c>
      <c r="BQ20">
        <v>9.85</v>
      </c>
      <c r="BR20">
        <v>12.21</v>
      </c>
      <c r="BS20">
        <v>12.15</v>
      </c>
      <c r="BU20">
        <v>7201802</v>
      </c>
      <c r="BV20">
        <v>37.32</v>
      </c>
      <c r="BW20">
        <v>9.14</v>
      </c>
      <c r="BX20">
        <v>11.45</v>
      </c>
      <c r="BY20">
        <v>11.38</v>
      </c>
      <c r="CA20">
        <v>7801802</v>
      </c>
      <c r="CB20">
        <v>37.549999999999997</v>
      </c>
      <c r="CC20">
        <v>6.61</v>
      </c>
      <c r="CD20">
        <v>8.9700000000000006</v>
      </c>
      <c r="CE20">
        <v>8.9</v>
      </c>
      <c r="CG20">
        <v>8067102</v>
      </c>
      <c r="CH20">
        <v>37.17</v>
      </c>
      <c r="CI20">
        <v>6.26</v>
      </c>
      <c r="CJ20">
        <v>8.42</v>
      </c>
      <c r="CK20">
        <v>8.4</v>
      </c>
    </row>
    <row r="21" spans="1:89" x14ac:dyDescent="0.4">
      <c r="A21">
        <v>2702</v>
      </c>
      <c r="B21">
        <v>22.6</v>
      </c>
      <c r="C21">
        <v>11.57</v>
      </c>
      <c r="D21">
        <v>14.77</v>
      </c>
      <c r="E21">
        <v>14.81</v>
      </c>
      <c r="G21">
        <v>601902</v>
      </c>
      <c r="H21">
        <v>26.26</v>
      </c>
      <c r="I21">
        <v>10.61</v>
      </c>
      <c r="J21">
        <v>13.04</v>
      </c>
      <c r="K21">
        <v>13.01</v>
      </c>
      <c r="M21">
        <v>1201902</v>
      </c>
      <c r="N21">
        <v>29.12</v>
      </c>
      <c r="O21">
        <v>10.99</v>
      </c>
      <c r="P21">
        <v>13.34</v>
      </c>
      <c r="Q21">
        <v>13.34</v>
      </c>
      <c r="S21">
        <v>1801902</v>
      </c>
      <c r="T21">
        <v>30.9</v>
      </c>
      <c r="U21">
        <v>11.01</v>
      </c>
      <c r="V21">
        <v>13.38</v>
      </c>
      <c r="W21">
        <v>13.34</v>
      </c>
      <c r="Y21">
        <v>2401902</v>
      </c>
      <c r="Z21">
        <v>31.72</v>
      </c>
      <c r="AA21">
        <v>10.85</v>
      </c>
      <c r="AB21">
        <v>13.29</v>
      </c>
      <c r="AC21">
        <v>13.25</v>
      </c>
      <c r="AE21">
        <v>3001902</v>
      </c>
      <c r="AF21">
        <v>32.659999999999997</v>
      </c>
      <c r="AG21">
        <v>10.9</v>
      </c>
      <c r="AH21">
        <v>13.31</v>
      </c>
      <c r="AI21">
        <v>13.26</v>
      </c>
      <c r="AK21">
        <v>3601902</v>
      </c>
      <c r="AL21">
        <v>34.880000000000003</v>
      </c>
      <c r="AM21">
        <v>10.84</v>
      </c>
      <c r="AN21">
        <v>13.25</v>
      </c>
      <c r="AO21">
        <v>13.19</v>
      </c>
      <c r="AQ21">
        <v>4201902</v>
      </c>
      <c r="AR21">
        <v>36.07</v>
      </c>
      <c r="AS21">
        <v>10.86</v>
      </c>
      <c r="AT21">
        <v>13.23</v>
      </c>
      <c r="AU21">
        <v>13.19</v>
      </c>
      <c r="AW21">
        <v>4801902</v>
      </c>
      <c r="AX21">
        <v>36.74</v>
      </c>
      <c r="AY21">
        <v>10.74</v>
      </c>
      <c r="AZ21">
        <v>13.12</v>
      </c>
      <c r="BA21">
        <v>13.06</v>
      </c>
      <c r="BC21">
        <v>5401902</v>
      </c>
      <c r="BD21">
        <v>36.79</v>
      </c>
      <c r="BE21">
        <v>10.67</v>
      </c>
      <c r="BF21">
        <v>12.99</v>
      </c>
      <c r="BG21">
        <v>12.97</v>
      </c>
      <c r="BI21">
        <v>6001902</v>
      </c>
      <c r="BJ21">
        <v>37.549999999999997</v>
      </c>
      <c r="BK21">
        <v>10.37</v>
      </c>
      <c r="BL21">
        <v>12.69</v>
      </c>
      <c r="BM21">
        <v>12.65</v>
      </c>
      <c r="BO21">
        <v>6601902</v>
      </c>
      <c r="BP21">
        <v>37.58</v>
      </c>
      <c r="BQ21">
        <v>9.98</v>
      </c>
      <c r="BR21">
        <v>12.29</v>
      </c>
      <c r="BS21">
        <v>12.25</v>
      </c>
      <c r="BU21">
        <v>7201902</v>
      </c>
      <c r="BV21">
        <v>37.380000000000003</v>
      </c>
      <c r="BW21">
        <v>9.14</v>
      </c>
      <c r="BX21">
        <v>11.42</v>
      </c>
      <c r="BY21">
        <v>11.37</v>
      </c>
      <c r="CA21">
        <v>7801902</v>
      </c>
      <c r="CB21">
        <v>37.549999999999997</v>
      </c>
      <c r="CC21">
        <v>6.61</v>
      </c>
      <c r="CD21">
        <v>8.9700000000000006</v>
      </c>
      <c r="CE21">
        <v>8.9</v>
      </c>
      <c r="CG21">
        <v>8067202</v>
      </c>
      <c r="CH21">
        <v>37.17</v>
      </c>
      <c r="CI21">
        <v>6</v>
      </c>
      <c r="CJ21">
        <v>8.26</v>
      </c>
      <c r="CK21">
        <v>8.1999999999999993</v>
      </c>
    </row>
    <row r="22" spans="1:89" x14ac:dyDescent="0.4">
      <c r="A22">
        <v>2802</v>
      </c>
      <c r="B22">
        <v>22.58</v>
      </c>
      <c r="C22">
        <v>11.57</v>
      </c>
      <c r="D22">
        <v>14.77</v>
      </c>
      <c r="E22">
        <v>14.81</v>
      </c>
      <c r="G22">
        <v>602002</v>
      </c>
      <c r="H22">
        <v>26.24</v>
      </c>
      <c r="I22">
        <v>10.61</v>
      </c>
      <c r="J22">
        <v>13.04</v>
      </c>
      <c r="K22">
        <v>13.01</v>
      </c>
      <c r="M22">
        <v>1202002</v>
      </c>
      <c r="N22">
        <v>29.04</v>
      </c>
      <c r="O22">
        <v>10.86</v>
      </c>
      <c r="P22">
        <v>13.29</v>
      </c>
      <c r="Q22">
        <v>13.24</v>
      </c>
      <c r="S22">
        <v>1802002</v>
      </c>
      <c r="T22">
        <v>30.9</v>
      </c>
      <c r="U22">
        <v>11.01</v>
      </c>
      <c r="V22">
        <v>13.38</v>
      </c>
      <c r="W22">
        <v>13.34</v>
      </c>
      <c r="Y22">
        <v>2402002</v>
      </c>
      <c r="Z22">
        <v>31.69</v>
      </c>
      <c r="AA22">
        <v>10.98</v>
      </c>
      <c r="AB22">
        <v>13.37</v>
      </c>
      <c r="AC22">
        <v>13.31</v>
      </c>
      <c r="AE22">
        <v>3002002</v>
      </c>
      <c r="AF22">
        <v>32.85</v>
      </c>
      <c r="AG22">
        <v>10.91</v>
      </c>
      <c r="AH22">
        <v>13.31</v>
      </c>
      <c r="AI22">
        <v>13.27</v>
      </c>
      <c r="AK22">
        <v>3602002</v>
      </c>
      <c r="AL22">
        <v>34.880000000000003</v>
      </c>
      <c r="AM22">
        <v>10.84</v>
      </c>
      <c r="AN22">
        <v>13.23</v>
      </c>
      <c r="AO22">
        <v>13.19</v>
      </c>
      <c r="AQ22">
        <v>4202002</v>
      </c>
      <c r="AR22">
        <v>36.19</v>
      </c>
      <c r="AS22">
        <v>10.86</v>
      </c>
      <c r="AT22">
        <v>13.23</v>
      </c>
      <c r="AU22">
        <v>13.19</v>
      </c>
      <c r="AW22">
        <v>4802002</v>
      </c>
      <c r="AX22">
        <v>36.74</v>
      </c>
      <c r="AY22">
        <v>10.62</v>
      </c>
      <c r="AZ22">
        <v>13.04</v>
      </c>
      <c r="BA22">
        <v>12.97</v>
      </c>
      <c r="BC22">
        <v>5402002</v>
      </c>
      <c r="BD22">
        <v>36.68</v>
      </c>
      <c r="BE22">
        <v>10.7</v>
      </c>
      <c r="BF22">
        <v>12.99</v>
      </c>
      <c r="BG22">
        <v>12.97</v>
      </c>
      <c r="BI22">
        <v>6002002</v>
      </c>
      <c r="BJ22">
        <v>37.549999999999997</v>
      </c>
      <c r="BK22">
        <v>10.42</v>
      </c>
      <c r="BL22">
        <v>12.73</v>
      </c>
      <c r="BM22">
        <v>12.69</v>
      </c>
      <c r="BO22">
        <v>6602002</v>
      </c>
      <c r="BP22">
        <v>37.58</v>
      </c>
      <c r="BQ22">
        <v>9.99</v>
      </c>
      <c r="BR22">
        <v>12.29</v>
      </c>
      <c r="BS22">
        <v>12.24</v>
      </c>
      <c r="BU22">
        <v>7202002</v>
      </c>
      <c r="BV22">
        <v>37.44</v>
      </c>
      <c r="BW22">
        <v>9.15</v>
      </c>
      <c r="BX22">
        <v>11.46</v>
      </c>
      <c r="BY22">
        <v>11.39</v>
      </c>
      <c r="CA22">
        <v>7802002</v>
      </c>
      <c r="CB22">
        <v>37.520000000000003</v>
      </c>
      <c r="CC22">
        <v>6.61</v>
      </c>
      <c r="CD22">
        <v>8.9700000000000006</v>
      </c>
      <c r="CE22">
        <v>8.9</v>
      </c>
      <c r="CG22">
        <v>8067302</v>
      </c>
      <c r="CH22">
        <v>37.17</v>
      </c>
      <c r="CI22">
        <v>6.04</v>
      </c>
      <c r="CJ22">
        <v>8.2799999999999994</v>
      </c>
      <c r="CK22">
        <v>8.24</v>
      </c>
    </row>
    <row r="23" spans="1:89" x14ac:dyDescent="0.4">
      <c r="A23">
        <v>2902</v>
      </c>
      <c r="B23">
        <v>22.58</v>
      </c>
      <c r="C23">
        <v>11.57</v>
      </c>
      <c r="D23">
        <v>14.77</v>
      </c>
      <c r="E23">
        <v>14.81</v>
      </c>
      <c r="G23">
        <v>602102</v>
      </c>
      <c r="H23">
        <v>26.26</v>
      </c>
      <c r="I23">
        <v>10.61</v>
      </c>
      <c r="J23">
        <v>13.04</v>
      </c>
      <c r="K23">
        <v>13.01</v>
      </c>
      <c r="M23">
        <v>1202102</v>
      </c>
      <c r="N23">
        <v>29.04</v>
      </c>
      <c r="O23">
        <v>10.79</v>
      </c>
      <c r="P23">
        <v>13.23</v>
      </c>
      <c r="Q23">
        <v>13.19</v>
      </c>
      <c r="S23">
        <v>1802102</v>
      </c>
      <c r="T23">
        <v>30.9</v>
      </c>
      <c r="U23">
        <v>11.01</v>
      </c>
      <c r="V23">
        <v>13.38</v>
      </c>
      <c r="W23">
        <v>13.34</v>
      </c>
      <c r="Y23">
        <v>2402102</v>
      </c>
      <c r="Z23">
        <v>31.75</v>
      </c>
      <c r="AA23">
        <v>10.99</v>
      </c>
      <c r="AB23">
        <v>13.38</v>
      </c>
      <c r="AC23">
        <v>13.34</v>
      </c>
      <c r="AE23">
        <v>3002102</v>
      </c>
      <c r="AF23">
        <v>32.869999999999997</v>
      </c>
      <c r="AG23">
        <v>11.03</v>
      </c>
      <c r="AH23">
        <v>13.38</v>
      </c>
      <c r="AI23">
        <v>13.34</v>
      </c>
      <c r="AK23">
        <v>3602102</v>
      </c>
      <c r="AL23">
        <v>35.020000000000003</v>
      </c>
      <c r="AM23">
        <v>10.96</v>
      </c>
      <c r="AN23">
        <v>13.3</v>
      </c>
      <c r="AO23">
        <v>13.26</v>
      </c>
      <c r="AQ23">
        <v>4202102</v>
      </c>
      <c r="AR23">
        <v>36.1</v>
      </c>
      <c r="AS23">
        <v>10.86</v>
      </c>
      <c r="AT23">
        <v>13.23</v>
      </c>
      <c r="AU23">
        <v>13.19</v>
      </c>
      <c r="AW23">
        <v>4802102</v>
      </c>
      <c r="AX23">
        <v>36.68</v>
      </c>
      <c r="AY23">
        <v>10.62</v>
      </c>
      <c r="AZ23">
        <v>13.02</v>
      </c>
      <c r="BA23">
        <v>12.97</v>
      </c>
      <c r="BC23">
        <v>5402102</v>
      </c>
      <c r="BD23">
        <v>36.74</v>
      </c>
      <c r="BE23">
        <v>10.68</v>
      </c>
      <c r="BF23">
        <v>12.99</v>
      </c>
      <c r="BG23">
        <v>12.96</v>
      </c>
      <c r="BI23">
        <v>6002102</v>
      </c>
      <c r="BJ23">
        <v>37.549999999999997</v>
      </c>
      <c r="BK23">
        <v>10.27</v>
      </c>
      <c r="BL23">
        <v>12.63</v>
      </c>
      <c r="BM23">
        <v>12.58</v>
      </c>
      <c r="BO23">
        <v>6602102</v>
      </c>
      <c r="BP23">
        <v>37.58</v>
      </c>
      <c r="BQ23">
        <v>10</v>
      </c>
      <c r="BR23">
        <v>12.29</v>
      </c>
      <c r="BS23">
        <v>12.25</v>
      </c>
      <c r="BU23">
        <v>7202102</v>
      </c>
      <c r="BV23">
        <v>37.35</v>
      </c>
      <c r="BW23">
        <v>8.99</v>
      </c>
      <c r="BX23">
        <v>11.35</v>
      </c>
      <c r="BY23">
        <v>11.28</v>
      </c>
      <c r="CA23">
        <v>7802102</v>
      </c>
      <c r="CB23">
        <v>37.58</v>
      </c>
      <c r="CC23">
        <v>6.61</v>
      </c>
      <c r="CD23">
        <v>8.9700000000000006</v>
      </c>
      <c r="CE23">
        <v>8.9</v>
      </c>
      <c r="CG23">
        <v>8067402</v>
      </c>
      <c r="CH23">
        <v>37.17</v>
      </c>
      <c r="CI23">
        <v>6.01</v>
      </c>
      <c r="CJ23">
        <v>8.27</v>
      </c>
      <c r="CK23">
        <v>8.2100000000000009</v>
      </c>
    </row>
    <row r="24" spans="1:89" x14ac:dyDescent="0.4">
      <c r="A24">
        <v>3002</v>
      </c>
      <c r="B24">
        <v>22.58</v>
      </c>
      <c r="C24">
        <v>11.57</v>
      </c>
      <c r="D24">
        <v>14.77</v>
      </c>
      <c r="E24">
        <v>14.81</v>
      </c>
      <c r="G24">
        <v>602202</v>
      </c>
      <c r="H24">
        <v>26.28</v>
      </c>
      <c r="I24">
        <v>10.61</v>
      </c>
      <c r="J24">
        <v>13.04</v>
      </c>
      <c r="K24">
        <v>13.01</v>
      </c>
      <c r="M24">
        <v>1202202</v>
      </c>
      <c r="N24">
        <v>29.04</v>
      </c>
      <c r="O24">
        <v>10.87</v>
      </c>
      <c r="P24">
        <v>13.27</v>
      </c>
      <c r="Q24">
        <v>13.24</v>
      </c>
      <c r="S24">
        <v>1802202</v>
      </c>
      <c r="T24">
        <v>30.9</v>
      </c>
      <c r="U24">
        <v>11.01</v>
      </c>
      <c r="V24">
        <v>13.38</v>
      </c>
      <c r="W24">
        <v>13.34</v>
      </c>
      <c r="Y24">
        <v>2402202</v>
      </c>
      <c r="Z24">
        <v>31.64</v>
      </c>
      <c r="AA24">
        <v>10.98</v>
      </c>
      <c r="AB24">
        <v>13.38</v>
      </c>
      <c r="AC24">
        <v>13.34</v>
      </c>
      <c r="AE24">
        <v>3002202</v>
      </c>
      <c r="AF24">
        <v>32.770000000000003</v>
      </c>
      <c r="AG24">
        <v>11.03</v>
      </c>
      <c r="AH24">
        <v>13.38</v>
      </c>
      <c r="AI24">
        <v>13.35</v>
      </c>
      <c r="AK24">
        <v>3602202</v>
      </c>
      <c r="AL24">
        <v>35.049999999999997</v>
      </c>
      <c r="AM24">
        <v>10.94</v>
      </c>
      <c r="AN24">
        <v>13.3</v>
      </c>
      <c r="AO24">
        <v>13.26</v>
      </c>
      <c r="AQ24">
        <v>4202202</v>
      </c>
      <c r="AR24">
        <v>36.159999999999997</v>
      </c>
      <c r="AS24">
        <v>10.86</v>
      </c>
      <c r="AT24">
        <v>13.23</v>
      </c>
      <c r="AU24">
        <v>13.19</v>
      </c>
      <c r="AW24">
        <v>4802202</v>
      </c>
      <c r="AX24">
        <v>36.65</v>
      </c>
      <c r="AY24">
        <v>10.75</v>
      </c>
      <c r="AZ24">
        <v>13.11</v>
      </c>
      <c r="BA24">
        <v>13.06</v>
      </c>
      <c r="BC24">
        <v>5402202</v>
      </c>
      <c r="BD24">
        <v>36.76</v>
      </c>
      <c r="BE24">
        <v>10.64</v>
      </c>
      <c r="BF24">
        <v>12.97</v>
      </c>
      <c r="BG24">
        <v>12.92</v>
      </c>
      <c r="BI24">
        <v>6002202</v>
      </c>
      <c r="BJ24">
        <v>37.549999999999997</v>
      </c>
      <c r="BK24">
        <v>10.27</v>
      </c>
      <c r="BL24">
        <v>12.62</v>
      </c>
      <c r="BM24">
        <v>12.56</v>
      </c>
      <c r="BO24">
        <v>6602202</v>
      </c>
      <c r="BP24">
        <v>37.520000000000003</v>
      </c>
      <c r="BQ24">
        <v>9.85</v>
      </c>
      <c r="BR24">
        <v>12.19</v>
      </c>
      <c r="BS24">
        <v>12.12</v>
      </c>
      <c r="BU24">
        <v>7202202</v>
      </c>
      <c r="BV24">
        <v>37.380000000000003</v>
      </c>
      <c r="BW24">
        <v>8.9700000000000006</v>
      </c>
      <c r="BX24">
        <v>11.32</v>
      </c>
      <c r="BY24">
        <v>11.24</v>
      </c>
      <c r="CA24">
        <v>7802202</v>
      </c>
      <c r="CB24">
        <v>37.58</v>
      </c>
      <c r="CC24">
        <v>6.61</v>
      </c>
      <c r="CD24">
        <v>8.9700000000000006</v>
      </c>
      <c r="CE24">
        <v>8.9</v>
      </c>
      <c r="CG24">
        <v>8067502</v>
      </c>
      <c r="CH24">
        <v>37.17</v>
      </c>
      <c r="CI24">
        <v>6.03</v>
      </c>
      <c r="CJ24">
        <v>8.27</v>
      </c>
      <c r="CK24">
        <v>8.2200000000000006</v>
      </c>
    </row>
    <row r="25" spans="1:89" x14ac:dyDescent="0.4">
      <c r="A25">
        <v>3102</v>
      </c>
      <c r="B25">
        <v>22.55</v>
      </c>
      <c r="C25">
        <v>11.57</v>
      </c>
      <c r="D25">
        <v>14.77</v>
      </c>
      <c r="E25">
        <v>14.81</v>
      </c>
      <c r="G25">
        <v>602302</v>
      </c>
      <c r="H25">
        <v>26.28</v>
      </c>
      <c r="I25">
        <v>10.61</v>
      </c>
      <c r="J25">
        <v>13.04</v>
      </c>
      <c r="K25">
        <v>13.01</v>
      </c>
      <c r="M25">
        <v>1202302</v>
      </c>
      <c r="N25">
        <v>29.04</v>
      </c>
      <c r="O25">
        <v>10.88</v>
      </c>
      <c r="P25">
        <v>13.29</v>
      </c>
      <c r="Q25">
        <v>13.26</v>
      </c>
      <c r="S25">
        <v>1802302</v>
      </c>
      <c r="T25">
        <v>30.9</v>
      </c>
      <c r="U25">
        <v>11.01</v>
      </c>
      <c r="V25">
        <v>13.38</v>
      </c>
      <c r="W25">
        <v>13.34</v>
      </c>
      <c r="Y25">
        <v>2402302</v>
      </c>
      <c r="Z25">
        <v>31.69</v>
      </c>
      <c r="AA25">
        <v>10.98</v>
      </c>
      <c r="AB25">
        <v>13.36</v>
      </c>
      <c r="AC25">
        <v>13.33</v>
      </c>
      <c r="AE25">
        <v>3002302</v>
      </c>
      <c r="AF25">
        <v>32.770000000000003</v>
      </c>
      <c r="AG25">
        <v>11</v>
      </c>
      <c r="AH25">
        <v>13.36</v>
      </c>
      <c r="AI25">
        <v>13.33</v>
      </c>
      <c r="AK25">
        <v>3602302</v>
      </c>
      <c r="AL25">
        <v>35.020000000000003</v>
      </c>
      <c r="AM25">
        <v>10.96</v>
      </c>
      <c r="AN25">
        <v>13.32</v>
      </c>
      <c r="AO25">
        <v>13.27</v>
      </c>
      <c r="AQ25">
        <v>4202302</v>
      </c>
      <c r="AR25">
        <v>36.19</v>
      </c>
      <c r="AS25">
        <v>10.86</v>
      </c>
      <c r="AT25">
        <v>13.23</v>
      </c>
      <c r="AU25">
        <v>13.19</v>
      </c>
      <c r="AW25">
        <v>4802302</v>
      </c>
      <c r="AX25">
        <v>36.65</v>
      </c>
      <c r="AY25">
        <v>10.72</v>
      </c>
      <c r="AZ25">
        <v>13.11</v>
      </c>
      <c r="BA25">
        <v>13.04</v>
      </c>
      <c r="BC25">
        <v>5402302</v>
      </c>
      <c r="BD25">
        <v>36.79</v>
      </c>
      <c r="BE25">
        <v>10.54</v>
      </c>
      <c r="BF25">
        <v>12.91</v>
      </c>
      <c r="BG25">
        <v>12.86</v>
      </c>
      <c r="BI25">
        <v>6002302</v>
      </c>
      <c r="BJ25">
        <v>37.549999999999997</v>
      </c>
      <c r="BK25">
        <v>10.37</v>
      </c>
      <c r="BL25">
        <v>12.7</v>
      </c>
      <c r="BM25">
        <v>12.64</v>
      </c>
      <c r="BO25">
        <v>6602302</v>
      </c>
      <c r="BP25">
        <v>37.46</v>
      </c>
      <c r="BQ25">
        <v>9.8000000000000007</v>
      </c>
      <c r="BR25">
        <v>12.17</v>
      </c>
      <c r="BS25">
        <v>12.1</v>
      </c>
      <c r="BU25">
        <v>7202302</v>
      </c>
      <c r="BV25">
        <v>37.409999999999997</v>
      </c>
      <c r="BW25">
        <v>9.1199999999999992</v>
      </c>
      <c r="BX25">
        <v>11.43</v>
      </c>
      <c r="BY25">
        <v>11.38</v>
      </c>
      <c r="CA25">
        <v>7802302</v>
      </c>
      <c r="CB25">
        <v>37.520000000000003</v>
      </c>
      <c r="CC25">
        <v>6.61</v>
      </c>
      <c r="CD25">
        <v>8.9700000000000006</v>
      </c>
      <c r="CE25">
        <v>8.9</v>
      </c>
      <c r="CG25">
        <v>8067602</v>
      </c>
      <c r="CH25">
        <v>37.17</v>
      </c>
      <c r="CI25">
        <v>6.11</v>
      </c>
      <c r="CJ25">
        <v>8.34</v>
      </c>
      <c r="CK25">
        <v>8.27</v>
      </c>
    </row>
    <row r="26" spans="1:89" x14ac:dyDescent="0.4">
      <c r="A26">
        <v>3202</v>
      </c>
      <c r="B26">
        <v>22.55</v>
      </c>
      <c r="C26">
        <v>11.57</v>
      </c>
      <c r="D26">
        <v>14.77</v>
      </c>
      <c r="E26">
        <v>14.81</v>
      </c>
      <c r="G26">
        <v>602402</v>
      </c>
      <c r="H26">
        <v>26.24</v>
      </c>
      <c r="I26">
        <v>10.61</v>
      </c>
      <c r="J26">
        <v>13.04</v>
      </c>
      <c r="K26">
        <v>13.01</v>
      </c>
      <c r="M26">
        <v>1202402</v>
      </c>
      <c r="N26">
        <v>29.04</v>
      </c>
      <c r="O26">
        <v>10.89</v>
      </c>
      <c r="P26">
        <v>13.29</v>
      </c>
      <c r="Q26">
        <v>13.26</v>
      </c>
      <c r="S26">
        <v>1802402</v>
      </c>
      <c r="T26">
        <v>30.9</v>
      </c>
      <c r="U26">
        <v>11.01</v>
      </c>
      <c r="V26">
        <v>13.38</v>
      </c>
      <c r="W26">
        <v>13.34</v>
      </c>
      <c r="Y26">
        <v>2402402</v>
      </c>
      <c r="Z26">
        <v>31.67</v>
      </c>
      <c r="AA26">
        <v>10.98</v>
      </c>
      <c r="AB26">
        <v>13.36</v>
      </c>
      <c r="AC26">
        <v>13.33</v>
      </c>
      <c r="AE26">
        <v>3002402</v>
      </c>
      <c r="AF26">
        <v>32.82</v>
      </c>
      <c r="AG26">
        <v>10.89</v>
      </c>
      <c r="AH26">
        <v>13.3</v>
      </c>
      <c r="AI26">
        <v>13.25</v>
      </c>
      <c r="AK26">
        <v>3602402</v>
      </c>
      <c r="AL26">
        <v>35</v>
      </c>
      <c r="AM26">
        <v>10.76</v>
      </c>
      <c r="AN26">
        <v>13.19</v>
      </c>
      <c r="AO26">
        <v>13.15</v>
      </c>
      <c r="AQ26">
        <v>4202402</v>
      </c>
      <c r="AR26">
        <v>36.22</v>
      </c>
      <c r="AS26">
        <v>10.86</v>
      </c>
      <c r="AT26">
        <v>13.23</v>
      </c>
      <c r="AU26">
        <v>13.19</v>
      </c>
      <c r="AW26">
        <v>4802402</v>
      </c>
      <c r="AX26">
        <v>36.68</v>
      </c>
      <c r="AY26">
        <v>10.7</v>
      </c>
      <c r="AZ26">
        <v>13.09</v>
      </c>
      <c r="BA26">
        <v>13.05</v>
      </c>
      <c r="BC26">
        <v>5402402</v>
      </c>
      <c r="BD26">
        <v>36.76</v>
      </c>
      <c r="BE26">
        <v>10.68</v>
      </c>
      <c r="BF26">
        <v>12.99</v>
      </c>
      <c r="BG26">
        <v>12.97</v>
      </c>
      <c r="BI26">
        <v>6002402</v>
      </c>
      <c r="BJ26">
        <v>37.200000000000003</v>
      </c>
      <c r="BK26">
        <v>10.37</v>
      </c>
      <c r="BL26">
        <v>12.69</v>
      </c>
      <c r="BM26">
        <v>12.64</v>
      </c>
      <c r="BO26">
        <v>6602402</v>
      </c>
      <c r="BP26">
        <v>37.409999999999997</v>
      </c>
      <c r="BQ26">
        <v>9.92</v>
      </c>
      <c r="BR26">
        <v>12.25</v>
      </c>
      <c r="BS26">
        <v>12.18</v>
      </c>
      <c r="BU26">
        <v>7202402</v>
      </c>
      <c r="BV26">
        <v>37.409999999999997</v>
      </c>
      <c r="BW26">
        <v>9.15</v>
      </c>
      <c r="BX26">
        <v>11.45</v>
      </c>
      <c r="BY26">
        <v>11.38</v>
      </c>
      <c r="CA26">
        <v>7802402</v>
      </c>
      <c r="CB26">
        <v>37.49</v>
      </c>
      <c r="CC26">
        <v>6.61</v>
      </c>
      <c r="CD26">
        <v>8.9700000000000006</v>
      </c>
      <c r="CE26">
        <v>8.9</v>
      </c>
      <c r="CG26">
        <v>8067702</v>
      </c>
      <c r="CH26">
        <v>37.14</v>
      </c>
      <c r="CI26">
        <v>5.97</v>
      </c>
      <c r="CJ26">
        <v>8.24</v>
      </c>
      <c r="CK26">
        <v>8.19</v>
      </c>
    </row>
    <row r="27" spans="1:89" x14ac:dyDescent="0.4">
      <c r="A27">
        <v>3302</v>
      </c>
      <c r="B27">
        <v>22.53</v>
      </c>
      <c r="C27">
        <v>11.57</v>
      </c>
      <c r="D27">
        <v>14.77</v>
      </c>
      <c r="E27">
        <v>14.81</v>
      </c>
      <c r="G27">
        <v>602502</v>
      </c>
      <c r="H27">
        <v>26.26</v>
      </c>
      <c r="I27">
        <v>10.61</v>
      </c>
      <c r="J27">
        <v>13.04</v>
      </c>
      <c r="K27">
        <v>13.01</v>
      </c>
      <c r="M27">
        <v>1202502</v>
      </c>
      <c r="N27">
        <v>29.04</v>
      </c>
      <c r="O27">
        <v>10.92</v>
      </c>
      <c r="P27">
        <v>13.3</v>
      </c>
      <c r="Q27">
        <v>13.29</v>
      </c>
      <c r="S27">
        <v>1802502</v>
      </c>
      <c r="T27">
        <v>30.9</v>
      </c>
      <c r="U27">
        <v>11.01</v>
      </c>
      <c r="V27">
        <v>13.38</v>
      </c>
      <c r="W27">
        <v>13.34</v>
      </c>
      <c r="Y27">
        <v>2402502</v>
      </c>
      <c r="Z27">
        <v>31.85</v>
      </c>
      <c r="AA27">
        <v>10.98</v>
      </c>
      <c r="AB27">
        <v>13.36</v>
      </c>
      <c r="AC27">
        <v>13.33</v>
      </c>
      <c r="AE27">
        <v>3002502</v>
      </c>
      <c r="AF27">
        <v>32.79</v>
      </c>
      <c r="AG27">
        <v>10.89</v>
      </c>
      <c r="AH27">
        <v>13.3</v>
      </c>
      <c r="AI27">
        <v>13.25</v>
      </c>
      <c r="AK27">
        <v>3602502</v>
      </c>
      <c r="AL27">
        <v>35.020000000000003</v>
      </c>
      <c r="AM27">
        <v>10.81</v>
      </c>
      <c r="AN27">
        <v>13.21</v>
      </c>
      <c r="AO27">
        <v>13.17</v>
      </c>
      <c r="AQ27">
        <v>4202502</v>
      </c>
      <c r="AR27">
        <v>36.19</v>
      </c>
      <c r="AS27">
        <v>10.86</v>
      </c>
      <c r="AT27">
        <v>13.23</v>
      </c>
      <c r="AU27">
        <v>13.19</v>
      </c>
      <c r="AW27">
        <v>4802502</v>
      </c>
      <c r="AX27">
        <v>36.619999999999997</v>
      </c>
      <c r="AY27">
        <v>10.61</v>
      </c>
      <c r="AZ27">
        <v>13.04</v>
      </c>
      <c r="BA27">
        <v>12.98</v>
      </c>
      <c r="BC27">
        <v>5402502</v>
      </c>
      <c r="BD27">
        <v>36.880000000000003</v>
      </c>
      <c r="BE27">
        <v>10.68</v>
      </c>
      <c r="BF27">
        <v>12.99</v>
      </c>
      <c r="BG27">
        <v>12.96</v>
      </c>
      <c r="BI27">
        <v>6002502</v>
      </c>
      <c r="BJ27">
        <v>37.229999999999997</v>
      </c>
      <c r="BK27">
        <v>10.36</v>
      </c>
      <c r="BL27">
        <v>12.69</v>
      </c>
      <c r="BM27">
        <v>12.64</v>
      </c>
      <c r="BO27">
        <v>6602502</v>
      </c>
      <c r="BP27">
        <v>37.409999999999997</v>
      </c>
      <c r="BQ27">
        <v>9.8699999999999992</v>
      </c>
      <c r="BR27">
        <v>12.22</v>
      </c>
      <c r="BS27">
        <v>12.15</v>
      </c>
      <c r="BU27">
        <v>7202502</v>
      </c>
      <c r="BV27">
        <v>37.380000000000003</v>
      </c>
      <c r="BW27">
        <v>9.14</v>
      </c>
      <c r="BX27">
        <v>11.45</v>
      </c>
      <c r="BY27">
        <v>11.39</v>
      </c>
      <c r="CA27">
        <v>7802502</v>
      </c>
      <c r="CB27">
        <v>37.549999999999997</v>
      </c>
      <c r="CC27">
        <v>6.61</v>
      </c>
      <c r="CD27">
        <v>8.9700000000000006</v>
      </c>
      <c r="CE27">
        <v>8.9</v>
      </c>
      <c r="CG27">
        <v>8067802</v>
      </c>
      <c r="CH27">
        <v>37.049999999999997</v>
      </c>
      <c r="CI27">
        <v>6.01</v>
      </c>
      <c r="CJ27">
        <v>8.27</v>
      </c>
      <c r="CK27">
        <v>8.2200000000000006</v>
      </c>
    </row>
    <row r="28" spans="1:89" x14ac:dyDescent="0.4">
      <c r="A28">
        <v>3402</v>
      </c>
      <c r="B28">
        <v>22.53</v>
      </c>
      <c r="C28">
        <v>11.57</v>
      </c>
      <c r="D28">
        <v>14.77</v>
      </c>
      <c r="E28">
        <v>14.81</v>
      </c>
      <c r="G28">
        <v>602602</v>
      </c>
      <c r="H28">
        <v>26.26</v>
      </c>
      <c r="I28">
        <v>10.61</v>
      </c>
      <c r="J28">
        <v>13.04</v>
      </c>
      <c r="K28">
        <v>13.01</v>
      </c>
      <c r="M28">
        <v>1202602</v>
      </c>
      <c r="N28">
        <v>29.04</v>
      </c>
      <c r="O28">
        <v>10.78</v>
      </c>
      <c r="P28">
        <v>13.23</v>
      </c>
      <c r="Q28">
        <v>13.17</v>
      </c>
      <c r="S28">
        <v>1802602</v>
      </c>
      <c r="T28">
        <v>30.9</v>
      </c>
      <c r="U28">
        <v>11.01</v>
      </c>
      <c r="V28">
        <v>13.38</v>
      </c>
      <c r="W28">
        <v>13.34</v>
      </c>
      <c r="Y28">
        <v>2402602</v>
      </c>
      <c r="Z28">
        <v>31.67</v>
      </c>
      <c r="AA28">
        <v>10.98</v>
      </c>
      <c r="AB28">
        <v>13.36</v>
      </c>
      <c r="AC28">
        <v>13.33</v>
      </c>
      <c r="AE28">
        <v>3002602</v>
      </c>
      <c r="AF28">
        <v>32.82</v>
      </c>
      <c r="AG28">
        <v>11.03</v>
      </c>
      <c r="AH28">
        <v>13.36</v>
      </c>
      <c r="AI28">
        <v>13.35</v>
      </c>
      <c r="AK28">
        <v>3602602</v>
      </c>
      <c r="AL28">
        <v>34.909999999999997</v>
      </c>
      <c r="AM28">
        <v>10.94</v>
      </c>
      <c r="AN28">
        <v>13.3</v>
      </c>
      <c r="AO28">
        <v>13.26</v>
      </c>
      <c r="AQ28">
        <v>4202602</v>
      </c>
      <c r="AR28">
        <v>36.159999999999997</v>
      </c>
      <c r="AS28">
        <v>10.86</v>
      </c>
      <c r="AT28">
        <v>13.23</v>
      </c>
      <c r="AU28">
        <v>13.19</v>
      </c>
      <c r="AW28">
        <v>4802602</v>
      </c>
      <c r="AX28">
        <v>36.619999999999997</v>
      </c>
      <c r="AY28">
        <v>10.63</v>
      </c>
      <c r="AZ28">
        <v>13.04</v>
      </c>
      <c r="BA28">
        <v>12.98</v>
      </c>
      <c r="BC28">
        <v>5402602</v>
      </c>
      <c r="BD28">
        <v>36.85</v>
      </c>
      <c r="BE28">
        <v>10.7</v>
      </c>
      <c r="BF28">
        <v>13.01</v>
      </c>
      <c r="BG28">
        <v>12.97</v>
      </c>
      <c r="BI28">
        <v>6002602</v>
      </c>
      <c r="BJ28">
        <v>37.200000000000003</v>
      </c>
      <c r="BK28">
        <v>10.37</v>
      </c>
      <c r="BL28">
        <v>12.69</v>
      </c>
      <c r="BM28">
        <v>12.66</v>
      </c>
      <c r="BO28">
        <v>6602602</v>
      </c>
      <c r="BP28">
        <v>37.35</v>
      </c>
      <c r="BQ28">
        <v>9.83</v>
      </c>
      <c r="BR28">
        <v>12.19</v>
      </c>
      <c r="BS28">
        <v>12.11</v>
      </c>
      <c r="BU28">
        <v>7202602</v>
      </c>
      <c r="BV28">
        <v>37.380000000000003</v>
      </c>
      <c r="BW28">
        <v>8.99</v>
      </c>
      <c r="BX28">
        <v>11.36</v>
      </c>
      <c r="BY28">
        <v>11.27</v>
      </c>
      <c r="CA28">
        <v>7802602</v>
      </c>
      <c r="CB28">
        <v>37.49</v>
      </c>
      <c r="CC28">
        <v>6.61</v>
      </c>
      <c r="CD28">
        <v>8.9700000000000006</v>
      </c>
      <c r="CE28">
        <v>8.7799999999999994</v>
      </c>
      <c r="CG28">
        <v>8067902</v>
      </c>
      <c r="CH28">
        <v>37.11</v>
      </c>
      <c r="CI28">
        <v>6.04</v>
      </c>
      <c r="CJ28">
        <v>8.2799999999999994</v>
      </c>
      <c r="CK28">
        <v>8.24</v>
      </c>
    </row>
    <row r="29" spans="1:89" x14ac:dyDescent="0.4">
      <c r="A29">
        <v>3502</v>
      </c>
      <c r="B29">
        <v>22.53</v>
      </c>
      <c r="C29">
        <v>11.57</v>
      </c>
      <c r="D29">
        <v>14.77</v>
      </c>
      <c r="E29">
        <v>14.81</v>
      </c>
      <c r="G29">
        <v>602702</v>
      </c>
      <c r="H29">
        <v>26.24</v>
      </c>
      <c r="I29">
        <v>10.61</v>
      </c>
      <c r="J29">
        <v>13.04</v>
      </c>
      <c r="K29">
        <v>13.01</v>
      </c>
      <c r="M29">
        <v>1202702</v>
      </c>
      <c r="N29">
        <v>29.04</v>
      </c>
      <c r="O29">
        <v>10.92</v>
      </c>
      <c r="P29">
        <v>13.3</v>
      </c>
      <c r="Q29">
        <v>13.28</v>
      </c>
      <c r="S29">
        <v>1802702</v>
      </c>
      <c r="T29">
        <v>30.9</v>
      </c>
      <c r="U29">
        <v>11.01</v>
      </c>
      <c r="V29">
        <v>13.38</v>
      </c>
      <c r="W29">
        <v>13.34</v>
      </c>
      <c r="Y29">
        <v>2402702</v>
      </c>
      <c r="Z29">
        <v>31.75</v>
      </c>
      <c r="AA29">
        <v>10.98</v>
      </c>
      <c r="AB29">
        <v>13.36</v>
      </c>
      <c r="AC29">
        <v>13.33</v>
      </c>
      <c r="AE29">
        <v>3002702</v>
      </c>
      <c r="AF29">
        <v>32.9</v>
      </c>
      <c r="AG29">
        <v>11</v>
      </c>
      <c r="AH29">
        <v>13.36</v>
      </c>
      <c r="AI29">
        <v>13.32</v>
      </c>
      <c r="AK29">
        <v>3602702</v>
      </c>
      <c r="AL29">
        <v>35.020000000000003</v>
      </c>
      <c r="AM29">
        <v>10.94</v>
      </c>
      <c r="AN29">
        <v>13.31</v>
      </c>
      <c r="AO29">
        <v>13.27</v>
      </c>
      <c r="AQ29">
        <v>4202702</v>
      </c>
      <c r="AR29">
        <v>36.159999999999997</v>
      </c>
      <c r="AS29">
        <v>10.86</v>
      </c>
      <c r="AT29">
        <v>13.23</v>
      </c>
      <c r="AU29">
        <v>13.19</v>
      </c>
      <c r="AW29">
        <v>4802702</v>
      </c>
      <c r="AX29">
        <v>36.619999999999997</v>
      </c>
      <c r="AY29">
        <v>10.78</v>
      </c>
      <c r="AZ29">
        <v>13.13</v>
      </c>
      <c r="BA29">
        <v>13.09</v>
      </c>
      <c r="BC29">
        <v>5402702</v>
      </c>
      <c r="BD29">
        <v>36.94</v>
      </c>
      <c r="BE29">
        <v>10.66</v>
      </c>
      <c r="BF29">
        <v>12.97</v>
      </c>
      <c r="BG29">
        <v>12.93</v>
      </c>
      <c r="BI29">
        <v>6002702</v>
      </c>
      <c r="BJ29">
        <v>37.200000000000003</v>
      </c>
      <c r="BK29">
        <v>10.199999999999999</v>
      </c>
      <c r="BL29">
        <v>12.59</v>
      </c>
      <c r="BM29">
        <v>12.54</v>
      </c>
      <c r="BO29">
        <v>6602702</v>
      </c>
      <c r="BP29">
        <v>37.35</v>
      </c>
      <c r="BQ29">
        <v>9.7100000000000009</v>
      </c>
      <c r="BR29">
        <v>12.12</v>
      </c>
      <c r="BS29">
        <v>12.03</v>
      </c>
      <c r="BU29">
        <v>7202702</v>
      </c>
      <c r="BV29">
        <v>37.409999999999997</v>
      </c>
      <c r="BW29">
        <v>8.9700000000000006</v>
      </c>
      <c r="BX29">
        <v>11.32</v>
      </c>
      <c r="BY29">
        <v>11.24</v>
      </c>
      <c r="CA29">
        <v>7802702</v>
      </c>
      <c r="CB29">
        <v>37.549999999999997</v>
      </c>
      <c r="CC29">
        <v>6.61</v>
      </c>
      <c r="CD29">
        <v>8.9700000000000006</v>
      </c>
      <c r="CE29">
        <v>8.7799999999999994</v>
      </c>
      <c r="CG29">
        <v>8068002</v>
      </c>
      <c r="CH29">
        <v>37.03</v>
      </c>
      <c r="CI29">
        <v>6.04</v>
      </c>
      <c r="CJ29">
        <v>8.2899999999999991</v>
      </c>
      <c r="CK29">
        <v>8.25</v>
      </c>
    </row>
    <row r="30" spans="1:89" x14ac:dyDescent="0.4">
      <c r="A30">
        <v>3602</v>
      </c>
      <c r="B30">
        <v>22.5</v>
      </c>
      <c r="C30">
        <v>11.57</v>
      </c>
      <c r="D30">
        <v>14.77</v>
      </c>
      <c r="E30">
        <v>14.81</v>
      </c>
      <c r="G30">
        <v>602802</v>
      </c>
      <c r="H30">
        <v>26.24</v>
      </c>
      <c r="I30">
        <v>10.61</v>
      </c>
      <c r="J30">
        <v>13.04</v>
      </c>
      <c r="K30">
        <v>13.01</v>
      </c>
      <c r="M30">
        <v>1202802</v>
      </c>
      <c r="N30">
        <v>29.04</v>
      </c>
      <c r="O30">
        <v>10.91</v>
      </c>
      <c r="P30">
        <v>13.3</v>
      </c>
      <c r="Q30">
        <v>13.27</v>
      </c>
      <c r="S30">
        <v>1802802</v>
      </c>
      <c r="T30">
        <v>30.9</v>
      </c>
      <c r="U30">
        <v>11.01</v>
      </c>
      <c r="V30">
        <v>13.38</v>
      </c>
      <c r="W30">
        <v>13.34</v>
      </c>
      <c r="Y30">
        <v>2402802</v>
      </c>
      <c r="Z30">
        <v>31.77</v>
      </c>
      <c r="AA30">
        <v>10.98</v>
      </c>
      <c r="AB30">
        <v>13.36</v>
      </c>
      <c r="AC30">
        <v>13.33</v>
      </c>
      <c r="AE30">
        <v>3002802</v>
      </c>
      <c r="AF30">
        <v>32.82</v>
      </c>
      <c r="AG30">
        <v>10.99</v>
      </c>
      <c r="AH30">
        <v>13.36</v>
      </c>
      <c r="AI30">
        <v>13.31</v>
      </c>
      <c r="AK30">
        <v>3602802</v>
      </c>
      <c r="AL30">
        <v>34.880000000000003</v>
      </c>
      <c r="AM30">
        <v>10.94</v>
      </c>
      <c r="AN30">
        <v>13.31</v>
      </c>
      <c r="AO30">
        <v>13.27</v>
      </c>
      <c r="AQ30">
        <v>4202802</v>
      </c>
      <c r="AR30">
        <v>36.159999999999997</v>
      </c>
      <c r="AS30">
        <v>10.86</v>
      </c>
      <c r="AT30">
        <v>13.23</v>
      </c>
      <c r="AU30">
        <v>13.19</v>
      </c>
      <c r="AW30">
        <v>4802802</v>
      </c>
      <c r="AX30">
        <v>36.56</v>
      </c>
      <c r="AY30">
        <v>10.81</v>
      </c>
      <c r="AZ30">
        <v>13.16</v>
      </c>
      <c r="BA30">
        <v>13.11</v>
      </c>
      <c r="BC30">
        <v>5402802</v>
      </c>
      <c r="BD30">
        <v>36.79</v>
      </c>
      <c r="BE30">
        <v>10.5</v>
      </c>
      <c r="BF30">
        <v>12.88</v>
      </c>
      <c r="BG30">
        <v>12.82</v>
      </c>
      <c r="BI30">
        <v>6002802</v>
      </c>
      <c r="BJ30">
        <v>37.200000000000003</v>
      </c>
      <c r="BK30">
        <v>10.34</v>
      </c>
      <c r="BL30">
        <v>12.67</v>
      </c>
      <c r="BM30">
        <v>12.63</v>
      </c>
      <c r="BO30">
        <v>6602802</v>
      </c>
      <c r="BP30">
        <v>37.32</v>
      </c>
      <c r="BQ30">
        <v>9.6999999999999993</v>
      </c>
      <c r="BR30">
        <v>12.1</v>
      </c>
      <c r="BS30">
        <v>12.03</v>
      </c>
      <c r="BU30">
        <v>7202802</v>
      </c>
      <c r="BV30">
        <v>37.380000000000003</v>
      </c>
      <c r="BW30">
        <v>9.1199999999999992</v>
      </c>
      <c r="BX30">
        <v>11.42</v>
      </c>
      <c r="BY30">
        <v>11.37</v>
      </c>
      <c r="CA30">
        <v>7802802</v>
      </c>
      <c r="CB30">
        <v>37.49</v>
      </c>
      <c r="CC30">
        <v>6.61</v>
      </c>
      <c r="CD30">
        <v>8.9700000000000006</v>
      </c>
      <c r="CE30">
        <v>8.81</v>
      </c>
      <c r="CG30">
        <v>8068102</v>
      </c>
      <c r="CH30">
        <v>37.11</v>
      </c>
      <c r="CI30">
        <v>6.18</v>
      </c>
      <c r="CJ30">
        <v>8.39</v>
      </c>
      <c r="CK30">
        <v>8.35</v>
      </c>
    </row>
    <row r="31" spans="1:89" x14ac:dyDescent="0.4">
      <c r="A31">
        <v>3702</v>
      </c>
      <c r="B31">
        <v>22.53</v>
      </c>
      <c r="C31">
        <v>11.57</v>
      </c>
      <c r="D31">
        <v>14.77</v>
      </c>
      <c r="E31">
        <v>14.81</v>
      </c>
      <c r="G31">
        <v>602902</v>
      </c>
      <c r="H31">
        <v>26.28</v>
      </c>
      <c r="I31">
        <v>10.61</v>
      </c>
      <c r="J31">
        <v>13.04</v>
      </c>
      <c r="K31">
        <v>13.01</v>
      </c>
      <c r="M31">
        <v>1202902</v>
      </c>
      <c r="N31">
        <v>29.04</v>
      </c>
      <c r="O31">
        <v>10.91</v>
      </c>
      <c r="P31">
        <v>13.29</v>
      </c>
      <c r="Q31">
        <v>13.27</v>
      </c>
      <c r="S31">
        <v>1802902</v>
      </c>
      <c r="T31">
        <v>30.9</v>
      </c>
      <c r="U31">
        <v>11.01</v>
      </c>
      <c r="V31">
        <v>13.38</v>
      </c>
      <c r="W31">
        <v>13.34</v>
      </c>
      <c r="Y31">
        <v>2402902</v>
      </c>
      <c r="Z31">
        <v>31.8</v>
      </c>
      <c r="AA31">
        <v>10.98</v>
      </c>
      <c r="AB31">
        <v>13.36</v>
      </c>
      <c r="AC31">
        <v>13.33</v>
      </c>
      <c r="AE31">
        <v>3002902</v>
      </c>
      <c r="AF31">
        <v>32.82</v>
      </c>
      <c r="AG31">
        <v>10.96</v>
      </c>
      <c r="AH31">
        <v>13.32</v>
      </c>
      <c r="AI31">
        <v>13.27</v>
      </c>
      <c r="AK31">
        <v>3602902</v>
      </c>
      <c r="AL31">
        <v>34.86</v>
      </c>
      <c r="AM31">
        <v>10.93</v>
      </c>
      <c r="AN31">
        <v>13.3</v>
      </c>
      <c r="AO31">
        <v>13.26</v>
      </c>
      <c r="AQ31">
        <v>4202902</v>
      </c>
      <c r="AR31">
        <v>36.07</v>
      </c>
      <c r="AS31">
        <v>10.86</v>
      </c>
      <c r="AT31">
        <v>13.23</v>
      </c>
      <c r="AU31">
        <v>13.19</v>
      </c>
      <c r="AW31">
        <v>4802902</v>
      </c>
      <c r="AX31">
        <v>36.56</v>
      </c>
      <c r="AY31">
        <v>10.86</v>
      </c>
      <c r="AZ31">
        <v>13.19</v>
      </c>
      <c r="BA31">
        <v>13.14</v>
      </c>
      <c r="BC31">
        <v>5402902</v>
      </c>
      <c r="BD31">
        <v>36.79</v>
      </c>
      <c r="BE31">
        <v>10.5</v>
      </c>
      <c r="BF31">
        <v>12.88</v>
      </c>
      <c r="BG31">
        <v>12.83</v>
      </c>
      <c r="BI31">
        <v>6002902</v>
      </c>
      <c r="BJ31">
        <v>37.229999999999997</v>
      </c>
      <c r="BK31">
        <v>10.34</v>
      </c>
      <c r="BL31">
        <v>12.67</v>
      </c>
      <c r="BM31">
        <v>12.63</v>
      </c>
      <c r="BO31">
        <v>6602902</v>
      </c>
      <c r="BP31">
        <v>37.32</v>
      </c>
      <c r="BQ31">
        <v>9.8699999999999992</v>
      </c>
      <c r="BR31">
        <v>12.22</v>
      </c>
      <c r="BS31">
        <v>12.16</v>
      </c>
      <c r="BU31">
        <v>7202902</v>
      </c>
      <c r="BV31">
        <v>37.32</v>
      </c>
      <c r="BW31">
        <v>9.1199999999999992</v>
      </c>
      <c r="BX31">
        <v>11.42</v>
      </c>
      <c r="BY31">
        <v>11.38</v>
      </c>
      <c r="CA31">
        <v>7802902</v>
      </c>
      <c r="CB31">
        <v>37.549999999999997</v>
      </c>
      <c r="CC31">
        <v>6.61</v>
      </c>
      <c r="CD31">
        <v>8.9700000000000006</v>
      </c>
      <c r="CE31">
        <v>8.81</v>
      </c>
      <c r="CG31">
        <v>8068202</v>
      </c>
      <c r="CH31">
        <v>37.17</v>
      </c>
      <c r="CI31">
        <v>6.03</v>
      </c>
      <c r="CJ31">
        <v>8.2799999999999994</v>
      </c>
      <c r="CK31">
        <v>8.23</v>
      </c>
    </row>
    <row r="32" spans="1:89" x14ac:dyDescent="0.4">
      <c r="A32">
        <v>3802</v>
      </c>
      <c r="B32">
        <v>22.48</v>
      </c>
      <c r="C32">
        <v>11.57</v>
      </c>
      <c r="D32">
        <v>14.77</v>
      </c>
      <c r="E32">
        <v>14.81</v>
      </c>
      <c r="G32">
        <v>603002</v>
      </c>
      <c r="H32">
        <v>26.16</v>
      </c>
      <c r="I32">
        <v>10.61</v>
      </c>
      <c r="J32">
        <v>13.04</v>
      </c>
      <c r="K32">
        <v>13.01</v>
      </c>
      <c r="M32">
        <v>1203002</v>
      </c>
      <c r="N32">
        <v>29.04</v>
      </c>
      <c r="O32">
        <v>10.94</v>
      </c>
      <c r="P32">
        <v>13.32</v>
      </c>
      <c r="Q32">
        <v>13.3</v>
      </c>
      <c r="S32">
        <v>1803002</v>
      </c>
      <c r="T32">
        <v>30.9</v>
      </c>
      <c r="U32">
        <v>11.01</v>
      </c>
      <c r="V32">
        <v>13.38</v>
      </c>
      <c r="W32">
        <v>13.34</v>
      </c>
      <c r="Y32">
        <v>2403002</v>
      </c>
      <c r="Z32">
        <v>31.85</v>
      </c>
      <c r="AA32">
        <v>10.89</v>
      </c>
      <c r="AB32">
        <v>13.36</v>
      </c>
      <c r="AC32">
        <v>13.33</v>
      </c>
      <c r="AE32">
        <v>3003002</v>
      </c>
      <c r="AF32">
        <v>32.79</v>
      </c>
      <c r="AG32">
        <v>10.8</v>
      </c>
      <c r="AH32">
        <v>13.25</v>
      </c>
      <c r="AI32">
        <v>13.2</v>
      </c>
      <c r="AK32">
        <v>3603002</v>
      </c>
      <c r="AL32">
        <v>34.799999999999997</v>
      </c>
      <c r="AM32">
        <v>10.87</v>
      </c>
      <c r="AN32">
        <v>13.26</v>
      </c>
      <c r="AO32">
        <v>13.22</v>
      </c>
      <c r="AQ32">
        <v>4203002</v>
      </c>
      <c r="AR32">
        <v>36.1</v>
      </c>
      <c r="AS32">
        <v>10.86</v>
      </c>
      <c r="AT32">
        <v>13.23</v>
      </c>
      <c r="AU32">
        <v>13.19</v>
      </c>
      <c r="AW32">
        <v>4803002</v>
      </c>
      <c r="AX32">
        <v>36.56</v>
      </c>
      <c r="AY32">
        <v>10.83</v>
      </c>
      <c r="AZ32">
        <v>13.17</v>
      </c>
      <c r="BA32">
        <v>13.12</v>
      </c>
      <c r="BC32">
        <v>5403002</v>
      </c>
      <c r="BD32">
        <v>36.880000000000003</v>
      </c>
      <c r="BE32">
        <v>10.64</v>
      </c>
      <c r="BF32">
        <v>12.97</v>
      </c>
      <c r="BG32">
        <v>12.93</v>
      </c>
      <c r="BI32">
        <v>6003002</v>
      </c>
      <c r="BJ32">
        <v>37.26</v>
      </c>
      <c r="BK32">
        <v>10.34</v>
      </c>
      <c r="BL32">
        <v>12.67</v>
      </c>
      <c r="BM32">
        <v>12.63</v>
      </c>
      <c r="BO32">
        <v>6603002</v>
      </c>
      <c r="BP32">
        <v>37.200000000000003</v>
      </c>
      <c r="BQ32">
        <v>9.8699999999999992</v>
      </c>
      <c r="BR32">
        <v>12.22</v>
      </c>
      <c r="BS32">
        <v>12.15</v>
      </c>
      <c r="BU32">
        <v>7203002</v>
      </c>
      <c r="BV32">
        <v>37.380000000000003</v>
      </c>
      <c r="BW32">
        <v>9.09</v>
      </c>
      <c r="BX32">
        <v>11.41</v>
      </c>
      <c r="BY32">
        <v>11.34</v>
      </c>
      <c r="CA32">
        <v>7803002</v>
      </c>
      <c r="CB32">
        <v>37.44</v>
      </c>
      <c r="CC32">
        <v>6.61</v>
      </c>
      <c r="CD32">
        <v>8.83</v>
      </c>
      <c r="CE32">
        <v>8.74</v>
      </c>
      <c r="CG32">
        <v>8068302</v>
      </c>
      <c r="CH32">
        <v>37.14</v>
      </c>
      <c r="CI32">
        <v>6.12</v>
      </c>
      <c r="CJ32">
        <v>8.34</v>
      </c>
      <c r="CK32">
        <v>8.3000000000000007</v>
      </c>
    </row>
    <row r="33" spans="1:89" x14ac:dyDescent="0.4">
      <c r="A33">
        <v>3902</v>
      </c>
      <c r="B33">
        <v>22.58</v>
      </c>
      <c r="C33">
        <v>11.57</v>
      </c>
      <c r="D33">
        <v>14.77</v>
      </c>
      <c r="E33">
        <v>14.81</v>
      </c>
      <c r="G33">
        <v>603102</v>
      </c>
      <c r="H33">
        <v>26.24</v>
      </c>
      <c r="I33">
        <v>10.61</v>
      </c>
      <c r="J33">
        <v>13.04</v>
      </c>
      <c r="K33">
        <v>13.01</v>
      </c>
      <c r="M33">
        <v>1203102</v>
      </c>
      <c r="N33">
        <v>29.04</v>
      </c>
      <c r="O33">
        <v>10.82</v>
      </c>
      <c r="P33">
        <v>13.24</v>
      </c>
      <c r="Q33">
        <v>13.24</v>
      </c>
      <c r="S33">
        <v>1803102</v>
      </c>
      <c r="T33">
        <v>30.9</v>
      </c>
      <c r="U33">
        <v>11.01</v>
      </c>
      <c r="V33">
        <v>13.38</v>
      </c>
      <c r="W33">
        <v>13.34</v>
      </c>
      <c r="Y33">
        <v>2403102</v>
      </c>
      <c r="Z33">
        <v>31.77</v>
      </c>
      <c r="AA33">
        <v>10.89</v>
      </c>
      <c r="AB33">
        <v>13.36</v>
      </c>
      <c r="AC33">
        <v>13.33</v>
      </c>
      <c r="AE33">
        <v>3003102</v>
      </c>
      <c r="AF33">
        <v>32.85</v>
      </c>
      <c r="AG33">
        <v>10.93</v>
      </c>
      <c r="AH33">
        <v>13.31</v>
      </c>
      <c r="AI33">
        <v>13.27</v>
      </c>
      <c r="AK33">
        <v>3603102</v>
      </c>
      <c r="AL33">
        <v>34.770000000000003</v>
      </c>
      <c r="AM33">
        <v>11.04</v>
      </c>
      <c r="AN33">
        <v>13.36</v>
      </c>
      <c r="AO33">
        <v>13.34</v>
      </c>
      <c r="AQ33">
        <v>4203102</v>
      </c>
      <c r="AR33">
        <v>36.159999999999997</v>
      </c>
      <c r="AS33">
        <v>10.86</v>
      </c>
      <c r="AT33">
        <v>13.23</v>
      </c>
      <c r="AU33">
        <v>13.19</v>
      </c>
      <c r="AW33">
        <v>4803102</v>
      </c>
      <c r="AX33">
        <v>36.56</v>
      </c>
      <c r="AY33">
        <v>10.81</v>
      </c>
      <c r="AZ33">
        <v>13.15</v>
      </c>
      <c r="BA33">
        <v>13.09</v>
      </c>
      <c r="BC33">
        <v>5403102</v>
      </c>
      <c r="BD33">
        <v>36.880000000000003</v>
      </c>
      <c r="BE33">
        <v>10.64</v>
      </c>
      <c r="BF33">
        <v>12.97</v>
      </c>
      <c r="BG33">
        <v>12.94</v>
      </c>
      <c r="BI33">
        <v>6003102</v>
      </c>
      <c r="BJ33">
        <v>37.229999999999997</v>
      </c>
      <c r="BK33">
        <v>10.34</v>
      </c>
      <c r="BL33">
        <v>12.67</v>
      </c>
      <c r="BM33">
        <v>12.63</v>
      </c>
      <c r="BO33">
        <v>6603102</v>
      </c>
      <c r="BP33">
        <v>37.229999999999997</v>
      </c>
      <c r="BQ33">
        <v>9.86</v>
      </c>
      <c r="BR33">
        <v>12.21</v>
      </c>
      <c r="BS33">
        <v>12.15</v>
      </c>
      <c r="BU33">
        <v>7203102</v>
      </c>
      <c r="BV33">
        <v>37.409999999999997</v>
      </c>
      <c r="BW33">
        <v>8.98</v>
      </c>
      <c r="BX33">
        <v>11.35</v>
      </c>
      <c r="BY33">
        <v>11.26</v>
      </c>
      <c r="CA33">
        <v>7803102</v>
      </c>
      <c r="CB33">
        <v>37.58</v>
      </c>
      <c r="CC33">
        <v>6.41</v>
      </c>
      <c r="CD33">
        <v>8.81</v>
      </c>
      <c r="CE33">
        <v>8.74</v>
      </c>
      <c r="CG33">
        <v>8068402</v>
      </c>
      <c r="CH33">
        <v>37.08</v>
      </c>
      <c r="CI33">
        <v>6.1</v>
      </c>
      <c r="CJ33">
        <v>8.32</v>
      </c>
      <c r="CK33">
        <v>8.27</v>
      </c>
    </row>
    <row r="34" spans="1:89" x14ac:dyDescent="0.4">
      <c r="A34">
        <v>4002</v>
      </c>
      <c r="B34">
        <v>22.55</v>
      </c>
      <c r="C34">
        <v>11.57</v>
      </c>
      <c r="D34">
        <v>14.77</v>
      </c>
      <c r="E34">
        <v>14.81</v>
      </c>
      <c r="G34">
        <v>603202</v>
      </c>
      <c r="H34">
        <v>26.24</v>
      </c>
      <c r="I34">
        <v>10.61</v>
      </c>
      <c r="J34">
        <v>13.04</v>
      </c>
      <c r="K34">
        <v>13.01</v>
      </c>
      <c r="M34">
        <v>1203202</v>
      </c>
      <c r="N34">
        <v>29.04</v>
      </c>
      <c r="O34">
        <v>10.84</v>
      </c>
      <c r="P34">
        <v>13.26</v>
      </c>
      <c r="Q34">
        <v>13.22</v>
      </c>
      <c r="S34">
        <v>1803202</v>
      </c>
      <c r="T34">
        <v>30.9</v>
      </c>
      <c r="U34">
        <v>11.01</v>
      </c>
      <c r="V34">
        <v>13.38</v>
      </c>
      <c r="W34">
        <v>13.34</v>
      </c>
      <c r="Y34">
        <v>2403202</v>
      </c>
      <c r="Z34">
        <v>31.72</v>
      </c>
      <c r="AA34">
        <v>10.89</v>
      </c>
      <c r="AB34">
        <v>13.36</v>
      </c>
      <c r="AC34">
        <v>13.33</v>
      </c>
      <c r="AE34">
        <v>3003202</v>
      </c>
      <c r="AF34">
        <v>32.82</v>
      </c>
      <c r="AG34">
        <v>10.93</v>
      </c>
      <c r="AH34">
        <v>13.32</v>
      </c>
      <c r="AI34">
        <v>13.29</v>
      </c>
      <c r="AK34">
        <v>3603202</v>
      </c>
      <c r="AL34">
        <v>34.799999999999997</v>
      </c>
      <c r="AM34">
        <v>11.05</v>
      </c>
      <c r="AN34">
        <v>13.36</v>
      </c>
      <c r="AO34">
        <v>13.34</v>
      </c>
      <c r="AQ34">
        <v>4203202</v>
      </c>
      <c r="AR34">
        <v>35.99</v>
      </c>
      <c r="AS34">
        <v>10.86</v>
      </c>
      <c r="AT34">
        <v>13.23</v>
      </c>
      <c r="AU34">
        <v>13.19</v>
      </c>
      <c r="AW34">
        <v>4803202</v>
      </c>
      <c r="AX34">
        <v>36.56</v>
      </c>
      <c r="AY34">
        <v>10.66</v>
      </c>
      <c r="AZ34">
        <v>13.06</v>
      </c>
      <c r="BA34">
        <v>12.98</v>
      </c>
      <c r="BC34">
        <v>5403202</v>
      </c>
      <c r="BD34">
        <v>36.79</v>
      </c>
      <c r="BE34">
        <v>10.72</v>
      </c>
      <c r="BF34">
        <v>13.01</v>
      </c>
      <c r="BG34">
        <v>12.98</v>
      </c>
      <c r="BI34">
        <v>6003202</v>
      </c>
      <c r="BJ34">
        <v>37.26</v>
      </c>
      <c r="BK34">
        <v>10.34</v>
      </c>
      <c r="BL34">
        <v>12.67</v>
      </c>
      <c r="BM34">
        <v>12.63</v>
      </c>
      <c r="BO34">
        <v>6603202</v>
      </c>
      <c r="BP34">
        <v>37.26</v>
      </c>
      <c r="BQ34">
        <v>9.73</v>
      </c>
      <c r="BR34">
        <v>12.14</v>
      </c>
      <c r="BS34">
        <v>12.06</v>
      </c>
      <c r="BU34">
        <v>7203202</v>
      </c>
      <c r="BV34">
        <v>37.35</v>
      </c>
      <c r="BW34">
        <v>8.93</v>
      </c>
      <c r="BX34">
        <v>11.3</v>
      </c>
      <c r="BY34">
        <v>11.22</v>
      </c>
      <c r="CA34">
        <v>7803202</v>
      </c>
      <c r="CB34">
        <v>37.49</v>
      </c>
      <c r="CC34">
        <v>6.49</v>
      </c>
      <c r="CD34">
        <v>8.86</v>
      </c>
      <c r="CE34">
        <v>8.7799999999999994</v>
      </c>
      <c r="CG34">
        <v>8068502</v>
      </c>
      <c r="CH34">
        <v>37.17</v>
      </c>
      <c r="CI34">
        <v>6.14</v>
      </c>
      <c r="CJ34">
        <v>8.35</v>
      </c>
      <c r="CK34">
        <v>8.31</v>
      </c>
    </row>
    <row r="35" spans="1:89" x14ac:dyDescent="0.4">
      <c r="A35">
        <v>4102</v>
      </c>
      <c r="B35">
        <v>22.48</v>
      </c>
      <c r="C35">
        <v>11.57</v>
      </c>
      <c r="D35">
        <v>14.77</v>
      </c>
      <c r="E35">
        <v>14.81</v>
      </c>
      <c r="G35">
        <v>603302</v>
      </c>
      <c r="H35">
        <v>26.19</v>
      </c>
      <c r="I35">
        <v>10.61</v>
      </c>
      <c r="J35">
        <v>13.04</v>
      </c>
      <c r="K35">
        <v>13.01</v>
      </c>
      <c r="M35">
        <v>1203302</v>
      </c>
      <c r="N35">
        <v>29.04</v>
      </c>
      <c r="O35">
        <v>10.94</v>
      </c>
      <c r="P35">
        <v>13.32</v>
      </c>
      <c r="Q35">
        <v>13.29</v>
      </c>
      <c r="S35">
        <v>1803302</v>
      </c>
      <c r="T35">
        <v>30.9</v>
      </c>
      <c r="U35">
        <v>11.01</v>
      </c>
      <c r="V35">
        <v>13.38</v>
      </c>
      <c r="W35">
        <v>13.34</v>
      </c>
      <c r="Y35">
        <v>2403302</v>
      </c>
      <c r="Z35">
        <v>31.77</v>
      </c>
      <c r="AA35">
        <v>10.89</v>
      </c>
      <c r="AB35">
        <v>13.36</v>
      </c>
      <c r="AC35">
        <v>13.33</v>
      </c>
      <c r="AE35">
        <v>3003302</v>
      </c>
      <c r="AF35">
        <v>32.9</v>
      </c>
      <c r="AG35">
        <v>10.93</v>
      </c>
      <c r="AH35">
        <v>13.32</v>
      </c>
      <c r="AI35">
        <v>13.28</v>
      </c>
      <c r="AK35">
        <v>3603302</v>
      </c>
      <c r="AL35">
        <v>34.799999999999997</v>
      </c>
      <c r="AM35">
        <v>11.07</v>
      </c>
      <c r="AN35">
        <v>13.37</v>
      </c>
      <c r="AO35">
        <v>13.35</v>
      </c>
      <c r="AQ35">
        <v>4203302</v>
      </c>
      <c r="AR35">
        <v>35.99</v>
      </c>
      <c r="AS35">
        <v>10.86</v>
      </c>
      <c r="AT35">
        <v>13.23</v>
      </c>
      <c r="AU35">
        <v>13.19</v>
      </c>
      <c r="AW35">
        <v>4803302</v>
      </c>
      <c r="AX35">
        <v>36.56</v>
      </c>
      <c r="AY35">
        <v>10.76</v>
      </c>
      <c r="AZ35">
        <v>13.12</v>
      </c>
      <c r="BA35">
        <v>13.06</v>
      </c>
      <c r="BC35">
        <v>5403302</v>
      </c>
      <c r="BD35">
        <v>36.82</v>
      </c>
      <c r="BE35">
        <v>10.52</v>
      </c>
      <c r="BF35">
        <v>12.9</v>
      </c>
      <c r="BG35">
        <v>12.85</v>
      </c>
      <c r="BI35">
        <v>6003302</v>
      </c>
      <c r="BJ35">
        <v>37.29</v>
      </c>
      <c r="BK35">
        <v>10.34</v>
      </c>
      <c r="BL35">
        <v>12.67</v>
      </c>
      <c r="BM35">
        <v>12.63</v>
      </c>
      <c r="BO35">
        <v>6603302</v>
      </c>
      <c r="BP35">
        <v>37.29</v>
      </c>
      <c r="BQ35">
        <v>9.7100000000000009</v>
      </c>
      <c r="BR35">
        <v>12.12</v>
      </c>
      <c r="BS35">
        <v>12.04</v>
      </c>
      <c r="BU35">
        <v>7203302</v>
      </c>
      <c r="BV35">
        <v>37.35</v>
      </c>
      <c r="BW35">
        <v>9.09</v>
      </c>
      <c r="BX35">
        <v>11.41</v>
      </c>
      <c r="BY35">
        <v>11.35</v>
      </c>
      <c r="CA35">
        <v>7803302</v>
      </c>
      <c r="CB35">
        <v>37.58</v>
      </c>
      <c r="CC35">
        <v>6.59</v>
      </c>
      <c r="CD35">
        <v>8.92</v>
      </c>
      <c r="CE35">
        <v>8.85</v>
      </c>
      <c r="CG35">
        <v>8068602</v>
      </c>
      <c r="CH35">
        <v>37.08</v>
      </c>
      <c r="CI35">
        <v>6.22</v>
      </c>
      <c r="CJ35">
        <v>8.41</v>
      </c>
      <c r="CK35">
        <v>8.3800000000000008</v>
      </c>
    </row>
    <row r="36" spans="1:89" x14ac:dyDescent="0.4">
      <c r="A36">
        <v>4202</v>
      </c>
      <c r="B36">
        <v>22.58</v>
      </c>
      <c r="C36">
        <v>11.57</v>
      </c>
      <c r="D36">
        <v>14.77</v>
      </c>
      <c r="E36">
        <v>14.81</v>
      </c>
      <c r="G36">
        <v>603402</v>
      </c>
      <c r="H36">
        <v>26.24</v>
      </c>
      <c r="I36">
        <v>10.61</v>
      </c>
      <c r="J36">
        <v>13.04</v>
      </c>
      <c r="K36">
        <v>13.01</v>
      </c>
      <c r="M36">
        <v>1203402</v>
      </c>
      <c r="N36">
        <v>29.04</v>
      </c>
      <c r="O36">
        <v>10.94</v>
      </c>
      <c r="P36">
        <v>13.31</v>
      </c>
      <c r="Q36">
        <v>13.29</v>
      </c>
      <c r="S36">
        <v>1803402</v>
      </c>
      <c r="T36">
        <v>30.9</v>
      </c>
      <c r="U36">
        <v>11.01</v>
      </c>
      <c r="V36">
        <v>13.38</v>
      </c>
      <c r="W36">
        <v>13.34</v>
      </c>
      <c r="Y36">
        <v>2403402</v>
      </c>
      <c r="Z36">
        <v>31.75</v>
      </c>
      <c r="AA36">
        <v>10.89</v>
      </c>
      <c r="AB36">
        <v>13.36</v>
      </c>
      <c r="AC36">
        <v>13.33</v>
      </c>
      <c r="AE36">
        <v>3003402</v>
      </c>
      <c r="AF36">
        <v>32.85</v>
      </c>
      <c r="AG36">
        <v>10.92</v>
      </c>
      <c r="AH36">
        <v>13.32</v>
      </c>
      <c r="AI36">
        <v>13.27</v>
      </c>
      <c r="AK36">
        <v>3603402</v>
      </c>
      <c r="AL36">
        <v>34.799999999999997</v>
      </c>
      <c r="AM36">
        <v>11.12</v>
      </c>
      <c r="AN36">
        <v>13.4</v>
      </c>
      <c r="AO36">
        <v>13.38</v>
      </c>
      <c r="AQ36">
        <v>4203402</v>
      </c>
      <c r="AR36">
        <v>36.07</v>
      </c>
      <c r="AS36">
        <v>10.86</v>
      </c>
      <c r="AT36">
        <v>13.23</v>
      </c>
      <c r="AU36">
        <v>13.19</v>
      </c>
      <c r="AW36">
        <v>4803402</v>
      </c>
      <c r="AX36">
        <v>36.56</v>
      </c>
      <c r="AY36">
        <v>10.74</v>
      </c>
      <c r="AZ36">
        <v>13.12</v>
      </c>
      <c r="BA36">
        <v>13.06</v>
      </c>
      <c r="BC36">
        <v>5403402</v>
      </c>
      <c r="BD36">
        <v>36.909999999999997</v>
      </c>
      <c r="BE36">
        <v>10.5</v>
      </c>
      <c r="BF36">
        <v>12.9</v>
      </c>
      <c r="BG36">
        <v>12.83</v>
      </c>
      <c r="BI36">
        <v>6003402</v>
      </c>
      <c r="BJ36">
        <v>37.32</v>
      </c>
      <c r="BK36">
        <v>10.34</v>
      </c>
      <c r="BL36">
        <v>12.67</v>
      </c>
      <c r="BM36">
        <v>12.63</v>
      </c>
      <c r="BO36">
        <v>6603402</v>
      </c>
      <c r="BP36">
        <v>37.200000000000003</v>
      </c>
      <c r="BQ36">
        <v>9.8699999999999992</v>
      </c>
      <c r="BR36">
        <v>12.21</v>
      </c>
      <c r="BS36">
        <v>12.15</v>
      </c>
      <c r="BU36">
        <v>7203402</v>
      </c>
      <c r="BV36">
        <v>37.409999999999997</v>
      </c>
      <c r="BW36">
        <v>9.09</v>
      </c>
      <c r="BX36">
        <v>11.41</v>
      </c>
      <c r="BY36">
        <v>11.35</v>
      </c>
      <c r="CA36">
        <v>7803402</v>
      </c>
      <c r="CB36">
        <v>37.549999999999997</v>
      </c>
      <c r="CC36">
        <v>6.67</v>
      </c>
      <c r="CD36">
        <v>8.98</v>
      </c>
      <c r="CE36">
        <v>8.9</v>
      </c>
      <c r="CG36">
        <v>8068702</v>
      </c>
      <c r="CH36">
        <v>37.14</v>
      </c>
      <c r="CI36">
        <v>6.06</v>
      </c>
      <c r="CJ36">
        <v>8.3000000000000007</v>
      </c>
      <c r="CK36">
        <v>8.26</v>
      </c>
    </row>
    <row r="37" spans="1:89" x14ac:dyDescent="0.4">
      <c r="A37">
        <v>4302</v>
      </c>
      <c r="B37">
        <v>22.67</v>
      </c>
      <c r="C37">
        <v>11.57</v>
      </c>
      <c r="D37">
        <v>14.77</v>
      </c>
      <c r="E37">
        <v>14.81</v>
      </c>
      <c r="G37">
        <v>603502</v>
      </c>
      <c r="H37">
        <v>26.26</v>
      </c>
      <c r="I37">
        <v>10.61</v>
      </c>
      <c r="J37">
        <v>13.04</v>
      </c>
      <c r="K37">
        <v>13.01</v>
      </c>
      <c r="M37">
        <v>1203502</v>
      </c>
      <c r="N37">
        <v>29.04</v>
      </c>
      <c r="O37">
        <v>10.96</v>
      </c>
      <c r="P37">
        <v>13.33</v>
      </c>
      <c r="Q37">
        <v>13.31</v>
      </c>
      <c r="S37">
        <v>1803502</v>
      </c>
      <c r="T37">
        <v>30.9</v>
      </c>
      <c r="U37">
        <v>11.01</v>
      </c>
      <c r="V37">
        <v>13.38</v>
      </c>
      <c r="W37">
        <v>13.34</v>
      </c>
      <c r="Y37">
        <v>2403502</v>
      </c>
      <c r="Z37">
        <v>31.75</v>
      </c>
      <c r="AA37">
        <v>10.89</v>
      </c>
      <c r="AB37">
        <v>13.36</v>
      </c>
      <c r="AC37">
        <v>13.33</v>
      </c>
      <c r="AE37">
        <v>3003502</v>
      </c>
      <c r="AF37">
        <v>32.93</v>
      </c>
      <c r="AG37">
        <v>10.8</v>
      </c>
      <c r="AH37">
        <v>13.25</v>
      </c>
      <c r="AI37">
        <v>13.19</v>
      </c>
      <c r="AK37">
        <v>3603502</v>
      </c>
      <c r="AL37">
        <v>34.880000000000003</v>
      </c>
      <c r="AM37">
        <v>11.04</v>
      </c>
      <c r="AN37">
        <v>13.38</v>
      </c>
      <c r="AO37">
        <v>13.33</v>
      </c>
      <c r="AQ37">
        <v>4203502</v>
      </c>
      <c r="AR37">
        <v>36.020000000000003</v>
      </c>
      <c r="AS37">
        <v>10.86</v>
      </c>
      <c r="AT37">
        <v>13.23</v>
      </c>
      <c r="AU37">
        <v>13.19</v>
      </c>
      <c r="AW37">
        <v>4803502</v>
      </c>
      <c r="AX37">
        <v>36.56</v>
      </c>
      <c r="AY37">
        <v>10.72</v>
      </c>
      <c r="AZ37">
        <v>13.11</v>
      </c>
      <c r="BA37">
        <v>13.06</v>
      </c>
      <c r="BC37">
        <v>5403502</v>
      </c>
      <c r="BD37">
        <v>36.909999999999997</v>
      </c>
      <c r="BE37">
        <v>10.58</v>
      </c>
      <c r="BF37">
        <v>12.94</v>
      </c>
      <c r="BG37">
        <v>12.89</v>
      </c>
      <c r="BI37">
        <v>6003502</v>
      </c>
      <c r="BJ37">
        <v>37.32</v>
      </c>
      <c r="BK37">
        <v>10.34</v>
      </c>
      <c r="BL37">
        <v>12.67</v>
      </c>
      <c r="BM37">
        <v>12.63</v>
      </c>
      <c r="BO37">
        <v>6603502</v>
      </c>
      <c r="BP37">
        <v>37.35</v>
      </c>
      <c r="BQ37">
        <v>9.8800000000000008</v>
      </c>
      <c r="BR37">
        <v>12.23</v>
      </c>
      <c r="BS37">
        <v>12.16</v>
      </c>
      <c r="BU37">
        <v>7203502</v>
      </c>
      <c r="BV37">
        <v>37.35</v>
      </c>
      <c r="BW37">
        <v>9.11</v>
      </c>
      <c r="BX37">
        <v>11.42</v>
      </c>
      <c r="BY37">
        <v>11.35</v>
      </c>
      <c r="CA37">
        <v>7803502</v>
      </c>
      <c r="CB37">
        <v>37.549999999999997</v>
      </c>
      <c r="CC37">
        <v>6.62</v>
      </c>
      <c r="CD37">
        <v>8.9499999999999993</v>
      </c>
      <c r="CE37">
        <v>8.8800000000000008</v>
      </c>
      <c r="CG37">
        <v>8068802</v>
      </c>
      <c r="CH37">
        <v>37.03</v>
      </c>
      <c r="CI37">
        <v>6.1</v>
      </c>
      <c r="CJ37">
        <v>8.32</v>
      </c>
      <c r="CK37">
        <v>8.2799999999999994</v>
      </c>
    </row>
    <row r="38" spans="1:89" x14ac:dyDescent="0.4">
      <c r="A38">
        <v>4402</v>
      </c>
      <c r="B38">
        <v>22.36</v>
      </c>
      <c r="C38">
        <v>11.57</v>
      </c>
      <c r="D38">
        <v>14.77</v>
      </c>
      <c r="E38">
        <v>14.81</v>
      </c>
      <c r="G38">
        <v>603602</v>
      </c>
      <c r="H38">
        <v>26.26</v>
      </c>
      <c r="I38">
        <v>10.61</v>
      </c>
      <c r="J38">
        <v>13.04</v>
      </c>
      <c r="K38">
        <v>13.01</v>
      </c>
      <c r="M38">
        <v>1203602</v>
      </c>
      <c r="N38">
        <v>29.04</v>
      </c>
      <c r="O38">
        <v>10.84</v>
      </c>
      <c r="P38">
        <v>13.26</v>
      </c>
      <c r="Q38">
        <v>13.24</v>
      </c>
      <c r="S38">
        <v>1803602</v>
      </c>
      <c r="T38">
        <v>30.9</v>
      </c>
      <c r="U38">
        <v>11.01</v>
      </c>
      <c r="V38">
        <v>13.38</v>
      </c>
      <c r="W38">
        <v>13.34</v>
      </c>
      <c r="Y38">
        <v>2403602</v>
      </c>
      <c r="Z38">
        <v>31.83</v>
      </c>
      <c r="AA38">
        <v>10.89</v>
      </c>
      <c r="AB38">
        <v>13.36</v>
      </c>
      <c r="AC38">
        <v>13.33</v>
      </c>
      <c r="AE38">
        <v>3003602</v>
      </c>
      <c r="AF38">
        <v>32.770000000000003</v>
      </c>
      <c r="AG38">
        <v>10.91</v>
      </c>
      <c r="AH38">
        <v>13.31</v>
      </c>
      <c r="AI38">
        <v>13.27</v>
      </c>
      <c r="AK38">
        <v>3603602</v>
      </c>
      <c r="AL38">
        <v>34.86</v>
      </c>
      <c r="AM38">
        <v>10.9</v>
      </c>
      <c r="AN38">
        <v>13.27</v>
      </c>
      <c r="AO38">
        <v>13.24</v>
      </c>
      <c r="AQ38">
        <v>4203602</v>
      </c>
      <c r="AR38">
        <v>35.96</v>
      </c>
      <c r="AS38">
        <v>10.86</v>
      </c>
      <c r="AT38">
        <v>13.23</v>
      </c>
      <c r="AU38">
        <v>13.19</v>
      </c>
      <c r="AW38">
        <v>4803602</v>
      </c>
      <c r="AX38">
        <v>36.56</v>
      </c>
      <c r="AY38">
        <v>10.59</v>
      </c>
      <c r="AZ38">
        <v>13.01</v>
      </c>
      <c r="BA38">
        <v>12.96</v>
      </c>
      <c r="BC38">
        <v>5403602</v>
      </c>
      <c r="BD38">
        <v>36.909999999999997</v>
      </c>
      <c r="BE38">
        <v>10.6</v>
      </c>
      <c r="BF38">
        <v>12.94</v>
      </c>
      <c r="BG38">
        <v>12.91</v>
      </c>
      <c r="BI38">
        <v>6003602</v>
      </c>
      <c r="BJ38">
        <v>37.32</v>
      </c>
      <c r="BK38">
        <v>10.34</v>
      </c>
      <c r="BL38">
        <v>12.67</v>
      </c>
      <c r="BM38">
        <v>12.63</v>
      </c>
      <c r="BO38">
        <v>6603602</v>
      </c>
      <c r="BP38">
        <v>37.17</v>
      </c>
      <c r="BQ38">
        <v>9.8699999999999992</v>
      </c>
      <c r="BR38">
        <v>12.21</v>
      </c>
      <c r="BS38">
        <v>12.16</v>
      </c>
      <c r="BU38">
        <v>7203602</v>
      </c>
      <c r="BV38">
        <v>37.46</v>
      </c>
      <c r="BW38">
        <v>9.11</v>
      </c>
      <c r="BX38">
        <v>11.42</v>
      </c>
      <c r="BY38">
        <v>11.35</v>
      </c>
      <c r="CA38">
        <v>7803602</v>
      </c>
      <c r="CB38">
        <v>37.520000000000003</v>
      </c>
      <c r="CC38">
        <v>6.67</v>
      </c>
      <c r="CD38">
        <v>8.9700000000000006</v>
      </c>
      <c r="CE38">
        <v>8.91</v>
      </c>
      <c r="CG38">
        <v>8068902</v>
      </c>
      <c r="CH38">
        <v>37.08</v>
      </c>
      <c r="CI38">
        <v>6.11</v>
      </c>
      <c r="CJ38">
        <v>8.32</v>
      </c>
      <c r="CK38">
        <v>8.2799999999999994</v>
      </c>
    </row>
    <row r="39" spans="1:89" x14ac:dyDescent="0.4">
      <c r="A39">
        <v>4502</v>
      </c>
      <c r="B39">
        <v>22.41</v>
      </c>
      <c r="C39">
        <v>11.57</v>
      </c>
      <c r="D39">
        <v>14.77</v>
      </c>
      <c r="E39">
        <v>14.81</v>
      </c>
      <c r="G39">
        <v>603702</v>
      </c>
      <c r="H39">
        <v>26.21</v>
      </c>
      <c r="I39">
        <v>10.61</v>
      </c>
      <c r="J39">
        <v>13.04</v>
      </c>
      <c r="K39">
        <v>13.01</v>
      </c>
      <c r="M39">
        <v>1203702</v>
      </c>
      <c r="N39">
        <v>29.04</v>
      </c>
      <c r="O39">
        <v>10.84</v>
      </c>
      <c r="P39">
        <v>13.26</v>
      </c>
      <c r="Q39">
        <v>13.21</v>
      </c>
      <c r="S39">
        <v>1803802</v>
      </c>
      <c r="T39">
        <v>30.9</v>
      </c>
      <c r="U39">
        <v>11.01</v>
      </c>
      <c r="V39">
        <v>13.38</v>
      </c>
      <c r="W39">
        <v>13.34</v>
      </c>
      <c r="Y39">
        <v>2403702</v>
      </c>
      <c r="Z39">
        <v>31.83</v>
      </c>
      <c r="AA39">
        <v>10.89</v>
      </c>
      <c r="AB39">
        <v>13.36</v>
      </c>
      <c r="AC39">
        <v>13.33</v>
      </c>
      <c r="AE39">
        <v>3003702</v>
      </c>
      <c r="AF39">
        <v>32.85</v>
      </c>
      <c r="AG39">
        <v>10.94</v>
      </c>
      <c r="AH39">
        <v>13.32</v>
      </c>
      <c r="AI39">
        <v>13.29</v>
      </c>
      <c r="AK39">
        <v>3603702</v>
      </c>
      <c r="AL39">
        <v>34.83</v>
      </c>
      <c r="AM39">
        <v>11.04</v>
      </c>
      <c r="AN39">
        <v>13.36</v>
      </c>
      <c r="AO39">
        <v>13.32</v>
      </c>
      <c r="AQ39">
        <v>4203702</v>
      </c>
      <c r="AR39">
        <v>35.93</v>
      </c>
      <c r="AS39">
        <v>10.86</v>
      </c>
      <c r="AT39">
        <v>13.23</v>
      </c>
      <c r="AU39">
        <v>13.19</v>
      </c>
      <c r="AW39">
        <v>4803702</v>
      </c>
      <c r="AX39">
        <v>36.56</v>
      </c>
      <c r="AY39">
        <v>10.59</v>
      </c>
      <c r="AZ39">
        <v>13.02</v>
      </c>
      <c r="BA39">
        <v>12.97</v>
      </c>
      <c r="BC39">
        <v>5403702</v>
      </c>
      <c r="BD39">
        <v>36.85</v>
      </c>
      <c r="BE39">
        <v>10.59</v>
      </c>
      <c r="BF39">
        <v>12.95</v>
      </c>
      <c r="BG39">
        <v>12.89</v>
      </c>
      <c r="BI39">
        <v>6003702</v>
      </c>
      <c r="BJ39">
        <v>37.229999999999997</v>
      </c>
      <c r="BK39">
        <v>10.34</v>
      </c>
      <c r="BL39">
        <v>12.67</v>
      </c>
      <c r="BM39">
        <v>12.63</v>
      </c>
      <c r="BO39">
        <v>6603702</v>
      </c>
      <c r="BP39">
        <v>37.229999999999997</v>
      </c>
      <c r="BQ39">
        <v>9.8699999999999992</v>
      </c>
      <c r="BR39">
        <v>12.23</v>
      </c>
      <c r="BS39">
        <v>12.17</v>
      </c>
      <c r="BU39">
        <v>7203702</v>
      </c>
      <c r="BV39">
        <v>37.49</v>
      </c>
      <c r="BW39">
        <v>9.1300000000000008</v>
      </c>
      <c r="BX39">
        <v>11.42</v>
      </c>
      <c r="BY39">
        <v>11.35</v>
      </c>
      <c r="CA39">
        <v>7803702</v>
      </c>
      <c r="CB39">
        <v>37.520000000000003</v>
      </c>
      <c r="CC39">
        <v>6.67</v>
      </c>
      <c r="CD39">
        <v>8.9700000000000006</v>
      </c>
      <c r="CE39">
        <v>8.9</v>
      </c>
      <c r="CG39">
        <v>8069002</v>
      </c>
      <c r="CH39">
        <v>36.880000000000003</v>
      </c>
      <c r="CI39">
        <v>6.08</v>
      </c>
      <c r="CJ39">
        <v>8.31</v>
      </c>
      <c r="CK39">
        <v>8.2799999999999994</v>
      </c>
    </row>
    <row r="40" spans="1:89" x14ac:dyDescent="0.4">
      <c r="A40">
        <v>4602</v>
      </c>
      <c r="B40">
        <v>22.58</v>
      </c>
      <c r="C40">
        <v>11.57</v>
      </c>
      <c r="D40">
        <v>14.77</v>
      </c>
      <c r="E40">
        <v>14.81</v>
      </c>
      <c r="G40">
        <v>603802</v>
      </c>
      <c r="H40">
        <v>26.24</v>
      </c>
      <c r="I40">
        <v>10.61</v>
      </c>
      <c r="J40">
        <v>13.04</v>
      </c>
      <c r="K40">
        <v>13.01</v>
      </c>
      <c r="M40">
        <v>1203802</v>
      </c>
      <c r="N40">
        <v>29.04</v>
      </c>
      <c r="O40">
        <v>10.94</v>
      </c>
      <c r="P40">
        <v>13.33</v>
      </c>
      <c r="Q40">
        <v>13.29</v>
      </c>
      <c r="S40">
        <v>1803902</v>
      </c>
      <c r="T40">
        <v>30.9</v>
      </c>
      <c r="U40">
        <v>11.01</v>
      </c>
      <c r="V40">
        <v>13.38</v>
      </c>
      <c r="W40">
        <v>13.34</v>
      </c>
      <c r="Y40">
        <v>2403802</v>
      </c>
      <c r="Z40">
        <v>31.83</v>
      </c>
      <c r="AA40">
        <v>10.89</v>
      </c>
      <c r="AB40">
        <v>13.36</v>
      </c>
      <c r="AC40">
        <v>13.33</v>
      </c>
      <c r="AE40">
        <v>3003802</v>
      </c>
      <c r="AF40">
        <v>32.82</v>
      </c>
      <c r="AG40">
        <v>10.92</v>
      </c>
      <c r="AH40">
        <v>13.31</v>
      </c>
      <c r="AI40">
        <v>13.29</v>
      </c>
      <c r="AK40">
        <v>3603802</v>
      </c>
      <c r="AL40">
        <v>34.86</v>
      </c>
      <c r="AM40">
        <v>11.01</v>
      </c>
      <c r="AN40">
        <v>13.34</v>
      </c>
      <c r="AO40">
        <v>13.31</v>
      </c>
      <c r="AQ40">
        <v>4203802</v>
      </c>
      <c r="AR40">
        <v>36.130000000000003</v>
      </c>
      <c r="AS40">
        <v>10.75</v>
      </c>
      <c r="AT40">
        <v>13.16</v>
      </c>
      <c r="AU40">
        <v>13.1</v>
      </c>
      <c r="AW40">
        <v>4803802</v>
      </c>
      <c r="AX40">
        <v>36.56</v>
      </c>
      <c r="AY40">
        <v>10.68</v>
      </c>
      <c r="AZ40">
        <v>13.06</v>
      </c>
      <c r="BA40">
        <v>13.02</v>
      </c>
      <c r="BC40">
        <v>5403802</v>
      </c>
      <c r="BD40">
        <v>36.880000000000003</v>
      </c>
      <c r="BE40">
        <v>10.59</v>
      </c>
      <c r="BF40">
        <v>12.95</v>
      </c>
      <c r="BG40">
        <v>12.89</v>
      </c>
      <c r="BI40">
        <v>6003802</v>
      </c>
      <c r="BJ40">
        <v>37.409999999999997</v>
      </c>
      <c r="BK40">
        <v>10.34</v>
      </c>
      <c r="BL40">
        <v>12.67</v>
      </c>
      <c r="BM40">
        <v>12.63</v>
      </c>
      <c r="BO40">
        <v>6603802</v>
      </c>
      <c r="BP40">
        <v>37.26</v>
      </c>
      <c r="BQ40">
        <v>9.75</v>
      </c>
      <c r="BR40">
        <v>12.14</v>
      </c>
      <c r="BS40">
        <v>12.08</v>
      </c>
      <c r="BU40">
        <v>7203802</v>
      </c>
      <c r="BV40">
        <v>37.549999999999997</v>
      </c>
      <c r="BW40">
        <v>9.1300000000000008</v>
      </c>
      <c r="BX40">
        <v>11.42</v>
      </c>
      <c r="BY40">
        <v>11.35</v>
      </c>
      <c r="CA40">
        <v>7803802</v>
      </c>
      <c r="CB40">
        <v>37.549999999999997</v>
      </c>
      <c r="CC40">
        <v>6.66</v>
      </c>
      <c r="CD40">
        <v>8.9600000000000009</v>
      </c>
      <c r="CE40">
        <v>8.9</v>
      </c>
      <c r="CG40">
        <v>8069102</v>
      </c>
      <c r="CH40">
        <v>37.08</v>
      </c>
      <c r="CI40">
        <v>6.19</v>
      </c>
      <c r="CJ40">
        <v>8.39</v>
      </c>
      <c r="CK40">
        <v>8.36</v>
      </c>
    </row>
    <row r="41" spans="1:89" x14ac:dyDescent="0.4">
      <c r="A41">
        <v>4702</v>
      </c>
      <c r="B41">
        <v>22.46</v>
      </c>
      <c r="C41">
        <v>11.57</v>
      </c>
      <c r="D41">
        <v>14.77</v>
      </c>
      <c r="E41">
        <v>14.81</v>
      </c>
      <c r="G41">
        <v>603902</v>
      </c>
      <c r="H41">
        <v>26.19</v>
      </c>
      <c r="I41">
        <v>10.61</v>
      </c>
      <c r="J41">
        <v>13.04</v>
      </c>
      <c r="K41">
        <v>13.01</v>
      </c>
      <c r="M41">
        <v>1203902</v>
      </c>
      <c r="N41">
        <v>29.04</v>
      </c>
      <c r="O41">
        <v>10.92</v>
      </c>
      <c r="P41">
        <v>13.3</v>
      </c>
      <c r="Q41">
        <v>13.29</v>
      </c>
      <c r="S41">
        <v>1804002</v>
      </c>
      <c r="T41">
        <v>30.69</v>
      </c>
      <c r="U41">
        <v>11.01</v>
      </c>
      <c r="V41">
        <v>13.38</v>
      </c>
      <c r="W41">
        <v>13.34</v>
      </c>
      <c r="Y41">
        <v>2403902</v>
      </c>
      <c r="Z41">
        <v>31.8</v>
      </c>
      <c r="AA41">
        <v>10.89</v>
      </c>
      <c r="AB41">
        <v>13.36</v>
      </c>
      <c r="AC41">
        <v>13.33</v>
      </c>
      <c r="AE41">
        <v>3003902</v>
      </c>
      <c r="AF41">
        <v>32.85</v>
      </c>
      <c r="AG41">
        <v>11.01</v>
      </c>
      <c r="AH41">
        <v>13.36</v>
      </c>
      <c r="AI41">
        <v>13.35</v>
      </c>
      <c r="AK41">
        <v>3603902</v>
      </c>
      <c r="AL41">
        <v>34.799999999999997</v>
      </c>
      <c r="AM41">
        <v>10.98</v>
      </c>
      <c r="AN41">
        <v>13.32</v>
      </c>
      <c r="AO41">
        <v>13.29</v>
      </c>
      <c r="AQ41">
        <v>4203902</v>
      </c>
      <c r="AR41">
        <v>36.1</v>
      </c>
      <c r="AS41">
        <v>10.87</v>
      </c>
      <c r="AT41">
        <v>13.23</v>
      </c>
      <c r="AU41">
        <v>13.19</v>
      </c>
      <c r="AW41">
        <v>4803902</v>
      </c>
      <c r="AX41">
        <v>36.56</v>
      </c>
      <c r="AY41">
        <v>10.71</v>
      </c>
      <c r="AZ41">
        <v>13.1</v>
      </c>
      <c r="BA41">
        <v>13.04</v>
      </c>
      <c r="BC41">
        <v>5403902</v>
      </c>
      <c r="BD41">
        <v>36.880000000000003</v>
      </c>
      <c r="BE41">
        <v>10.42</v>
      </c>
      <c r="BF41">
        <v>12.83</v>
      </c>
      <c r="BG41">
        <v>12.89</v>
      </c>
      <c r="BI41">
        <v>6003902</v>
      </c>
      <c r="BJ41">
        <v>37.35</v>
      </c>
      <c r="BK41">
        <v>10.34</v>
      </c>
      <c r="BL41">
        <v>12.67</v>
      </c>
      <c r="BM41">
        <v>12.63</v>
      </c>
      <c r="BO41">
        <v>6603902</v>
      </c>
      <c r="BP41">
        <v>37.409999999999997</v>
      </c>
      <c r="BQ41">
        <v>9.8699999999999992</v>
      </c>
      <c r="BR41">
        <v>12.21</v>
      </c>
      <c r="BS41">
        <v>12.18</v>
      </c>
      <c r="BU41">
        <v>7203902</v>
      </c>
      <c r="BV41">
        <v>37.409999999999997</v>
      </c>
      <c r="BW41">
        <v>9.1300000000000008</v>
      </c>
      <c r="BX41">
        <v>11.42</v>
      </c>
      <c r="BY41">
        <v>11.35</v>
      </c>
      <c r="CA41">
        <v>7803902</v>
      </c>
      <c r="CB41">
        <v>37.49</v>
      </c>
      <c r="CC41">
        <v>6.64</v>
      </c>
      <c r="CD41">
        <v>8.9499999999999993</v>
      </c>
      <c r="CE41">
        <v>8.8800000000000008</v>
      </c>
      <c r="CG41">
        <v>8069202</v>
      </c>
      <c r="CH41">
        <v>37.03</v>
      </c>
      <c r="CI41">
        <v>6.12</v>
      </c>
      <c r="CJ41">
        <v>8.33</v>
      </c>
      <c r="CK41">
        <v>8.3000000000000007</v>
      </c>
    </row>
    <row r="42" spans="1:89" x14ac:dyDescent="0.4">
      <c r="A42">
        <v>4802</v>
      </c>
      <c r="B42">
        <v>22.58</v>
      </c>
      <c r="C42">
        <v>11.57</v>
      </c>
      <c r="D42">
        <v>14.77</v>
      </c>
      <c r="E42">
        <v>14.81</v>
      </c>
      <c r="G42">
        <v>604002</v>
      </c>
      <c r="H42">
        <v>26.21</v>
      </c>
      <c r="I42">
        <v>10.61</v>
      </c>
      <c r="J42">
        <v>13.04</v>
      </c>
      <c r="K42">
        <v>13.01</v>
      </c>
      <c r="M42">
        <v>1204002</v>
      </c>
      <c r="N42">
        <v>29.04</v>
      </c>
      <c r="O42">
        <v>10.92</v>
      </c>
      <c r="P42">
        <v>13.31</v>
      </c>
      <c r="Q42">
        <v>13.29</v>
      </c>
      <c r="S42">
        <v>1804102</v>
      </c>
      <c r="T42">
        <v>30.59</v>
      </c>
      <c r="U42">
        <v>10.66</v>
      </c>
      <c r="V42">
        <v>13.19</v>
      </c>
      <c r="W42">
        <v>13.12</v>
      </c>
      <c r="Y42">
        <v>2404002</v>
      </c>
      <c r="Z42">
        <v>31.83</v>
      </c>
      <c r="AA42">
        <v>10.89</v>
      </c>
      <c r="AB42">
        <v>13.36</v>
      </c>
      <c r="AC42">
        <v>13.33</v>
      </c>
      <c r="AE42">
        <v>3004002</v>
      </c>
      <c r="AF42">
        <v>32.869999999999997</v>
      </c>
      <c r="AG42">
        <v>10.95</v>
      </c>
      <c r="AH42">
        <v>13.36</v>
      </c>
      <c r="AI42">
        <v>13.35</v>
      </c>
      <c r="AK42">
        <v>3604002</v>
      </c>
      <c r="AL42">
        <v>34.880000000000003</v>
      </c>
      <c r="AM42">
        <v>10.85</v>
      </c>
      <c r="AN42">
        <v>13.25</v>
      </c>
      <c r="AO42">
        <v>13.21</v>
      </c>
      <c r="AQ42">
        <v>4204002</v>
      </c>
      <c r="AR42">
        <v>36.020000000000003</v>
      </c>
      <c r="AS42">
        <v>10.87</v>
      </c>
      <c r="AT42">
        <v>13.23</v>
      </c>
      <c r="AU42">
        <v>13.19</v>
      </c>
      <c r="AW42">
        <v>4804002</v>
      </c>
      <c r="AX42">
        <v>36.56</v>
      </c>
      <c r="AY42">
        <v>10.71</v>
      </c>
      <c r="AZ42">
        <v>13.1</v>
      </c>
      <c r="BA42">
        <v>13.04</v>
      </c>
      <c r="BC42">
        <v>5404002</v>
      </c>
      <c r="BD42">
        <v>36.880000000000003</v>
      </c>
      <c r="BE42">
        <v>10.49</v>
      </c>
      <c r="BF42">
        <v>12.83</v>
      </c>
      <c r="BG42">
        <v>12.89</v>
      </c>
      <c r="BI42">
        <v>6004002</v>
      </c>
      <c r="BJ42">
        <v>37.35</v>
      </c>
      <c r="BK42">
        <v>10.34</v>
      </c>
      <c r="BL42">
        <v>12.67</v>
      </c>
      <c r="BM42">
        <v>12.63</v>
      </c>
      <c r="BO42">
        <v>6604002</v>
      </c>
      <c r="BP42">
        <v>37.26</v>
      </c>
      <c r="BQ42">
        <v>9.9</v>
      </c>
      <c r="BR42">
        <v>12.22</v>
      </c>
      <c r="BS42">
        <v>12.16</v>
      </c>
      <c r="BU42">
        <v>7204002</v>
      </c>
      <c r="BV42">
        <v>37.549999999999997</v>
      </c>
      <c r="BW42">
        <v>9.1300000000000008</v>
      </c>
      <c r="BX42">
        <v>11.42</v>
      </c>
      <c r="BY42">
        <v>11.35</v>
      </c>
      <c r="CA42">
        <v>7804002</v>
      </c>
      <c r="CB42">
        <v>37.49</v>
      </c>
      <c r="CC42">
        <v>6.63</v>
      </c>
      <c r="CD42">
        <v>8.94</v>
      </c>
      <c r="CE42">
        <v>8.86</v>
      </c>
      <c r="CG42">
        <v>8069302</v>
      </c>
      <c r="CH42">
        <v>36.94</v>
      </c>
      <c r="CI42">
        <v>6.14</v>
      </c>
      <c r="CJ42">
        <v>8.35</v>
      </c>
      <c r="CK42">
        <v>8.32</v>
      </c>
    </row>
    <row r="43" spans="1:89" x14ac:dyDescent="0.4">
      <c r="A43">
        <v>4902</v>
      </c>
      <c r="B43">
        <v>22.48</v>
      </c>
      <c r="C43">
        <v>11.57</v>
      </c>
      <c r="D43">
        <v>14.77</v>
      </c>
      <c r="E43">
        <v>14.81</v>
      </c>
      <c r="G43">
        <v>604102</v>
      </c>
      <c r="H43">
        <v>26.24</v>
      </c>
      <c r="I43">
        <v>10.61</v>
      </c>
      <c r="J43">
        <v>13.04</v>
      </c>
      <c r="K43">
        <v>13.01</v>
      </c>
      <c r="M43">
        <v>1204102</v>
      </c>
      <c r="N43">
        <v>29.04</v>
      </c>
      <c r="O43">
        <v>10.85</v>
      </c>
      <c r="P43">
        <v>13.31</v>
      </c>
      <c r="Q43">
        <v>13.29</v>
      </c>
      <c r="S43">
        <v>1804202</v>
      </c>
      <c r="T43">
        <v>30.75</v>
      </c>
      <c r="U43">
        <v>10.75</v>
      </c>
      <c r="V43">
        <v>13.23</v>
      </c>
      <c r="W43">
        <v>13.19</v>
      </c>
      <c r="Y43">
        <v>2404102</v>
      </c>
      <c r="Z43">
        <v>31.8</v>
      </c>
      <c r="AA43">
        <v>10.89</v>
      </c>
      <c r="AB43">
        <v>13.36</v>
      </c>
      <c r="AC43">
        <v>13.33</v>
      </c>
      <c r="AE43">
        <v>3004102</v>
      </c>
      <c r="AF43">
        <v>32.82</v>
      </c>
      <c r="AG43">
        <v>10.95</v>
      </c>
      <c r="AH43">
        <v>13.34</v>
      </c>
      <c r="AI43">
        <v>13.3</v>
      </c>
      <c r="AK43">
        <v>3604102</v>
      </c>
      <c r="AL43">
        <v>34.86</v>
      </c>
      <c r="AM43">
        <v>10.85</v>
      </c>
      <c r="AN43">
        <v>13.25</v>
      </c>
      <c r="AO43">
        <v>13.2</v>
      </c>
      <c r="AQ43">
        <v>4204102</v>
      </c>
      <c r="AR43">
        <v>36.04</v>
      </c>
      <c r="AS43">
        <v>10.89</v>
      </c>
      <c r="AT43">
        <v>13.25</v>
      </c>
      <c r="AU43">
        <v>13.2</v>
      </c>
      <c r="AW43">
        <v>4804102</v>
      </c>
      <c r="AX43">
        <v>36.56</v>
      </c>
      <c r="AY43">
        <v>10.63</v>
      </c>
      <c r="AZ43">
        <v>13.04</v>
      </c>
      <c r="BA43">
        <v>12.98</v>
      </c>
      <c r="BC43">
        <v>5404102</v>
      </c>
      <c r="BD43">
        <v>36.880000000000003</v>
      </c>
      <c r="BE43">
        <v>10.65</v>
      </c>
      <c r="BF43">
        <v>12.83</v>
      </c>
      <c r="BG43">
        <v>12.89</v>
      </c>
      <c r="BI43">
        <v>6004102</v>
      </c>
      <c r="BJ43">
        <v>37.32</v>
      </c>
      <c r="BK43">
        <v>10.34</v>
      </c>
      <c r="BL43">
        <v>12.67</v>
      </c>
      <c r="BM43">
        <v>12.63</v>
      </c>
      <c r="BO43">
        <v>6604102</v>
      </c>
      <c r="BP43">
        <v>37.29</v>
      </c>
      <c r="BQ43">
        <v>9.8800000000000008</v>
      </c>
      <c r="BR43">
        <v>12.23</v>
      </c>
      <c r="BS43">
        <v>12.18</v>
      </c>
      <c r="BU43">
        <v>7204102</v>
      </c>
      <c r="BV43">
        <v>37.380000000000003</v>
      </c>
      <c r="BW43">
        <v>9.1300000000000008</v>
      </c>
      <c r="BX43">
        <v>11.42</v>
      </c>
      <c r="BY43">
        <v>11.35</v>
      </c>
      <c r="CA43">
        <v>7804102</v>
      </c>
      <c r="CB43">
        <v>37.520000000000003</v>
      </c>
      <c r="CC43">
        <v>6.64</v>
      </c>
      <c r="CD43">
        <v>8.94</v>
      </c>
      <c r="CE43">
        <v>8.8800000000000008</v>
      </c>
      <c r="CG43">
        <v>8069402</v>
      </c>
      <c r="CH43">
        <v>36.880000000000003</v>
      </c>
      <c r="CI43">
        <v>6.14</v>
      </c>
      <c r="CJ43">
        <v>8.35</v>
      </c>
      <c r="CK43">
        <v>8.32</v>
      </c>
    </row>
    <row r="44" spans="1:89" x14ac:dyDescent="0.4">
      <c r="A44">
        <v>5002</v>
      </c>
      <c r="B44">
        <v>22.58</v>
      </c>
      <c r="C44">
        <v>11.57</v>
      </c>
      <c r="D44">
        <v>14.77</v>
      </c>
      <c r="E44">
        <v>14.81</v>
      </c>
      <c r="G44">
        <v>604202</v>
      </c>
      <c r="H44">
        <v>26.24</v>
      </c>
      <c r="I44">
        <v>10.61</v>
      </c>
      <c r="J44">
        <v>13.04</v>
      </c>
      <c r="K44">
        <v>13.01</v>
      </c>
      <c r="M44">
        <v>1204202</v>
      </c>
      <c r="N44">
        <v>29.04</v>
      </c>
      <c r="O44">
        <v>10.85</v>
      </c>
      <c r="P44">
        <v>13.27</v>
      </c>
      <c r="Q44">
        <v>13.24</v>
      </c>
      <c r="S44">
        <v>1804302</v>
      </c>
      <c r="T44">
        <v>30.72</v>
      </c>
      <c r="U44">
        <v>10.87</v>
      </c>
      <c r="V44">
        <v>13.31</v>
      </c>
      <c r="W44">
        <v>13.26</v>
      </c>
      <c r="Y44">
        <v>2404202</v>
      </c>
      <c r="Z44">
        <v>31.8</v>
      </c>
      <c r="AA44">
        <v>10.89</v>
      </c>
      <c r="AB44">
        <v>13.36</v>
      </c>
      <c r="AC44">
        <v>13.33</v>
      </c>
      <c r="AE44">
        <v>3004202</v>
      </c>
      <c r="AF44">
        <v>32.82</v>
      </c>
      <c r="AG44">
        <v>10.95</v>
      </c>
      <c r="AH44">
        <v>13.34</v>
      </c>
      <c r="AI44">
        <v>13.3</v>
      </c>
      <c r="AK44">
        <v>3604202</v>
      </c>
      <c r="AL44">
        <v>34.799999999999997</v>
      </c>
      <c r="AM44">
        <v>10.97</v>
      </c>
      <c r="AN44">
        <v>13.33</v>
      </c>
      <c r="AO44">
        <v>13.29</v>
      </c>
      <c r="AQ44">
        <v>4204202</v>
      </c>
      <c r="AR44">
        <v>36.07</v>
      </c>
      <c r="AS44">
        <v>10.81</v>
      </c>
      <c r="AT44">
        <v>13.19</v>
      </c>
      <c r="AU44">
        <v>13.14</v>
      </c>
      <c r="AW44">
        <v>4804202</v>
      </c>
      <c r="AX44">
        <v>36.56</v>
      </c>
      <c r="AY44">
        <v>10.61</v>
      </c>
      <c r="AZ44">
        <v>13.04</v>
      </c>
      <c r="BA44">
        <v>12.96</v>
      </c>
      <c r="BC44">
        <v>5404202</v>
      </c>
      <c r="BD44">
        <v>36.880000000000003</v>
      </c>
      <c r="BE44">
        <v>10.65</v>
      </c>
      <c r="BF44">
        <v>12.83</v>
      </c>
      <c r="BG44">
        <v>12.89</v>
      </c>
      <c r="BI44">
        <v>6004202</v>
      </c>
      <c r="BJ44">
        <v>37.200000000000003</v>
      </c>
      <c r="BK44">
        <v>10.34</v>
      </c>
      <c r="BL44">
        <v>12.67</v>
      </c>
      <c r="BM44">
        <v>12.63</v>
      </c>
      <c r="BO44">
        <v>6604202</v>
      </c>
      <c r="BP44">
        <v>37.32</v>
      </c>
      <c r="BQ44">
        <v>9.9</v>
      </c>
      <c r="BR44">
        <v>12.24</v>
      </c>
      <c r="BS44">
        <v>12.18</v>
      </c>
      <c r="BU44">
        <v>7204202</v>
      </c>
      <c r="BV44">
        <v>37.49</v>
      </c>
      <c r="BW44">
        <v>9.1300000000000008</v>
      </c>
      <c r="BX44">
        <v>11.42</v>
      </c>
      <c r="BY44">
        <v>11.35</v>
      </c>
      <c r="CA44">
        <v>7804202</v>
      </c>
      <c r="CB44">
        <v>37.549999999999997</v>
      </c>
      <c r="CC44">
        <v>6.67</v>
      </c>
      <c r="CD44">
        <v>8.9600000000000009</v>
      </c>
      <c r="CE44">
        <v>8.8800000000000008</v>
      </c>
      <c r="CG44">
        <v>8069502</v>
      </c>
      <c r="CH44">
        <v>37.03</v>
      </c>
      <c r="CI44">
        <v>6.07</v>
      </c>
      <c r="CJ44">
        <v>8.3000000000000007</v>
      </c>
      <c r="CK44">
        <v>8.25</v>
      </c>
    </row>
    <row r="45" spans="1:89" x14ac:dyDescent="0.4">
      <c r="A45">
        <v>5102</v>
      </c>
      <c r="B45">
        <v>22.5</v>
      </c>
      <c r="C45">
        <v>11.57</v>
      </c>
      <c r="D45">
        <v>14.77</v>
      </c>
      <c r="E45">
        <v>14.81</v>
      </c>
      <c r="G45">
        <v>604302</v>
      </c>
      <c r="H45">
        <v>26.24</v>
      </c>
      <c r="I45">
        <v>10.61</v>
      </c>
      <c r="J45">
        <v>13.04</v>
      </c>
      <c r="K45">
        <v>13.01</v>
      </c>
      <c r="M45">
        <v>1204302</v>
      </c>
      <c r="N45">
        <v>29.04</v>
      </c>
      <c r="O45">
        <v>10.84</v>
      </c>
      <c r="P45">
        <v>13.27</v>
      </c>
      <c r="Q45">
        <v>13.24</v>
      </c>
      <c r="S45">
        <v>1804402</v>
      </c>
      <c r="T45">
        <v>30.69</v>
      </c>
      <c r="U45">
        <v>10.89</v>
      </c>
      <c r="V45">
        <v>13.32</v>
      </c>
      <c r="W45">
        <v>13.27</v>
      </c>
      <c r="Y45">
        <v>2404302</v>
      </c>
      <c r="Z45">
        <v>31.8</v>
      </c>
      <c r="AA45">
        <v>10.89</v>
      </c>
      <c r="AB45">
        <v>13.36</v>
      </c>
      <c r="AC45">
        <v>13.33</v>
      </c>
      <c r="AE45">
        <v>3004302</v>
      </c>
      <c r="AF45">
        <v>32.770000000000003</v>
      </c>
      <c r="AG45">
        <v>10.95</v>
      </c>
      <c r="AH45">
        <v>13.34</v>
      </c>
      <c r="AI45">
        <v>13.3</v>
      </c>
      <c r="AK45">
        <v>3604302</v>
      </c>
      <c r="AL45">
        <v>34.72</v>
      </c>
      <c r="AM45">
        <v>10.99</v>
      </c>
      <c r="AN45">
        <v>13.33</v>
      </c>
      <c r="AO45">
        <v>13.29</v>
      </c>
      <c r="AQ45">
        <v>4204302</v>
      </c>
      <c r="AR45">
        <v>36.07</v>
      </c>
      <c r="AS45">
        <v>10.78</v>
      </c>
      <c r="AT45">
        <v>13.17</v>
      </c>
      <c r="AU45">
        <v>13.12</v>
      </c>
      <c r="AW45">
        <v>4804302</v>
      </c>
      <c r="AX45">
        <v>36.56</v>
      </c>
      <c r="AY45">
        <v>10.74</v>
      </c>
      <c r="AZ45">
        <v>13.11</v>
      </c>
      <c r="BA45">
        <v>13.06</v>
      </c>
      <c r="BC45">
        <v>5404302</v>
      </c>
      <c r="BD45">
        <v>36.880000000000003</v>
      </c>
      <c r="BE45">
        <v>10.64</v>
      </c>
      <c r="BF45">
        <v>12.83</v>
      </c>
      <c r="BG45">
        <v>12.89</v>
      </c>
      <c r="BI45">
        <v>6004302</v>
      </c>
      <c r="BJ45">
        <v>37.32</v>
      </c>
      <c r="BK45">
        <v>10.34</v>
      </c>
      <c r="BL45">
        <v>12.67</v>
      </c>
      <c r="BM45">
        <v>12.63</v>
      </c>
      <c r="BO45">
        <v>6604302</v>
      </c>
      <c r="BP45">
        <v>37.29</v>
      </c>
      <c r="BQ45">
        <v>9.75</v>
      </c>
      <c r="BR45">
        <v>12.14</v>
      </c>
      <c r="BS45">
        <v>12.08</v>
      </c>
      <c r="BU45">
        <v>7204302</v>
      </c>
      <c r="BV45">
        <v>37.549999999999997</v>
      </c>
      <c r="BW45">
        <v>9.1300000000000008</v>
      </c>
      <c r="BX45">
        <v>11.42</v>
      </c>
      <c r="BY45">
        <v>11.35</v>
      </c>
      <c r="CA45">
        <v>7804302</v>
      </c>
      <c r="CB45">
        <v>37.549999999999997</v>
      </c>
      <c r="CC45">
        <v>6.71</v>
      </c>
      <c r="CD45">
        <v>8.98</v>
      </c>
      <c r="CE45">
        <v>8.92</v>
      </c>
      <c r="CG45">
        <v>8069602</v>
      </c>
      <c r="CH45">
        <v>36.97</v>
      </c>
      <c r="CI45">
        <v>6.4</v>
      </c>
      <c r="CJ45">
        <v>8.52</v>
      </c>
      <c r="CK45">
        <v>8.5</v>
      </c>
    </row>
    <row r="46" spans="1:89" x14ac:dyDescent="0.4">
      <c r="A46">
        <v>5202</v>
      </c>
      <c r="B46">
        <v>22.58</v>
      </c>
      <c r="C46">
        <v>11.57</v>
      </c>
      <c r="D46">
        <v>14.77</v>
      </c>
      <c r="E46">
        <v>14.81</v>
      </c>
      <c r="G46">
        <v>604402</v>
      </c>
      <c r="H46">
        <v>26.16</v>
      </c>
      <c r="I46">
        <v>10.61</v>
      </c>
      <c r="J46">
        <v>13.04</v>
      </c>
      <c r="K46">
        <v>13.01</v>
      </c>
      <c r="M46">
        <v>1204402</v>
      </c>
      <c r="N46">
        <v>29.04</v>
      </c>
      <c r="O46">
        <v>10.98</v>
      </c>
      <c r="P46">
        <v>13.27</v>
      </c>
      <c r="Q46">
        <v>13.24</v>
      </c>
      <c r="S46">
        <v>1804502</v>
      </c>
      <c r="T46">
        <v>30.61</v>
      </c>
      <c r="U46">
        <v>10.89</v>
      </c>
      <c r="V46">
        <v>13.32</v>
      </c>
      <c r="W46">
        <v>13.26</v>
      </c>
      <c r="Y46">
        <v>2404402</v>
      </c>
      <c r="Z46">
        <v>31.77</v>
      </c>
      <c r="AA46">
        <v>10.89</v>
      </c>
      <c r="AB46">
        <v>13.36</v>
      </c>
      <c r="AC46">
        <v>13.33</v>
      </c>
      <c r="AE46">
        <v>3004402</v>
      </c>
      <c r="AF46">
        <v>32.71</v>
      </c>
      <c r="AG46">
        <v>10.95</v>
      </c>
      <c r="AH46">
        <v>13.34</v>
      </c>
      <c r="AI46">
        <v>13.3</v>
      </c>
      <c r="AK46">
        <v>3604402</v>
      </c>
      <c r="AL46">
        <v>34.799999999999997</v>
      </c>
      <c r="AM46">
        <v>10.96</v>
      </c>
      <c r="AN46">
        <v>13.33</v>
      </c>
      <c r="AO46">
        <v>13.29</v>
      </c>
      <c r="AQ46">
        <v>4204402</v>
      </c>
      <c r="AR46">
        <v>36.07</v>
      </c>
      <c r="AS46">
        <v>10.91</v>
      </c>
      <c r="AT46">
        <v>13.25</v>
      </c>
      <c r="AU46">
        <v>13.2</v>
      </c>
      <c r="AW46">
        <v>4804402</v>
      </c>
      <c r="AX46">
        <v>36.56</v>
      </c>
      <c r="AY46">
        <v>10.73</v>
      </c>
      <c r="AZ46">
        <v>13.11</v>
      </c>
      <c r="BA46">
        <v>13.07</v>
      </c>
      <c r="BC46">
        <v>5404402</v>
      </c>
      <c r="BD46">
        <v>36.880000000000003</v>
      </c>
      <c r="BE46">
        <v>10.64</v>
      </c>
      <c r="BF46">
        <v>12.83</v>
      </c>
      <c r="BG46">
        <v>12.89</v>
      </c>
      <c r="BI46">
        <v>6004402</v>
      </c>
      <c r="BJ46">
        <v>37.32</v>
      </c>
      <c r="BK46">
        <v>10.34</v>
      </c>
      <c r="BL46">
        <v>12.67</v>
      </c>
      <c r="BM46">
        <v>12.63</v>
      </c>
      <c r="BO46">
        <v>6604402</v>
      </c>
      <c r="BP46">
        <v>37.35</v>
      </c>
      <c r="BQ46">
        <v>9.7799999999999994</v>
      </c>
      <c r="BR46">
        <v>12.15</v>
      </c>
      <c r="BS46">
        <v>12.08</v>
      </c>
      <c r="BU46">
        <v>7204402</v>
      </c>
      <c r="BV46">
        <v>37.549999999999997</v>
      </c>
      <c r="BW46">
        <v>9.1300000000000008</v>
      </c>
      <c r="BX46">
        <v>11.42</v>
      </c>
      <c r="BY46">
        <v>11.35</v>
      </c>
      <c r="CA46">
        <v>7804402</v>
      </c>
      <c r="CB46">
        <v>37.49</v>
      </c>
      <c r="CC46">
        <v>6.73</v>
      </c>
      <c r="CD46">
        <v>9</v>
      </c>
      <c r="CE46">
        <v>8.9499999999999993</v>
      </c>
      <c r="CG46">
        <v>8069702</v>
      </c>
      <c r="CH46">
        <v>36.909999999999997</v>
      </c>
      <c r="CI46">
        <v>6.23</v>
      </c>
      <c r="CJ46">
        <v>8.41</v>
      </c>
      <c r="CK46">
        <v>8.3800000000000008</v>
      </c>
    </row>
    <row r="47" spans="1:89" x14ac:dyDescent="0.4">
      <c r="A47">
        <v>5302</v>
      </c>
      <c r="B47">
        <v>22.58</v>
      </c>
      <c r="C47">
        <v>11.57</v>
      </c>
      <c r="D47">
        <v>14.77</v>
      </c>
      <c r="E47">
        <v>14.81</v>
      </c>
      <c r="G47">
        <v>604502</v>
      </c>
      <c r="H47">
        <v>26.24</v>
      </c>
      <c r="I47">
        <v>10.61</v>
      </c>
      <c r="J47">
        <v>13.04</v>
      </c>
      <c r="K47">
        <v>13.01</v>
      </c>
      <c r="M47">
        <v>1204502</v>
      </c>
      <c r="N47">
        <v>29.04</v>
      </c>
      <c r="O47">
        <v>10.98</v>
      </c>
      <c r="P47">
        <v>13.27</v>
      </c>
      <c r="Q47">
        <v>13.24</v>
      </c>
      <c r="S47">
        <v>1804602</v>
      </c>
      <c r="T47">
        <v>30.64</v>
      </c>
      <c r="U47">
        <v>10.79</v>
      </c>
      <c r="V47">
        <v>13.26</v>
      </c>
      <c r="W47">
        <v>13.22</v>
      </c>
      <c r="Y47">
        <v>2404502</v>
      </c>
      <c r="Z47">
        <v>31.77</v>
      </c>
      <c r="AA47">
        <v>10.89</v>
      </c>
      <c r="AB47">
        <v>13.36</v>
      </c>
      <c r="AC47">
        <v>13.33</v>
      </c>
      <c r="AE47">
        <v>3004502</v>
      </c>
      <c r="AF47">
        <v>32.82</v>
      </c>
      <c r="AG47">
        <v>10.95</v>
      </c>
      <c r="AH47">
        <v>13.34</v>
      </c>
      <c r="AI47">
        <v>13.3</v>
      </c>
      <c r="AK47">
        <v>3604502</v>
      </c>
      <c r="AL47">
        <v>34.86</v>
      </c>
      <c r="AM47">
        <v>10.96</v>
      </c>
      <c r="AN47">
        <v>13.32</v>
      </c>
      <c r="AO47">
        <v>13.29</v>
      </c>
      <c r="AQ47">
        <v>4204502</v>
      </c>
      <c r="AR47">
        <v>36.020000000000003</v>
      </c>
      <c r="AS47">
        <v>10.91</v>
      </c>
      <c r="AT47">
        <v>13.25</v>
      </c>
      <c r="AU47">
        <v>13.21</v>
      </c>
      <c r="AW47">
        <v>4804502</v>
      </c>
      <c r="AX47">
        <v>36.56</v>
      </c>
      <c r="AY47">
        <v>10.74</v>
      </c>
      <c r="AZ47">
        <v>13.12</v>
      </c>
      <c r="BA47">
        <v>13.07</v>
      </c>
      <c r="BC47">
        <v>5404502</v>
      </c>
      <c r="BD47">
        <v>36.880000000000003</v>
      </c>
      <c r="BE47">
        <v>10.64</v>
      </c>
      <c r="BF47">
        <v>12.83</v>
      </c>
      <c r="BG47">
        <v>12.89</v>
      </c>
      <c r="BI47">
        <v>6004502</v>
      </c>
      <c r="BJ47">
        <v>37.229999999999997</v>
      </c>
      <c r="BK47">
        <v>10.34</v>
      </c>
      <c r="BL47">
        <v>12.67</v>
      </c>
      <c r="BM47">
        <v>12.63</v>
      </c>
      <c r="BO47">
        <v>6604502</v>
      </c>
      <c r="BP47">
        <v>37.380000000000003</v>
      </c>
      <c r="BQ47">
        <v>9.9</v>
      </c>
      <c r="BR47">
        <v>12.23</v>
      </c>
      <c r="BS47">
        <v>12.17</v>
      </c>
      <c r="BU47">
        <v>7204502</v>
      </c>
      <c r="BV47">
        <v>37.44</v>
      </c>
      <c r="BW47">
        <v>9.1300000000000008</v>
      </c>
      <c r="BX47">
        <v>11.42</v>
      </c>
      <c r="BY47">
        <v>11.35</v>
      </c>
      <c r="CA47">
        <v>7804502</v>
      </c>
      <c r="CB47">
        <v>37.549999999999997</v>
      </c>
      <c r="CC47">
        <v>6.74</v>
      </c>
      <c r="CD47">
        <v>9.02</v>
      </c>
      <c r="CE47">
        <v>8.93</v>
      </c>
      <c r="CG47">
        <v>8069802</v>
      </c>
      <c r="CH47">
        <v>37</v>
      </c>
      <c r="CI47">
        <v>6.21</v>
      </c>
      <c r="CJ47">
        <v>8.4</v>
      </c>
      <c r="CK47">
        <v>8.3699999999999992</v>
      </c>
    </row>
    <row r="48" spans="1:89" x14ac:dyDescent="0.4">
      <c r="A48">
        <v>5402</v>
      </c>
      <c r="B48">
        <v>22.48</v>
      </c>
      <c r="C48">
        <v>11.57</v>
      </c>
      <c r="D48">
        <v>14.77</v>
      </c>
      <c r="E48">
        <v>14.81</v>
      </c>
      <c r="G48">
        <v>604602</v>
      </c>
      <c r="H48">
        <v>26.24</v>
      </c>
      <c r="I48">
        <v>10.61</v>
      </c>
      <c r="J48">
        <v>13.04</v>
      </c>
      <c r="K48">
        <v>13.01</v>
      </c>
      <c r="M48">
        <v>1204602</v>
      </c>
      <c r="N48">
        <v>29.04</v>
      </c>
      <c r="O48">
        <v>10.98</v>
      </c>
      <c r="P48">
        <v>13.27</v>
      </c>
      <c r="Q48">
        <v>13.24</v>
      </c>
      <c r="S48">
        <v>1804702</v>
      </c>
      <c r="T48">
        <v>30.69</v>
      </c>
      <c r="U48">
        <v>10.85</v>
      </c>
      <c r="V48">
        <v>13.29</v>
      </c>
      <c r="W48">
        <v>13.24</v>
      </c>
      <c r="Y48">
        <v>2404602</v>
      </c>
      <c r="Z48">
        <v>31.8</v>
      </c>
      <c r="AA48">
        <v>10.89</v>
      </c>
      <c r="AB48">
        <v>13.36</v>
      </c>
      <c r="AC48">
        <v>13.33</v>
      </c>
      <c r="AE48">
        <v>3004602</v>
      </c>
      <c r="AF48">
        <v>32.82</v>
      </c>
      <c r="AG48">
        <v>10.95</v>
      </c>
      <c r="AH48">
        <v>13.34</v>
      </c>
      <c r="AI48">
        <v>13.3</v>
      </c>
      <c r="AK48">
        <v>3604602</v>
      </c>
      <c r="AL48">
        <v>34.799999999999997</v>
      </c>
      <c r="AM48">
        <v>10.99</v>
      </c>
      <c r="AN48">
        <v>13.32</v>
      </c>
      <c r="AO48">
        <v>13.29</v>
      </c>
      <c r="AQ48">
        <v>4204602</v>
      </c>
      <c r="AR48">
        <v>36.020000000000003</v>
      </c>
      <c r="AS48">
        <v>10.9</v>
      </c>
      <c r="AT48">
        <v>13.23</v>
      </c>
      <c r="AU48">
        <v>13.21</v>
      </c>
      <c r="AW48">
        <v>4804602</v>
      </c>
      <c r="AX48">
        <v>36.56</v>
      </c>
      <c r="AY48">
        <v>10.75</v>
      </c>
      <c r="AZ48">
        <v>13.11</v>
      </c>
      <c r="BA48">
        <v>13.07</v>
      </c>
      <c r="BC48">
        <v>5404602</v>
      </c>
      <c r="BD48">
        <v>36.880000000000003</v>
      </c>
      <c r="BE48">
        <v>10.64</v>
      </c>
      <c r="BF48">
        <v>12.83</v>
      </c>
      <c r="BG48">
        <v>12.89</v>
      </c>
      <c r="BI48">
        <v>6004602</v>
      </c>
      <c r="BJ48">
        <v>37.229999999999997</v>
      </c>
      <c r="BK48">
        <v>10.34</v>
      </c>
      <c r="BL48">
        <v>12.67</v>
      </c>
      <c r="BM48">
        <v>12.63</v>
      </c>
      <c r="BO48">
        <v>6604602</v>
      </c>
      <c r="BP48">
        <v>37.229999999999997</v>
      </c>
      <c r="BQ48">
        <v>9.8800000000000008</v>
      </c>
      <c r="BR48">
        <v>12.21</v>
      </c>
      <c r="BS48">
        <v>12.15</v>
      </c>
      <c r="BU48">
        <v>7204602</v>
      </c>
      <c r="BV48">
        <v>37.32</v>
      </c>
      <c r="BW48">
        <v>9.1300000000000008</v>
      </c>
      <c r="BX48">
        <v>11.42</v>
      </c>
      <c r="BY48">
        <v>11.35</v>
      </c>
      <c r="CA48">
        <v>7804602</v>
      </c>
      <c r="CB48">
        <v>37.44</v>
      </c>
      <c r="CC48">
        <v>6.73</v>
      </c>
      <c r="CD48">
        <v>9.01</v>
      </c>
      <c r="CE48">
        <v>8.9499999999999993</v>
      </c>
      <c r="CG48">
        <v>8069902</v>
      </c>
      <c r="CH48">
        <v>36.909999999999997</v>
      </c>
      <c r="CI48">
        <v>6.23</v>
      </c>
      <c r="CJ48">
        <v>8.41</v>
      </c>
      <c r="CK48">
        <v>8.3800000000000008</v>
      </c>
    </row>
    <row r="49" spans="1:89" x14ac:dyDescent="0.4">
      <c r="A49">
        <v>5502</v>
      </c>
      <c r="B49">
        <v>22.58</v>
      </c>
      <c r="C49">
        <v>11.57</v>
      </c>
      <c r="D49">
        <v>14.77</v>
      </c>
      <c r="E49">
        <v>14.81</v>
      </c>
      <c r="G49">
        <v>604702</v>
      </c>
      <c r="H49">
        <v>26.16</v>
      </c>
      <c r="I49">
        <v>10.61</v>
      </c>
      <c r="J49">
        <v>13.04</v>
      </c>
      <c r="K49">
        <v>13.01</v>
      </c>
      <c r="M49">
        <v>1204702</v>
      </c>
      <c r="N49">
        <v>29.04</v>
      </c>
      <c r="O49">
        <v>10.86</v>
      </c>
      <c r="P49">
        <v>13.27</v>
      </c>
      <c r="Q49">
        <v>13.24</v>
      </c>
      <c r="S49">
        <v>1804802</v>
      </c>
      <c r="T49">
        <v>30.77</v>
      </c>
      <c r="U49">
        <v>11</v>
      </c>
      <c r="V49">
        <v>13.36</v>
      </c>
      <c r="W49">
        <v>13.33</v>
      </c>
      <c r="Y49">
        <v>2404702</v>
      </c>
      <c r="Z49">
        <v>31.88</v>
      </c>
      <c r="AA49">
        <v>10.89</v>
      </c>
      <c r="AB49">
        <v>13.36</v>
      </c>
      <c r="AC49">
        <v>13.33</v>
      </c>
      <c r="AE49">
        <v>3004702</v>
      </c>
      <c r="AF49">
        <v>32.79</v>
      </c>
      <c r="AG49">
        <v>10.95</v>
      </c>
      <c r="AH49">
        <v>13.34</v>
      </c>
      <c r="AI49">
        <v>13.3</v>
      </c>
      <c r="AK49">
        <v>3604702</v>
      </c>
      <c r="AL49">
        <v>34.799999999999997</v>
      </c>
      <c r="AM49">
        <v>10.82</v>
      </c>
      <c r="AN49">
        <v>13.32</v>
      </c>
      <c r="AO49">
        <v>13.29</v>
      </c>
      <c r="AQ49">
        <v>4204702</v>
      </c>
      <c r="AR49">
        <v>35.99</v>
      </c>
      <c r="AS49">
        <v>10.81</v>
      </c>
      <c r="AT49">
        <v>13.19</v>
      </c>
      <c r="AU49">
        <v>13.12</v>
      </c>
      <c r="AW49">
        <v>4804702</v>
      </c>
      <c r="AX49">
        <v>36.56</v>
      </c>
      <c r="AY49">
        <v>10.75</v>
      </c>
      <c r="AZ49">
        <v>13.11</v>
      </c>
      <c r="BA49">
        <v>13.06</v>
      </c>
      <c r="BC49">
        <v>5404702</v>
      </c>
      <c r="BD49">
        <v>36.880000000000003</v>
      </c>
      <c r="BE49">
        <v>10.64</v>
      </c>
      <c r="BF49">
        <v>12.83</v>
      </c>
      <c r="BG49">
        <v>12.89</v>
      </c>
      <c r="BI49">
        <v>6004702</v>
      </c>
      <c r="BJ49">
        <v>37.32</v>
      </c>
      <c r="BK49">
        <v>10.34</v>
      </c>
      <c r="BL49">
        <v>12.67</v>
      </c>
      <c r="BM49">
        <v>12.63</v>
      </c>
      <c r="BO49">
        <v>6604702</v>
      </c>
      <c r="BP49">
        <v>37.200000000000003</v>
      </c>
      <c r="BQ49">
        <v>9.86</v>
      </c>
      <c r="BR49">
        <v>12.22</v>
      </c>
      <c r="BS49">
        <v>12.14</v>
      </c>
      <c r="BU49">
        <v>7204702</v>
      </c>
      <c r="BV49">
        <v>37.46</v>
      </c>
      <c r="BW49">
        <v>9.1300000000000008</v>
      </c>
      <c r="BX49">
        <v>11.42</v>
      </c>
      <c r="BY49">
        <v>11.35</v>
      </c>
      <c r="CA49">
        <v>7804702</v>
      </c>
      <c r="CB49">
        <v>37.61</v>
      </c>
      <c r="CC49">
        <v>6.71</v>
      </c>
      <c r="CD49">
        <v>9</v>
      </c>
      <c r="CE49">
        <v>8.93</v>
      </c>
      <c r="CG49">
        <v>8070002</v>
      </c>
      <c r="CH49">
        <v>36.97</v>
      </c>
      <c r="CI49">
        <v>6.23</v>
      </c>
      <c r="CJ49">
        <v>8.41</v>
      </c>
      <c r="CK49">
        <v>8.36</v>
      </c>
    </row>
    <row r="50" spans="1:89" x14ac:dyDescent="0.4">
      <c r="A50">
        <v>5602</v>
      </c>
      <c r="B50">
        <v>22.72</v>
      </c>
      <c r="C50">
        <v>11.57</v>
      </c>
      <c r="D50">
        <v>14.77</v>
      </c>
      <c r="E50">
        <v>14.81</v>
      </c>
      <c r="G50">
        <v>604802</v>
      </c>
      <c r="H50">
        <v>26.24</v>
      </c>
      <c r="I50">
        <v>10.61</v>
      </c>
      <c r="J50">
        <v>13.04</v>
      </c>
      <c r="K50">
        <v>13.01</v>
      </c>
      <c r="M50">
        <v>1204802</v>
      </c>
      <c r="N50">
        <v>29.04</v>
      </c>
      <c r="O50">
        <v>10.86</v>
      </c>
      <c r="P50">
        <v>13.27</v>
      </c>
      <c r="Q50">
        <v>13.24</v>
      </c>
      <c r="S50">
        <v>1804902</v>
      </c>
      <c r="T50">
        <v>30.77</v>
      </c>
      <c r="U50">
        <v>10.98</v>
      </c>
      <c r="V50">
        <v>13.36</v>
      </c>
      <c r="W50">
        <v>13.35</v>
      </c>
      <c r="Y50">
        <v>2404802</v>
      </c>
      <c r="Z50">
        <v>31.85</v>
      </c>
      <c r="AA50">
        <v>10.89</v>
      </c>
      <c r="AB50">
        <v>13.36</v>
      </c>
      <c r="AC50">
        <v>13.33</v>
      </c>
      <c r="AE50">
        <v>3004802</v>
      </c>
      <c r="AF50">
        <v>32.82</v>
      </c>
      <c r="AG50">
        <v>10.95</v>
      </c>
      <c r="AH50">
        <v>13.34</v>
      </c>
      <c r="AI50">
        <v>13.3</v>
      </c>
      <c r="AK50">
        <v>3604802</v>
      </c>
      <c r="AL50">
        <v>34.799999999999997</v>
      </c>
      <c r="AM50">
        <v>10.82</v>
      </c>
      <c r="AN50">
        <v>13.32</v>
      </c>
      <c r="AO50">
        <v>13.29</v>
      </c>
      <c r="AQ50">
        <v>4204802</v>
      </c>
      <c r="AR50">
        <v>36.020000000000003</v>
      </c>
      <c r="AS50">
        <v>10.73</v>
      </c>
      <c r="AT50">
        <v>13.14</v>
      </c>
      <c r="AU50">
        <v>13.09</v>
      </c>
      <c r="AW50">
        <v>4804802</v>
      </c>
      <c r="AX50">
        <v>36.74</v>
      </c>
      <c r="AY50">
        <v>10.6</v>
      </c>
      <c r="AZ50">
        <v>13.11</v>
      </c>
      <c r="BA50">
        <v>13.06</v>
      </c>
      <c r="BC50">
        <v>5404802</v>
      </c>
      <c r="BD50">
        <v>36.880000000000003</v>
      </c>
      <c r="BE50">
        <v>10.64</v>
      </c>
      <c r="BF50">
        <v>12.83</v>
      </c>
      <c r="BG50">
        <v>12.89</v>
      </c>
      <c r="BI50">
        <v>6004802</v>
      </c>
      <c r="BJ50">
        <v>37.229999999999997</v>
      </c>
      <c r="BK50">
        <v>10.34</v>
      </c>
      <c r="BL50">
        <v>12.67</v>
      </c>
      <c r="BM50">
        <v>12.63</v>
      </c>
      <c r="BO50">
        <v>6604802</v>
      </c>
      <c r="BP50">
        <v>37.200000000000003</v>
      </c>
      <c r="BQ50">
        <v>9.69</v>
      </c>
      <c r="BR50">
        <v>12.09</v>
      </c>
      <c r="BS50">
        <v>12.03</v>
      </c>
      <c r="BU50">
        <v>7204802</v>
      </c>
      <c r="BV50">
        <v>37.520000000000003</v>
      </c>
      <c r="BW50">
        <v>9.1300000000000008</v>
      </c>
      <c r="BX50">
        <v>11.42</v>
      </c>
      <c r="BY50">
        <v>11.35</v>
      </c>
      <c r="CA50">
        <v>7804802</v>
      </c>
      <c r="CB50">
        <v>37.46</v>
      </c>
      <c r="CC50">
        <v>6.63</v>
      </c>
      <c r="CD50">
        <v>8.9499999999999993</v>
      </c>
      <c r="CE50">
        <v>8.86</v>
      </c>
      <c r="CG50">
        <v>8070102</v>
      </c>
      <c r="CH50">
        <v>37.049999999999997</v>
      </c>
      <c r="CI50">
        <v>6.41</v>
      </c>
      <c r="CJ50">
        <v>8.5299999999999994</v>
      </c>
      <c r="CK50">
        <v>8.5</v>
      </c>
    </row>
    <row r="51" spans="1:89" x14ac:dyDescent="0.4">
      <c r="A51">
        <v>5702</v>
      </c>
      <c r="B51">
        <v>22.53</v>
      </c>
      <c r="C51">
        <v>11.57</v>
      </c>
      <c r="D51">
        <v>14.77</v>
      </c>
      <c r="E51">
        <v>14.81</v>
      </c>
      <c r="G51">
        <v>604902</v>
      </c>
      <c r="H51">
        <v>26.24</v>
      </c>
      <c r="I51">
        <v>10.61</v>
      </c>
      <c r="J51">
        <v>13.04</v>
      </c>
      <c r="K51">
        <v>13.01</v>
      </c>
      <c r="M51">
        <v>1204902</v>
      </c>
      <c r="N51">
        <v>29.04</v>
      </c>
      <c r="O51">
        <v>10.86</v>
      </c>
      <c r="P51">
        <v>13.27</v>
      </c>
      <c r="Q51">
        <v>13.24</v>
      </c>
      <c r="Y51">
        <v>2404902</v>
      </c>
      <c r="Z51">
        <v>31.85</v>
      </c>
      <c r="AA51">
        <v>10.89</v>
      </c>
      <c r="AB51">
        <v>13.36</v>
      </c>
      <c r="AC51">
        <v>13.33</v>
      </c>
      <c r="AE51">
        <v>3004902</v>
      </c>
      <c r="AF51">
        <v>32.82</v>
      </c>
      <c r="AG51">
        <v>10.95</v>
      </c>
      <c r="AH51">
        <v>13.34</v>
      </c>
      <c r="AI51">
        <v>13.3</v>
      </c>
      <c r="AK51">
        <v>3604902</v>
      </c>
      <c r="AL51">
        <v>34.770000000000003</v>
      </c>
      <c r="AM51">
        <v>10.82</v>
      </c>
      <c r="AN51">
        <v>13.32</v>
      </c>
      <c r="AO51">
        <v>13.29</v>
      </c>
      <c r="AQ51">
        <v>4204902</v>
      </c>
      <c r="AR51">
        <v>36.020000000000003</v>
      </c>
      <c r="AS51">
        <v>10.84</v>
      </c>
      <c r="AT51">
        <v>13.21</v>
      </c>
      <c r="AU51">
        <v>13.15</v>
      </c>
      <c r="AW51">
        <v>4804902</v>
      </c>
      <c r="AX51">
        <v>36.79</v>
      </c>
      <c r="AY51">
        <v>10.81</v>
      </c>
      <c r="AZ51">
        <v>13.11</v>
      </c>
      <c r="BA51">
        <v>13.06</v>
      </c>
      <c r="BC51">
        <v>5404902</v>
      </c>
      <c r="BD51">
        <v>36.880000000000003</v>
      </c>
      <c r="BE51">
        <v>10.64</v>
      </c>
      <c r="BF51">
        <v>12.83</v>
      </c>
      <c r="BG51">
        <v>12.89</v>
      </c>
      <c r="BI51">
        <v>6004902</v>
      </c>
      <c r="BJ51">
        <v>37.200000000000003</v>
      </c>
      <c r="BK51">
        <v>10.34</v>
      </c>
      <c r="BL51">
        <v>12.67</v>
      </c>
      <c r="BM51">
        <v>12.63</v>
      </c>
      <c r="BO51">
        <v>6604902</v>
      </c>
      <c r="BP51">
        <v>37.11</v>
      </c>
      <c r="BQ51">
        <v>9.65</v>
      </c>
      <c r="BR51">
        <v>12.09</v>
      </c>
      <c r="BS51">
        <v>12</v>
      </c>
      <c r="BU51">
        <v>7204902</v>
      </c>
      <c r="BV51">
        <v>37.46</v>
      </c>
      <c r="BW51">
        <v>9.1300000000000008</v>
      </c>
      <c r="BX51">
        <v>11.42</v>
      </c>
      <c r="BY51">
        <v>11.35</v>
      </c>
      <c r="CA51">
        <v>7804902</v>
      </c>
      <c r="CB51">
        <v>37.46</v>
      </c>
      <c r="CC51">
        <v>6.63</v>
      </c>
      <c r="CD51">
        <v>8.93</v>
      </c>
      <c r="CE51">
        <v>8.8699999999999992</v>
      </c>
      <c r="CG51">
        <v>8070202</v>
      </c>
      <c r="CH51">
        <v>37.03</v>
      </c>
      <c r="CI51">
        <v>6.13</v>
      </c>
      <c r="CJ51">
        <v>8.35</v>
      </c>
      <c r="CK51">
        <v>8.3000000000000007</v>
      </c>
    </row>
    <row r="52" spans="1:89" x14ac:dyDescent="0.4">
      <c r="A52">
        <v>5802</v>
      </c>
      <c r="B52">
        <v>22.53</v>
      </c>
      <c r="C52">
        <v>11.57</v>
      </c>
      <c r="D52">
        <v>14.77</v>
      </c>
      <c r="E52">
        <v>14.81</v>
      </c>
      <c r="CG52">
        <v>8070302</v>
      </c>
      <c r="CH52">
        <v>36.94</v>
      </c>
      <c r="CI52">
        <v>6.18</v>
      </c>
      <c r="CJ52">
        <v>8.3800000000000008</v>
      </c>
      <c r="CK52">
        <v>8.33</v>
      </c>
    </row>
    <row r="53" spans="1:89" x14ac:dyDescent="0.4">
      <c r="A53">
        <v>5902</v>
      </c>
      <c r="B53">
        <v>22.53</v>
      </c>
      <c r="C53">
        <v>11.57</v>
      </c>
      <c r="D53">
        <v>14.77</v>
      </c>
      <c r="E53">
        <v>14.81</v>
      </c>
      <c r="CG53">
        <v>8070402</v>
      </c>
      <c r="CH53">
        <v>36.94</v>
      </c>
      <c r="CI53">
        <v>6.13</v>
      </c>
      <c r="CJ53">
        <v>8.35</v>
      </c>
      <c r="CK53">
        <v>8.31</v>
      </c>
    </row>
    <row r="54" spans="1:89" x14ac:dyDescent="0.4">
      <c r="A54">
        <v>6002</v>
      </c>
      <c r="B54">
        <v>22.46</v>
      </c>
      <c r="C54">
        <v>11.57</v>
      </c>
      <c r="D54">
        <v>14.77</v>
      </c>
      <c r="E54">
        <v>14.81</v>
      </c>
      <c r="CG54">
        <v>8070502</v>
      </c>
      <c r="CH54">
        <v>37.03</v>
      </c>
      <c r="CI54">
        <v>6.16</v>
      </c>
      <c r="CJ54">
        <v>8.3800000000000008</v>
      </c>
      <c r="CK54">
        <v>8.33</v>
      </c>
    </row>
    <row r="55" spans="1:89" x14ac:dyDescent="0.4">
      <c r="A55">
        <v>6102</v>
      </c>
      <c r="B55">
        <v>22.6</v>
      </c>
      <c r="C55">
        <v>11.57</v>
      </c>
      <c r="D55">
        <v>14.77</v>
      </c>
      <c r="E55">
        <v>14.81</v>
      </c>
      <c r="CG55">
        <v>8070602</v>
      </c>
      <c r="CH55">
        <v>36.94</v>
      </c>
      <c r="CI55">
        <v>6.38</v>
      </c>
      <c r="CJ55">
        <v>8.51</v>
      </c>
      <c r="CK55">
        <v>8.49</v>
      </c>
    </row>
    <row r="56" spans="1:89" x14ac:dyDescent="0.4">
      <c r="A56">
        <v>6202</v>
      </c>
      <c r="B56">
        <v>22.48</v>
      </c>
      <c r="C56">
        <v>11.57</v>
      </c>
      <c r="D56">
        <v>14.77</v>
      </c>
      <c r="E56">
        <v>14.81</v>
      </c>
      <c r="CG56">
        <v>8070702</v>
      </c>
      <c r="CH56">
        <v>37</v>
      </c>
      <c r="CI56">
        <v>6.09</v>
      </c>
      <c r="CJ56">
        <v>8.33</v>
      </c>
      <c r="CK56">
        <v>8.2899999999999991</v>
      </c>
    </row>
    <row r="57" spans="1:89" x14ac:dyDescent="0.4">
      <c r="A57">
        <v>6302</v>
      </c>
      <c r="B57">
        <v>22.58</v>
      </c>
      <c r="C57">
        <v>11.57</v>
      </c>
      <c r="D57">
        <v>14.77</v>
      </c>
      <c r="E57">
        <v>14.81</v>
      </c>
      <c r="CG57">
        <v>8070802</v>
      </c>
      <c r="CH57">
        <v>36.94</v>
      </c>
      <c r="CI57">
        <v>6.11</v>
      </c>
      <c r="CJ57">
        <v>8.34</v>
      </c>
      <c r="CK57">
        <v>8.3000000000000007</v>
      </c>
    </row>
    <row r="58" spans="1:89" x14ac:dyDescent="0.4">
      <c r="A58">
        <v>6402</v>
      </c>
      <c r="B58">
        <v>22.62</v>
      </c>
      <c r="C58">
        <v>11.57</v>
      </c>
      <c r="D58">
        <v>14.77</v>
      </c>
      <c r="E58">
        <v>14.81</v>
      </c>
      <c r="CG58">
        <v>8070902</v>
      </c>
      <c r="CH58">
        <v>37</v>
      </c>
      <c r="CI58">
        <v>6.12</v>
      </c>
      <c r="CJ58">
        <v>8.35</v>
      </c>
      <c r="CK58">
        <v>8.3000000000000007</v>
      </c>
    </row>
    <row r="59" spans="1:89" x14ac:dyDescent="0.4">
      <c r="A59">
        <v>6502</v>
      </c>
      <c r="B59">
        <v>22.62</v>
      </c>
      <c r="C59">
        <v>11.57</v>
      </c>
      <c r="D59">
        <v>14.77</v>
      </c>
      <c r="E59">
        <v>14.81</v>
      </c>
      <c r="CG59">
        <v>8071002</v>
      </c>
      <c r="CH59">
        <v>36.97</v>
      </c>
      <c r="CI59">
        <v>6.09</v>
      </c>
      <c r="CJ59">
        <v>8.32</v>
      </c>
      <c r="CK59">
        <v>8.2799999999999994</v>
      </c>
    </row>
    <row r="60" spans="1:89" x14ac:dyDescent="0.4">
      <c r="A60">
        <v>6602</v>
      </c>
      <c r="B60">
        <v>22.58</v>
      </c>
      <c r="C60">
        <v>11.57</v>
      </c>
      <c r="D60">
        <v>14.77</v>
      </c>
      <c r="E60">
        <v>14.81</v>
      </c>
      <c r="CG60">
        <v>8071102</v>
      </c>
      <c r="CH60">
        <v>37.049999999999997</v>
      </c>
      <c r="CI60">
        <v>6.35</v>
      </c>
      <c r="CJ60">
        <v>8.5</v>
      </c>
      <c r="CK60">
        <v>8.4700000000000006</v>
      </c>
    </row>
    <row r="61" spans="1:89" x14ac:dyDescent="0.4">
      <c r="A61">
        <v>6702</v>
      </c>
      <c r="B61">
        <v>22.58</v>
      </c>
      <c r="C61">
        <v>11.57</v>
      </c>
      <c r="D61">
        <v>14.77</v>
      </c>
      <c r="E61">
        <v>14.81</v>
      </c>
      <c r="CG61">
        <v>8071202</v>
      </c>
      <c r="CH61">
        <v>36.94</v>
      </c>
      <c r="CI61">
        <v>6.04</v>
      </c>
      <c r="CJ61">
        <v>8.2899999999999991</v>
      </c>
      <c r="CK61">
        <v>8.24</v>
      </c>
    </row>
    <row r="62" spans="1:89" x14ac:dyDescent="0.4">
      <c r="A62">
        <v>6802</v>
      </c>
      <c r="B62">
        <v>22.6</v>
      </c>
      <c r="C62">
        <v>11.57</v>
      </c>
      <c r="D62">
        <v>14.77</v>
      </c>
      <c r="E62">
        <v>14.81</v>
      </c>
      <c r="CG62">
        <v>8071302</v>
      </c>
      <c r="CH62">
        <v>37.03</v>
      </c>
      <c r="CI62">
        <v>6.09</v>
      </c>
      <c r="CJ62">
        <v>8.31</v>
      </c>
      <c r="CK62">
        <v>8.27</v>
      </c>
    </row>
    <row r="63" spans="1:89" x14ac:dyDescent="0.4">
      <c r="A63">
        <v>6902</v>
      </c>
      <c r="B63">
        <v>22.55</v>
      </c>
      <c r="C63">
        <v>11.57</v>
      </c>
      <c r="D63">
        <v>14.77</v>
      </c>
      <c r="E63">
        <v>14.81</v>
      </c>
      <c r="CG63">
        <v>8071402</v>
      </c>
      <c r="CH63">
        <v>36.94</v>
      </c>
      <c r="CI63">
        <v>6.08</v>
      </c>
      <c r="CJ63">
        <v>8.31</v>
      </c>
      <c r="CK63">
        <v>8.27</v>
      </c>
    </row>
    <row r="64" spans="1:89" x14ac:dyDescent="0.4">
      <c r="A64">
        <v>7002</v>
      </c>
      <c r="B64">
        <v>22.67</v>
      </c>
      <c r="C64">
        <v>11.57</v>
      </c>
      <c r="D64">
        <v>14.77</v>
      </c>
      <c r="E64">
        <v>14.81</v>
      </c>
      <c r="CG64">
        <v>8071502</v>
      </c>
      <c r="CH64">
        <v>37.049999999999997</v>
      </c>
      <c r="CI64">
        <v>6.11</v>
      </c>
      <c r="CJ64">
        <v>8.32</v>
      </c>
      <c r="CK64">
        <v>8.2899999999999991</v>
      </c>
    </row>
    <row r="65" spans="1:89" x14ac:dyDescent="0.4">
      <c r="A65">
        <v>7102</v>
      </c>
      <c r="B65">
        <v>22.76</v>
      </c>
      <c r="C65">
        <v>11.57</v>
      </c>
      <c r="D65">
        <v>14.77</v>
      </c>
      <c r="E65">
        <v>14.81</v>
      </c>
      <c r="CG65">
        <v>8071602</v>
      </c>
      <c r="CH65">
        <v>37.049999999999997</v>
      </c>
      <c r="CI65">
        <v>6.03</v>
      </c>
      <c r="CJ65">
        <v>8.2899999999999991</v>
      </c>
      <c r="CK65">
        <v>8.23</v>
      </c>
    </row>
    <row r="66" spans="1:89" x14ac:dyDescent="0.4">
      <c r="A66">
        <v>7202</v>
      </c>
      <c r="B66">
        <v>22.76</v>
      </c>
      <c r="C66">
        <v>11.57</v>
      </c>
      <c r="D66">
        <v>14.77</v>
      </c>
      <c r="E66">
        <v>14.81</v>
      </c>
      <c r="CG66">
        <v>8071702</v>
      </c>
      <c r="CH66">
        <v>37.049999999999997</v>
      </c>
      <c r="CI66">
        <v>6.14</v>
      </c>
      <c r="CJ66">
        <v>8.34</v>
      </c>
      <c r="CK66">
        <v>8.31</v>
      </c>
    </row>
    <row r="67" spans="1:89" x14ac:dyDescent="0.4">
      <c r="A67">
        <v>7302</v>
      </c>
      <c r="B67">
        <v>22.69</v>
      </c>
      <c r="C67">
        <v>11.57</v>
      </c>
      <c r="D67">
        <v>14.77</v>
      </c>
      <c r="E67">
        <v>14.81</v>
      </c>
      <c r="CG67">
        <v>8071802</v>
      </c>
      <c r="CH67">
        <v>36.94</v>
      </c>
      <c r="CI67">
        <v>6.13</v>
      </c>
      <c r="CJ67">
        <v>8.35</v>
      </c>
      <c r="CK67">
        <v>8.32</v>
      </c>
    </row>
    <row r="68" spans="1:89" x14ac:dyDescent="0.4">
      <c r="A68">
        <v>7402</v>
      </c>
      <c r="B68">
        <v>22.74</v>
      </c>
      <c r="C68">
        <v>11.57</v>
      </c>
      <c r="D68">
        <v>14.77</v>
      </c>
      <c r="E68">
        <v>14.81</v>
      </c>
      <c r="CG68">
        <v>8071902</v>
      </c>
      <c r="CH68">
        <v>37</v>
      </c>
      <c r="CI68">
        <v>6.17</v>
      </c>
      <c r="CJ68">
        <v>8.3699999999999992</v>
      </c>
      <c r="CK68">
        <v>8.32</v>
      </c>
    </row>
    <row r="69" spans="1:89" x14ac:dyDescent="0.4">
      <c r="A69">
        <v>7502</v>
      </c>
      <c r="B69">
        <v>22.91</v>
      </c>
      <c r="C69">
        <v>11.57</v>
      </c>
      <c r="D69">
        <v>14.77</v>
      </c>
      <c r="E69">
        <v>14.81</v>
      </c>
      <c r="CG69">
        <v>8072002</v>
      </c>
      <c r="CH69">
        <v>36.97</v>
      </c>
      <c r="CI69">
        <v>6.17</v>
      </c>
      <c r="CJ69">
        <v>8.3699999999999992</v>
      </c>
      <c r="CK69">
        <v>8.33</v>
      </c>
    </row>
    <row r="70" spans="1:89" x14ac:dyDescent="0.4">
      <c r="A70">
        <v>7602</v>
      </c>
      <c r="B70">
        <v>22.81</v>
      </c>
      <c r="C70">
        <v>11.57</v>
      </c>
      <c r="D70">
        <v>14.77</v>
      </c>
      <c r="E70">
        <v>14.81</v>
      </c>
      <c r="CG70">
        <v>8072102</v>
      </c>
      <c r="CH70">
        <v>36.94</v>
      </c>
      <c r="CI70">
        <v>6.07</v>
      </c>
      <c r="CJ70">
        <v>8.3699999999999992</v>
      </c>
      <c r="CK70">
        <v>8.33</v>
      </c>
    </row>
    <row r="71" spans="1:89" x14ac:dyDescent="0.4">
      <c r="A71">
        <v>7702</v>
      </c>
      <c r="B71">
        <v>22.76</v>
      </c>
      <c r="C71">
        <v>11.57</v>
      </c>
      <c r="D71">
        <v>14.77</v>
      </c>
      <c r="E71">
        <v>14.81</v>
      </c>
      <c r="CG71">
        <v>8072202</v>
      </c>
      <c r="CH71">
        <v>36.909999999999997</v>
      </c>
      <c r="CI71">
        <v>6.18</v>
      </c>
      <c r="CJ71">
        <v>8.3699999999999992</v>
      </c>
      <c r="CK71">
        <v>8.33</v>
      </c>
    </row>
    <row r="72" spans="1:89" x14ac:dyDescent="0.4">
      <c r="A72">
        <v>7802</v>
      </c>
      <c r="B72">
        <v>22.84</v>
      </c>
      <c r="C72">
        <v>11.57</v>
      </c>
      <c r="D72">
        <v>14.77</v>
      </c>
      <c r="E72">
        <v>14.81</v>
      </c>
      <c r="CG72">
        <v>8072302</v>
      </c>
      <c r="CH72">
        <v>36.909999999999997</v>
      </c>
      <c r="CI72">
        <v>6.18</v>
      </c>
      <c r="CJ72">
        <v>8.3699999999999992</v>
      </c>
      <c r="CK72">
        <v>8.33</v>
      </c>
    </row>
    <row r="73" spans="1:89" x14ac:dyDescent="0.4">
      <c r="A73">
        <v>7902</v>
      </c>
      <c r="B73">
        <v>22.86</v>
      </c>
      <c r="C73">
        <v>11.57</v>
      </c>
      <c r="D73">
        <v>14.77</v>
      </c>
      <c r="E73">
        <v>14.81</v>
      </c>
      <c r="CG73">
        <v>8072402</v>
      </c>
      <c r="CH73">
        <v>36.909999999999997</v>
      </c>
      <c r="CI73">
        <v>6.15</v>
      </c>
      <c r="CJ73">
        <v>8.3699999999999992</v>
      </c>
      <c r="CK73">
        <v>8.33</v>
      </c>
    </row>
    <row r="74" spans="1:89" x14ac:dyDescent="0.4">
      <c r="A74">
        <v>8002</v>
      </c>
      <c r="B74">
        <v>22.91</v>
      </c>
      <c r="C74">
        <v>11.57</v>
      </c>
      <c r="D74">
        <v>14.77</v>
      </c>
      <c r="E74">
        <v>14.81</v>
      </c>
      <c r="CG74">
        <v>8072502</v>
      </c>
      <c r="CH74">
        <v>36.94</v>
      </c>
      <c r="CI74">
        <v>6.15</v>
      </c>
      <c r="CJ74">
        <v>8.3699999999999992</v>
      </c>
      <c r="CK74">
        <v>8.33</v>
      </c>
    </row>
    <row r="75" spans="1:89" x14ac:dyDescent="0.4">
      <c r="A75">
        <v>8102</v>
      </c>
      <c r="B75">
        <v>22.84</v>
      </c>
      <c r="C75">
        <v>11.57</v>
      </c>
      <c r="D75">
        <v>14.77</v>
      </c>
      <c r="E75">
        <v>13.78</v>
      </c>
      <c r="CG75">
        <v>8072602</v>
      </c>
      <c r="CH75">
        <v>36.909999999999997</v>
      </c>
      <c r="CI75">
        <v>6.15</v>
      </c>
      <c r="CJ75">
        <v>8.3699999999999992</v>
      </c>
      <c r="CK75">
        <v>8.33</v>
      </c>
    </row>
    <row r="76" spans="1:89" x14ac:dyDescent="0.4">
      <c r="A76">
        <v>8202</v>
      </c>
      <c r="B76">
        <v>22.86</v>
      </c>
      <c r="C76">
        <v>11.57</v>
      </c>
      <c r="D76">
        <v>14.77</v>
      </c>
      <c r="E76">
        <v>13.78</v>
      </c>
      <c r="CG76">
        <v>8072702</v>
      </c>
      <c r="CH76">
        <v>36.909999999999997</v>
      </c>
      <c r="CI76">
        <v>6.15</v>
      </c>
      <c r="CJ76">
        <v>8.3699999999999992</v>
      </c>
      <c r="CK76">
        <v>8.33</v>
      </c>
    </row>
    <row r="77" spans="1:89" x14ac:dyDescent="0.4">
      <c r="A77">
        <v>8302</v>
      </c>
      <c r="B77">
        <v>22.98</v>
      </c>
      <c r="C77">
        <v>11.57</v>
      </c>
      <c r="D77">
        <v>14.77</v>
      </c>
      <c r="E77">
        <v>13.78</v>
      </c>
      <c r="CG77">
        <v>8072802</v>
      </c>
      <c r="CH77">
        <v>36.909999999999997</v>
      </c>
      <c r="CI77">
        <v>6.15</v>
      </c>
      <c r="CJ77">
        <v>8.3699999999999992</v>
      </c>
      <c r="CK77">
        <v>8.33</v>
      </c>
    </row>
    <row r="78" spans="1:89" x14ac:dyDescent="0.4">
      <c r="A78">
        <v>8402</v>
      </c>
      <c r="B78">
        <v>22.91</v>
      </c>
      <c r="C78">
        <v>11.57</v>
      </c>
      <c r="D78">
        <v>14.77</v>
      </c>
      <c r="E78">
        <v>13.78</v>
      </c>
      <c r="CG78">
        <v>8072902</v>
      </c>
      <c r="CH78">
        <v>36.909999999999997</v>
      </c>
      <c r="CI78">
        <v>6.15</v>
      </c>
      <c r="CJ78">
        <v>8.3699999999999992</v>
      </c>
      <c r="CK78">
        <v>8.33</v>
      </c>
    </row>
    <row r="79" spans="1:89" x14ac:dyDescent="0.4">
      <c r="A79">
        <v>8502</v>
      </c>
      <c r="B79">
        <v>22.84</v>
      </c>
      <c r="C79">
        <v>11.57</v>
      </c>
      <c r="D79">
        <v>14.77</v>
      </c>
      <c r="E79">
        <v>13.78</v>
      </c>
      <c r="CG79">
        <v>8073002</v>
      </c>
      <c r="CH79">
        <v>36.97</v>
      </c>
      <c r="CI79">
        <v>6.15</v>
      </c>
      <c r="CJ79">
        <v>8.3699999999999992</v>
      </c>
      <c r="CK79">
        <v>8.33</v>
      </c>
    </row>
    <row r="80" spans="1:89" x14ac:dyDescent="0.4">
      <c r="A80">
        <v>8602</v>
      </c>
      <c r="B80">
        <v>22.95</v>
      </c>
      <c r="C80">
        <v>11.57</v>
      </c>
      <c r="D80">
        <v>14.77</v>
      </c>
      <c r="E80">
        <v>13.8</v>
      </c>
      <c r="CG80">
        <v>8073102</v>
      </c>
      <c r="CH80">
        <v>36.94</v>
      </c>
      <c r="CI80">
        <v>6.15</v>
      </c>
      <c r="CJ80">
        <v>8.3699999999999992</v>
      </c>
      <c r="CK80">
        <v>8.33</v>
      </c>
    </row>
    <row r="81" spans="1:89" x14ac:dyDescent="0.4">
      <c r="A81">
        <v>8702</v>
      </c>
      <c r="B81">
        <v>22.98</v>
      </c>
      <c r="C81">
        <v>11.57</v>
      </c>
      <c r="D81">
        <v>14.77</v>
      </c>
      <c r="E81">
        <v>13.8</v>
      </c>
      <c r="CG81">
        <v>8073202</v>
      </c>
      <c r="CH81">
        <v>36.94</v>
      </c>
      <c r="CI81">
        <v>6.15</v>
      </c>
      <c r="CJ81">
        <v>8.3699999999999992</v>
      </c>
      <c r="CK81">
        <v>8.33</v>
      </c>
    </row>
    <row r="82" spans="1:89" x14ac:dyDescent="0.4">
      <c r="A82">
        <v>8802</v>
      </c>
      <c r="B82">
        <v>22.98</v>
      </c>
      <c r="C82">
        <v>11.57</v>
      </c>
      <c r="D82">
        <v>14.77</v>
      </c>
      <c r="E82">
        <v>13.8</v>
      </c>
      <c r="CG82">
        <v>8073302</v>
      </c>
      <c r="CH82">
        <v>36.94</v>
      </c>
      <c r="CI82">
        <v>6.15</v>
      </c>
      <c r="CJ82">
        <v>8.3699999999999992</v>
      </c>
      <c r="CK82">
        <v>8.33</v>
      </c>
    </row>
    <row r="83" spans="1:89" x14ac:dyDescent="0.4">
      <c r="A83">
        <v>8902</v>
      </c>
      <c r="B83">
        <v>22.91</v>
      </c>
      <c r="C83">
        <v>11.57</v>
      </c>
      <c r="D83">
        <v>14.77</v>
      </c>
      <c r="E83">
        <v>13.8</v>
      </c>
      <c r="CG83">
        <v>8073402</v>
      </c>
      <c r="CH83">
        <v>36.94</v>
      </c>
      <c r="CI83">
        <v>6.15</v>
      </c>
      <c r="CJ83">
        <v>8.3699999999999992</v>
      </c>
      <c r="CK83">
        <v>8.33</v>
      </c>
    </row>
    <row r="84" spans="1:89" x14ac:dyDescent="0.4">
      <c r="A84">
        <v>9002</v>
      </c>
      <c r="B84">
        <v>22.95</v>
      </c>
      <c r="C84">
        <v>11.57</v>
      </c>
      <c r="D84">
        <v>14.77</v>
      </c>
      <c r="E84">
        <v>13.8</v>
      </c>
      <c r="CG84">
        <v>8073502</v>
      </c>
      <c r="CH84">
        <v>36.94</v>
      </c>
      <c r="CI84">
        <v>6.15</v>
      </c>
      <c r="CJ84">
        <v>8.3699999999999992</v>
      </c>
      <c r="CK84">
        <v>8.33</v>
      </c>
    </row>
    <row r="85" spans="1:89" x14ac:dyDescent="0.4">
      <c r="A85">
        <v>9102</v>
      </c>
      <c r="B85">
        <v>22.95</v>
      </c>
      <c r="C85">
        <v>11.57</v>
      </c>
      <c r="D85">
        <v>14.77</v>
      </c>
      <c r="E85">
        <v>13.89</v>
      </c>
      <c r="CG85">
        <v>8073602</v>
      </c>
      <c r="CH85">
        <v>37.049999999999997</v>
      </c>
      <c r="CI85">
        <v>6.15</v>
      </c>
      <c r="CJ85">
        <v>8.3699999999999992</v>
      </c>
      <c r="CK85">
        <v>8.33</v>
      </c>
    </row>
    <row r="86" spans="1:89" x14ac:dyDescent="0.4">
      <c r="A86">
        <v>9202</v>
      </c>
      <c r="B86">
        <v>23</v>
      </c>
      <c r="C86">
        <v>11.57</v>
      </c>
      <c r="D86">
        <v>14.77</v>
      </c>
      <c r="E86">
        <v>13.89</v>
      </c>
      <c r="CG86">
        <v>8073702</v>
      </c>
      <c r="CH86">
        <v>37.049999999999997</v>
      </c>
      <c r="CI86">
        <v>6.15</v>
      </c>
      <c r="CJ86">
        <v>8.3699999999999992</v>
      </c>
      <c r="CK86">
        <v>8.33</v>
      </c>
    </row>
    <row r="87" spans="1:89" x14ac:dyDescent="0.4">
      <c r="A87">
        <v>9302</v>
      </c>
      <c r="B87">
        <v>23</v>
      </c>
      <c r="C87">
        <v>11.57</v>
      </c>
      <c r="D87">
        <v>14.77</v>
      </c>
      <c r="E87">
        <v>13.88</v>
      </c>
      <c r="CG87">
        <v>8073802</v>
      </c>
      <c r="CH87">
        <v>37.049999999999997</v>
      </c>
      <c r="CI87">
        <v>6.15</v>
      </c>
      <c r="CJ87">
        <v>8.3699999999999992</v>
      </c>
      <c r="CK87">
        <v>8.33</v>
      </c>
    </row>
    <row r="88" spans="1:89" x14ac:dyDescent="0.4">
      <c r="A88">
        <v>9402</v>
      </c>
      <c r="B88">
        <v>23</v>
      </c>
      <c r="C88">
        <v>11.57</v>
      </c>
      <c r="D88">
        <v>14.77</v>
      </c>
      <c r="E88">
        <v>13.88</v>
      </c>
      <c r="CG88">
        <v>8073902</v>
      </c>
      <c r="CH88">
        <v>37.049999999999997</v>
      </c>
      <c r="CI88">
        <v>6.15</v>
      </c>
      <c r="CJ88">
        <v>8.3699999999999992</v>
      </c>
      <c r="CK88">
        <v>8.33</v>
      </c>
    </row>
    <row r="89" spans="1:89" x14ac:dyDescent="0.4">
      <c r="A89">
        <v>9502</v>
      </c>
      <c r="B89">
        <v>22.86</v>
      </c>
      <c r="C89">
        <v>11.57</v>
      </c>
      <c r="D89">
        <v>14.77</v>
      </c>
      <c r="E89">
        <v>13.88</v>
      </c>
      <c r="CG89">
        <v>8074002</v>
      </c>
      <c r="CH89">
        <v>37.049999999999997</v>
      </c>
      <c r="CI89">
        <v>6.15</v>
      </c>
      <c r="CJ89">
        <v>8.3699999999999992</v>
      </c>
      <c r="CK89">
        <v>8.33</v>
      </c>
    </row>
    <row r="90" spans="1:89" x14ac:dyDescent="0.4">
      <c r="A90">
        <v>9602</v>
      </c>
      <c r="B90">
        <v>23</v>
      </c>
      <c r="C90">
        <v>11.57</v>
      </c>
      <c r="D90">
        <v>14.77</v>
      </c>
      <c r="E90">
        <v>13.88</v>
      </c>
      <c r="CG90">
        <v>8074102</v>
      </c>
      <c r="CH90">
        <v>37.049999999999997</v>
      </c>
      <c r="CI90">
        <v>6.15</v>
      </c>
      <c r="CJ90">
        <v>8.3699999999999992</v>
      </c>
      <c r="CK90">
        <v>8.33</v>
      </c>
    </row>
    <row r="91" spans="1:89" x14ac:dyDescent="0.4">
      <c r="A91">
        <v>9902</v>
      </c>
      <c r="B91">
        <v>23</v>
      </c>
      <c r="C91">
        <v>11.57</v>
      </c>
      <c r="D91">
        <v>14.77</v>
      </c>
      <c r="E91">
        <v>13.82</v>
      </c>
      <c r="CG91">
        <v>8074202</v>
      </c>
      <c r="CH91">
        <v>37.049999999999997</v>
      </c>
      <c r="CI91">
        <v>6.15</v>
      </c>
      <c r="CJ91">
        <v>8.3699999999999992</v>
      </c>
      <c r="CK91">
        <v>8.33</v>
      </c>
    </row>
    <row r="92" spans="1:89" x14ac:dyDescent="0.4">
      <c r="A92">
        <v>10002</v>
      </c>
      <c r="B92">
        <v>23</v>
      </c>
      <c r="C92">
        <v>11.57</v>
      </c>
      <c r="D92">
        <v>14.77</v>
      </c>
      <c r="E92">
        <v>13.83</v>
      </c>
      <c r="CG92">
        <v>8074302</v>
      </c>
      <c r="CH92">
        <v>37.049999999999997</v>
      </c>
      <c r="CI92">
        <v>6.15</v>
      </c>
      <c r="CJ92">
        <v>8.3699999999999992</v>
      </c>
      <c r="CK92">
        <v>8.33</v>
      </c>
    </row>
    <row r="93" spans="1:89" x14ac:dyDescent="0.4">
      <c r="A93">
        <v>10102</v>
      </c>
      <c r="B93">
        <v>22.98</v>
      </c>
      <c r="C93">
        <v>11.57</v>
      </c>
      <c r="D93">
        <v>14.77</v>
      </c>
      <c r="E93">
        <v>13.83</v>
      </c>
      <c r="CG93">
        <v>8074402</v>
      </c>
      <c r="CH93">
        <v>37.049999999999997</v>
      </c>
      <c r="CI93">
        <v>6.15</v>
      </c>
      <c r="CJ93">
        <v>8.3699999999999992</v>
      </c>
      <c r="CK93">
        <v>8.33</v>
      </c>
    </row>
    <row r="94" spans="1:89" x14ac:dyDescent="0.4">
      <c r="A94">
        <v>10202</v>
      </c>
      <c r="B94">
        <v>22.95</v>
      </c>
      <c r="C94">
        <v>11.57</v>
      </c>
      <c r="D94">
        <v>14.77</v>
      </c>
      <c r="E94">
        <v>13.83</v>
      </c>
      <c r="CG94">
        <v>8074502</v>
      </c>
      <c r="CH94">
        <v>37.049999999999997</v>
      </c>
      <c r="CI94">
        <v>6.15</v>
      </c>
      <c r="CJ94">
        <v>8.3699999999999992</v>
      </c>
      <c r="CK94">
        <v>8.33</v>
      </c>
    </row>
    <row r="95" spans="1:89" x14ac:dyDescent="0.4">
      <c r="A95">
        <v>10302</v>
      </c>
      <c r="B95">
        <v>22.88</v>
      </c>
      <c r="C95">
        <v>11.57</v>
      </c>
      <c r="D95">
        <v>14.77</v>
      </c>
      <c r="E95">
        <v>13.87</v>
      </c>
      <c r="CG95">
        <v>8074602</v>
      </c>
      <c r="CH95">
        <v>37.049999999999997</v>
      </c>
      <c r="CI95">
        <v>6.15</v>
      </c>
      <c r="CJ95">
        <v>8.3699999999999992</v>
      </c>
      <c r="CK95">
        <v>8.33</v>
      </c>
    </row>
    <row r="96" spans="1:89" x14ac:dyDescent="0.4">
      <c r="A96">
        <v>10402</v>
      </c>
      <c r="B96">
        <v>22.91</v>
      </c>
      <c r="C96">
        <v>11.57</v>
      </c>
      <c r="D96">
        <v>14.77</v>
      </c>
      <c r="E96">
        <v>13.87</v>
      </c>
      <c r="CG96">
        <v>8074702</v>
      </c>
      <c r="CH96">
        <v>37.049999999999997</v>
      </c>
      <c r="CI96">
        <v>6.15</v>
      </c>
      <c r="CJ96">
        <v>8.3699999999999992</v>
      </c>
      <c r="CK96">
        <v>8.33</v>
      </c>
    </row>
    <row r="97" spans="1:89" x14ac:dyDescent="0.4">
      <c r="A97">
        <v>10502</v>
      </c>
      <c r="B97">
        <v>23.14</v>
      </c>
      <c r="C97">
        <v>11.57</v>
      </c>
      <c r="D97">
        <v>14.77</v>
      </c>
      <c r="E97">
        <v>13.91</v>
      </c>
      <c r="CG97">
        <v>8074802</v>
      </c>
      <c r="CH97">
        <v>37.049999999999997</v>
      </c>
      <c r="CI97">
        <v>6.15</v>
      </c>
      <c r="CJ97">
        <v>8.3699999999999992</v>
      </c>
      <c r="CK97">
        <v>8.33</v>
      </c>
    </row>
    <row r="98" spans="1:89" x14ac:dyDescent="0.4">
      <c r="A98">
        <v>10602</v>
      </c>
      <c r="B98">
        <v>22.91</v>
      </c>
      <c r="C98">
        <v>11.57</v>
      </c>
      <c r="D98">
        <v>14.77</v>
      </c>
      <c r="E98">
        <v>13.9</v>
      </c>
      <c r="CG98">
        <v>8074902</v>
      </c>
      <c r="CH98">
        <v>37.049999999999997</v>
      </c>
      <c r="CI98">
        <v>6.15</v>
      </c>
      <c r="CJ98">
        <v>8.3699999999999992</v>
      </c>
      <c r="CK98">
        <v>8.33</v>
      </c>
    </row>
    <row r="99" spans="1:89" x14ac:dyDescent="0.4">
      <c r="A99">
        <v>10702</v>
      </c>
      <c r="B99">
        <v>22.95</v>
      </c>
      <c r="C99">
        <v>11.57</v>
      </c>
      <c r="D99">
        <v>14.77</v>
      </c>
      <c r="E99">
        <v>13.87</v>
      </c>
      <c r="CG99">
        <v>8075002</v>
      </c>
      <c r="CH99">
        <v>37.049999999999997</v>
      </c>
      <c r="CI99">
        <v>6.15</v>
      </c>
      <c r="CJ99">
        <v>8.3699999999999992</v>
      </c>
      <c r="CK99">
        <v>8.33</v>
      </c>
    </row>
    <row r="100" spans="1:89" x14ac:dyDescent="0.4">
      <c r="A100">
        <v>10802</v>
      </c>
      <c r="B100">
        <v>23.07</v>
      </c>
      <c r="C100">
        <v>11.57</v>
      </c>
      <c r="D100">
        <v>14.77</v>
      </c>
      <c r="E100">
        <v>13.92</v>
      </c>
      <c r="CG100">
        <v>8075102</v>
      </c>
      <c r="CH100">
        <v>37.049999999999997</v>
      </c>
      <c r="CI100">
        <v>6.15</v>
      </c>
      <c r="CJ100">
        <v>8.3699999999999992</v>
      </c>
      <c r="CK100">
        <v>8.33</v>
      </c>
    </row>
    <row r="101" spans="1:89" x14ac:dyDescent="0.4">
      <c r="A101">
        <v>10902</v>
      </c>
      <c r="B101">
        <v>22.93</v>
      </c>
      <c r="C101">
        <v>11.57</v>
      </c>
      <c r="D101">
        <v>13.9</v>
      </c>
      <c r="E101">
        <v>13.91</v>
      </c>
      <c r="CG101">
        <v>8075202</v>
      </c>
      <c r="CH101">
        <v>37.049999999999997</v>
      </c>
      <c r="CI101">
        <v>6.15</v>
      </c>
      <c r="CJ101">
        <v>8.3699999999999992</v>
      </c>
      <c r="CK101">
        <v>8.1999999999999993</v>
      </c>
    </row>
    <row r="102" spans="1:89" x14ac:dyDescent="0.4">
      <c r="A102">
        <v>11002</v>
      </c>
      <c r="B102">
        <v>22.98</v>
      </c>
      <c r="C102">
        <v>11.36</v>
      </c>
      <c r="D102">
        <v>13.9</v>
      </c>
      <c r="E102">
        <v>13.91</v>
      </c>
    </row>
    <row r="103" spans="1:89" x14ac:dyDescent="0.4">
      <c r="A103">
        <v>11102</v>
      </c>
      <c r="B103">
        <v>22.98</v>
      </c>
      <c r="C103">
        <v>11.23</v>
      </c>
      <c r="D103">
        <v>13.8</v>
      </c>
      <c r="E103">
        <v>13.79</v>
      </c>
    </row>
    <row r="104" spans="1:89" x14ac:dyDescent="0.4">
      <c r="A104">
        <v>11202</v>
      </c>
      <c r="B104">
        <v>22.95</v>
      </c>
      <c r="C104">
        <v>11.28</v>
      </c>
      <c r="D104">
        <v>13.83</v>
      </c>
      <c r="E104">
        <v>13.84</v>
      </c>
    </row>
    <row r="105" spans="1:89" x14ac:dyDescent="0.4">
      <c r="A105">
        <v>11302</v>
      </c>
      <c r="B105">
        <v>22.95</v>
      </c>
      <c r="C105">
        <v>11.23</v>
      </c>
      <c r="D105">
        <v>13.81</v>
      </c>
      <c r="E105">
        <v>13.8</v>
      </c>
    </row>
    <row r="106" spans="1:89" x14ac:dyDescent="0.4">
      <c r="A106">
        <v>11402</v>
      </c>
      <c r="B106">
        <v>22.88</v>
      </c>
      <c r="C106">
        <v>11.21</v>
      </c>
      <c r="D106">
        <v>13.78</v>
      </c>
      <c r="E106">
        <v>13.77</v>
      </c>
    </row>
    <row r="107" spans="1:89" x14ac:dyDescent="0.4">
      <c r="A107">
        <v>11502</v>
      </c>
      <c r="B107">
        <v>22.86</v>
      </c>
      <c r="C107">
        <v>11.25</v>
      </c>
      <c r="D107">
        <v>13.81</v>
      </c>
      <c r="E107">
        <v>13.81</v>
      </c>
    </row>
    <row r="108" spans="1:89" x14ac:dyDescent="0.4">
      <c r="A108">
        <v>11602</v>
      </c>
      <c r="B108">
        <v>22.95</v>
      </c>
      <c r="C108">
        <v>11.18</v>
      </c>
      <c r="D108">
        <v>13.75</v>
      </c>
      <c r="E108">
        <v>13.75</v>
      </c>
    </row>
    <row r="109" spans="1:89" x14ac:dyDescent="0.4">
      <c r="A109">
        <v>11802</v>
      </c>
      <c r="B109">
        <v>22.95</v>
      </c>
      <c r="C109">
        <v>11.38</v>
      </c>
      <c r="D109">
        <v>13.88</v>
      </c>
      <c r="E109">
        <v>13.88</v>
      </c>
    </row>
    <row r="110" spans="1:89" x14ac:dyDescent="0.4">
      <c r="A110">
        <v>11902</v>
      </c>
      <c r="B110">
        <v>22.91</v>
      </c>
      <c r="C110">
        <v>11.28</v>
      </c>
      <c r="D110">
        <v>13.82</v>
      </c>
      <c r="E110">
        <v>13.83</v>
      </c>
    </row>
    <row r="111" spans="1:89" x14ac:dyDescent="0.4">
      <c r="A111">
        <v>12002</v>
      </c>
      <c r="B111">
        <v>23.03</v>
      </c>
      <c r="C111">
        <v>11.28</v>
      </c>
      <c r="D111">
        <v>13.82</v>
      </c>
      <c r="E111">
        <v>13.82</v>
      </c>
    </row>
    <row r="112" spans="1:89" x14ac:dyDescent="0.4">
      <c r="A112">
        <v>12102</v>
      </c>
      <c r="B112">
        <v>22.91</v>
      </c>
      <c r="C112">
        <v>11.22</v>
      </c>
      <c r="D112">
        <v>13.77</v>
      </c>
      <c r="E112">
        <v>13.77</v>
      </c>
    </row>
    <row r="113" spans="1:5" x14ac:dyDescent="0.4">
      <c r="A113">
        <v>12202</v>
      </c>
      <c r="B113">
        <v>22.95</v>
      </c>
      <c r="C113">
        <v>11.24</v>
      </c>
      <c r="D113">
        <v>13.78</v>
      </c>
      <c r="E113">
        <v>13.77</v>
      </c>
    </row>
    <row r="114" spans="1:5" x14ac:dyDescent="0.4">
      <c r="A114">
        <v>12302</v>
      </c>
      <c r="B114">
        <v>22.98</v>
      </c>
      <c r="C114">
        <v>11.28</v>
      </c>
      <c r="D114">
        <v>13.81</v>
      </c>
      <c r="E114">
        <v>13.8</v>
      </c>
    </row>
    <row r="115" spans="1:5" x14ac:dyDescent="0.4">
      <c r="A115">
        <v>12402</v>
      </c>
      <c r="B115">
        <v>22.84</v>
      </c>
      <c r="C115">
        <v>11.24</v>
      </c>
      <c r="D115">
        <v>13.79</v>
      </c>
      <c r="E115">
        <v>13.78</v>
      </c>
    </row>
    <row r="116" spans="1:5" x14ac:dyDescent="0.4">
      <c r="A116">
        <v>12502</v>
      </c>
      <c r="B116">
        <v>22.98</v>
      </c>
      <c r="C116">
        <v>11.28</v>
      </c>
      <c r="D116">
        <v>13.81</v>
      </c>
      <c r="E116">
        <v>13.8</v>
      </c>
    </row>
    <row r="117" spans="1:5" x14ac:dyDescent="0.4">
      <c r="A117">
        <v>12602</v>
      </c>
      <c r="B117">
        <v>22.95</v>
      </c>
      <c r="C117">
        <v>11.27</v>
      </c>
      <c r="D117">
        <v>13.8</v>
      </c>
      <c r="E117">
        <v>13.8</v>
      </c>
    </row>
    <row r="118" spans="1:5" x14ac:dyDescent="0.4">
      <c r="A118">
        <v>12702</v>
      </c>
      <c r="B118">
        <v>22.95</v>
      </c>
      <c r="C118">
        <v>11.28</v>
      </c>
      <c r="D118">
        <v>13.8</v>
      </c>
      <c r="E118">
        <v>13.79</v>
      </c>
    </row>
    <row r="119" spans="1:5" x14ac:dyDescent="0.4">
      <c r="A119">
        <v>12802</v>
      </c>
      <c r="B119">
        <v>22.98</v>
      </c>
      <c r="C119">
        <v>11.24</v>
      </c>
      <c r="D119">
        <v>13.79</v>
      </c>
      <c r="E119">
        <v>13.77</v>
      </c>
    </row>
    <row r="120" spans="1:5" x14ac:dyDescent="0.4">
      <c r="A120">
        <v>12902</v>
      </c>
      <c r="B120">
        <v>22.91</v>
      </c>
      <c r="C120">
        <v>11.28</v>
      </c>
      <c r="D120">
        <v>13.79</v>
      </c>
      <c r="E120">
        <v>13.77</v>
      </c>
    </row>
    <row r="121" spans="1:5" x14ac:dyDescent="0.4">
      <c r="A121">
        <v>13002</v>
      </c>
      <c r="B121">
        <v>22.91</v>
      </c>
      <c r="C121">
        <v>11.19</v>
      </c>
      <c r="D121">
        <v>13.75</v>
      </c>
      <c r="E121">
        <v>13.72</v>
      </c>
    </row>
    <row r="122" spans="1:5" x14ac:dyDescent="0.4">
      <c r="A122">
        <v>13102</v>
      </c>
      <c r="B122">
        <v>22.91</v>
      </c>
      <c r="C122">
        <v>11.22</v>
      </c>
      <c r="D122">
        <v>13.76</v>
      </c>
      <c r="E122">
        <v>13.74</v>
      </c>
    </row>
    <row r="123" spans="1:5" x14ac:dyDescent="0.4">
      <c r="A123">
        <v>13202</v>
      </c>
      <c r="B123">
        <v>22.95</v>
      </c>
      <c r="C123">
        <v>11.22</v>
      </c>
      <c r="D123">
        <v>13.76</v>
      </c>
      <c r="E123">
        <v>13.74</v>
      </c>
    </row>
    <row r="124" spans="1:5" x14ac:dyDescent="0.4">
      <c r="A124">
        <v>13302</v>
      </c>
      <c r="B124">
        <v>22.98</v>
      </c>
      <c r="C124">
        <v>11.23</v>
      </c>
      <c r="D124">
        <v>13.76</v>
      </c>
      <c r="E124">
        <v>13.76</v>
      </c>
    </row>
    <row r="125" spans="1:5" x14ac:dyDescent="0.4">
      <c r="A125">
        <v>13402</v>
      </c>
      <c r="B125">
        <v>22.91</v>
      </c>
      <c r="C125">
        <v>11.17</v>
      </c>
      <c r="D125">
        <v>13.72</v>
      </c>
      <c r="E125">
        <v>13.7</v>
      </c>
    </row>
    <row r="126" spans="1:5" x14ac:dyDescent="0.4">
      <c r="A126">
        <v>13502</v>
      </c>
      <c r="B126">
        <v>22.91</v>
      </c>
      <c r="C126">
        <v>11.19</v>
      </c>
      <c r="D126">
        <v>13.75</v>
      </c>
      <c r="E126">
        <v>13.74</v>
      </c>
    </row>
    <row r="127" spans="1:5" x14ac:dyDescent="0.4">
      <c r="A127">
        <v>13602</v>
      </c>
      <c r="B127">
        <v>22.95</v>
      </c>
      <c r="C127">
        <v>11.22</v>
      </c>
      <c r="D127">
        <v>13.77</v>
      </c>
      <c r="E127">
        <v>13.77</v>
      </c>
    </row>
    <row r="128" spans="1:5" x14ac:dyDescent="0.4">
      <c r="A128">
        <v>13702</v>
      </c>
      <c r="B128">
        <v>22.91</v>
      </c>
      <c r="C128">
        <v>11.24</v>
      </c>
      <c r="D128">
        <v>13.77</v>
      </c>
      <c r="E128">
        <v>13.77</v>
      </c>
    </row>
    <row r="129" spans="1:5" x14ac:dyDescent="0.4">
      <c r="A129">
        <v>13802</v>
      </c>
      <c r="B129">
        <v>23</v>
      </c>
      <c r="C129">
        <v>11.07</v>
      </c>
      <c r="D129">
        <v>13.65</v>
      </c>
      <c r="E129">
        <v>13.65</v>
      </c>
    </row>
    <row r="130" spans="1:5" x14ac:dyDescent="0.4">
      <c r="A130">
        <v>13902</v>
      </c>
      <c r="B130">
        <v>22.91</v>
      </c>
      <c r="C130">
        <v>11.08</v>
      </c>
      <c r="D130">
        <v>13.66</v>
      </c>
      <c r="E130">
        <v>13.64</v>
      </c>
    </row>
    <row r="131" spans="1:5" x14ac:dyDescent="0.4">
      <c r="A131">
        <v>14002</v>
      </c>
      <c r="B131">
        <v>22.98</v>
      </c>
      <c r="C131">
        <v>11.13</v>
      </c>
      <c r="D131">
        <v>13.69</v>
      </c>
      <c r="E131">
        <v>13.68</v>
      </c>
    </row>
    <row r="132" spans="1:5" x14ac:dyDescent="0.4">
      <c r="A132">
        <v>14102</v>
      </c>
      <c r="B132">
        <v>22.98</v>
      </c>
      <c r="C132">
        <v>11.17</v>
      </c>
      <c r="D132">
        <v>13.71</v>
      </c>
      <c r="E132">
        <v>13.7</v>
      </c>
    </row>
    <row r="133" spans="1:5" x14ac:dyDescent="0.4">
      <c r="A133">
        <v>14202</v>
      </c>
      <c r="B133">
        <v>23.07</v>
      </c>
      <c r="C133">
        <v>11.1</v>
      </c>
      <c r="D133">
        <v>13.67</v>
      </c>
      <c r="E133">
        <v>13.65</v>
      </c>
    </row>
    <row r="134" spans="1:5" x14ac:dyDescent="0.4">
      <c r="A134">
        <v>14302</v>
      </c>
      <c r="B134">
        <v>22.95</v>
      </c>
      <c r="C134">
        <v>11.14</v>
      </c>
      <c r="D134">
        <v>13.69</v>
      </c>
      <c r="E134">
        <v>13.69</v>
      </c>
    </row>
    <row r="135" spans="1:5" x14ac:dyDescent="0.4">
      <c r="A135">
        <v>14402</v>
      </c>
      <c r="B135">
        <v>23</v>
      </c>
      <c r="C135">
        <v>11.12</v>
      </c>
      <c r="D135">
        <v>13.68</v>
      </c>
      <c r="E135">
        <v>13.67</v>
      </c>
    </row>
    <row r="136" spans="1:5" x14ac:dyDescent="0.4">
      <c r="A136">
        <v>14502</v>
      </c>
      <c r="B136">
        <v>23.03</v>
      </c>
      <c r="C136">
        <v>11.1</v>
      </c>
      <c r="D136">
        <v>13.66</v>
      </c>
      <c r="E136">
        <v>13.65</v>
      </c>
    </row>
    <row r="137" spans="1:5" x14ac:dyDescent="0.4">
      <c r="A137">
        <v>14602</v>
      </c>
      <c r="B137">
        <v>23.03</v>
      </c>
      <c r="C137">
        <v>10.77</v>
      </c>
      <c r="D137">
        <v>13.43</v>
      </c>
      <c r="E137">
        <v>13.39</v>
      </c>
    </row>
    <row r="138" spans="1:5" x14ac:dyDescent="0.4">
      <c r="A138">
        <v>14702</v>
      </c>
      <c r="B138">
        <v>22.95</v>
      </c>
      <c r="C138">
        <v>11.17</v>
      </c>
      <c r="D138">
        <v>13.71</v>
      </c>
      <c r="E138">
        <v>13.7</v>
      </c>
    </row>
    <row r="139" spans="1:5" x14ac:dyDescent="0.4">
      <c r="A139">
        <v>14802</v>
      </c>
      <c r="B139">
        <v>23.03</v>
      </c>
      <c r="C139">
        <v>10.94</v>
      </c>
      <c r="D139">
        <v>13.54</v>
      </c>
      <c r="E139">
        <v>13.5</v>
      </c>
    </row>
    <row r="140" spans="1:5" x14ac:dyDescent="0.4">
      <c r="A140">
        <v>14902</v>
      </c>
      <c r="B140">
        <v>22.95</v>
      </c>
      <c r="C140">
        <v>10.81</v>
      </c>
      <c r="D140">
        <v>13.49</v>
      </c>
      <c r="E140">
        <v>13.46</v>
      </c>
    </row>
    <row r="141" spans="1:5" x14ac:dyDescent="0.4">
      <c r="A141">
        <v>15002</v>
      </c>
      <c r="B141">
        <v>23.03</v>
      </c>
      <c r="C141">
        <v>11.16</v>
      </c>
      <c r="D141">
        <v>13.7</v>
      </c>
      <c r="E141">
        <v>13.69</v>
      </c>
    </row>
    <row r="142" spans="1:5" x14ac:dyDescent="0.4">
      <c r="A142">
        <v>15102</v>
      </c>
      <c r="B142">
        <v>22.95</v>
      </c>
      <c r="C142">
        <v>10.78</v>
      </c>
      <c r="D142">
        <v>13.46</v>
      </c>
      <c r="E142">
        <v>13.45</v>
      </c>
    </row>
    <row r="143" spans="1:5" x14ac:dyDescent="0.4">
      <c r="A143">
        <v>15202</v>
      </c>
      <c r="B143">
        <v>23</v>
      </c>
      <c r="C143">
        <v>11.02</v>
      </c>
      <c r="D143">
        <v>13.6</v>
      </c>
      <c r="E143">
        <v>13.57</v>
      </c>
    </row>
    <row r="144" spans="1:5" x14ac:dyDescent="0.4">
      <c r="A144">
        <v>15302</v>
      </c>
      <c r="B144">
        <v>23.07</v>
      </c>
      <c r="C144">
        <v>10.94</v>
      </c>
      <c r="D144">
        <v>13.54</v>
      </c>
      <c r="E144">
        <v>13.52</v>
      </c>
    </row>
    <row r="145" spans="1:5" x14ac:dyDescent="0.4">
      <c r="A145">
        <v>15402</v>
      </c>
      <c r="B145">
        <v>22.95</v>
      </c>
      <c r="C145">
        <v>11.14</v>
      </c>
      <c r="D145">
        <v>13.68</v>
      </c>
      <c r="E145">
        <v>13.67</v>
      </c>
    </row>
    <row r="146" spans="1:5" x14ac:dyDescent="0.4">
      <c r="A146">
        <v>15502</v>
      </c>
      <c r="B146">
        <v>22.95</v>
      </c>
      <c r="C146">
        <v>11.14</v>
      </c>
      <c r="D146">
        <v>13.68</v>
      </c>
      <c r="E146">
        <v>13.67</v>
      </c>
    </row>
    <row r="147" spans="1:5" x14ac:dyDescent="0.4">
      <c r="A147">
        <v>15602</v>
      </c>
      <c r="B147">
        <v>22.95</v>
      </c>
      <c r="C147">
        <v>11.12</v>
      </c>
      <c r="D147">
        <v>13.67</v>
      </c>
      <c r="E147">
        <v>13.67</v>
      </c>
    </row>
    <row r="148" spans="1:5" x14ac:dyDescent="0.4">
      <c r="A148">
        <v>15702</v>
      </c>
      <c r="B148">
        <v>22.95</v>
      </c>
      <c r="C148">
        <v>11.13</v>
      </c>
      <c r="D148">
        <v>13.67</v>
      </c>
      <c r="E148">
        <v>13.67</v>
      </c>
    </row>
    <row r="149" spans="1:5" x14ac:dyDescent="0.4">
      <c r="A149">
        <v>15802</v>
      </c>
      <c r="B149">
        <v>22.98</v>
      </c>
      <c r="C149">
        <v>11.13</v>
      </c>
      <c r="D149">
        <v>13.67</v>
      </c>
      <c r="E149">
        <v>13.67</v>
      </c>
    </row>
    <row r="150" spans="1:5" x14ac:dyDescent="0.4">
      <c r="A150">
        <v>15902</v>
      </c>
      <c r="B150">
        <v>22.91</v>
      </c>
      <c r="C150">
        <v>11.13</v>
      </c>
      <c r="D150">
        <v>13.68</v>
      </c>
      <c r="E150">
        <v>13.67</v>
      </c>
    </row>
    <row r="151" spans="1:5" x14ac:dyDescent="0.4">
      <c r="A151">
        <v>16002</v>
      </c>
      <c r="B151">
        <v>22.98</v>
      </c>
      <c r="C151">
        <v>11.13</v>
      </c>
      <c r="D151">
        <v>13.66</v>
      </c>
      <c r="E151">
        <v>13.67</v>
      </c>
    </row>
    <row r="152" spans="1:5" x14ac:dyDescent="0.4">
      <c r="A152">
        <v>16102</v>
      </c>
      <c r="B152">
        <v>22.95</v>
      </c>
      <c r="C152">
        <v>11.14</v>
      </c>
      <c r="D152">
        <v>13.67</v>
      </c>
      <c r="E152">
        <v>13.67</v>
      </c>
    </row>
    <row r="153" spans="1:5" x14ac:dyDescent="0.4">
      <c r="A153">
        <v>16202</v>
      </c>
      <c r="B153">
        <v>22.95</v>
      </c>
      <c r="C153">
        <v>11.12</v>
      </c>
      <c r="D153">
        <v>13.67</v>
      </c>
      <c r="E153">
        <v>13.65</v>
      </c>
    </row>
    <row r="154" spans="1:5" x14ac:dyDescent="0.4">
      <c r="A154">
        <v>16302</v>
      </c>
      <c r="B154">
        <v>23</v>
      </c>
      <c r="C154">
        <v>11.18</v>
      </c>
      <c r="D154">
        <v>13.7</v>
      </c>
      <c r="E154">
        <v>13.7</v>
      </c>
    </row>
    <row r="155" spans="1:5" x14ac:dyDescent="0.4">
      <c r="A155">
        <v>16402</v>
      </c>
      <c r="B155">
        <v>23</v>
      </c>
      <c r="C155">
        <v>11.18</v>
      </c>
      <c r="D155">
        <v>13.71</v>
      </c>
      <c r="E155">
        <v>13.71</v>
      </c>
    </row>
    <row r="156" spans="1:5" x14ac:dyDescent="0.4">
      <c r="A156">
        <v>16502</v>
      </c>
      <c r="B156">
        <v>22.91</v>
      </c>
      <c r="C156">
        <v>11.21</v>
      </c>
      <c r="D156">
        <v>13.72</v>
      </c>
      <c r="E156">
        <v>13.72</v>
      </c>
    </row>
    <row r="157" spans="1:5" x14ac:dyDescent="0.4">
      <c r="A157">
        <v>16602</v>
      </c>
      <c r="B157">
        <v>23.05</v>
      </c>
      <c r="C157">
        <v>11.2</v>
      </c>
      <c r="D157">
        <v>13.71</v>
      </c>
      <c r="E157">
        <v>13.71</v>
      </c>
    </row>
    <row r="158" spans="1:5" x14ac:dyDescent="0.4">
      <c r="A158">
        <v>16702</v>
      </c>
      <c r="B158">
        <v>22.98</v>
      </c>
      <c r="C158">
        <v>11.21</v>
      </c>
      <c r="D158">
        <v>13.71</v>
      </c>
      <c r="E158">
        <v>13.7</v>
      </c>
    </row>
    <row r="159" spans="1:5" x14ac:dyDescent="0.4">
      <c r="A159">
        <v>16802</v>
      </c>
      <c r="B159">
        <v>22.95</v>
      </c>
      <c r="C159">
        <v>10.94</v>
      </c>
      <c r="D159">
        <v>13.55</v>
      </c>
      <c r="E159">
        <v>13.55</v>
      </c>
    </row>
    <row r="160" spans="1:5" x14ac:dyDescent="0.4">
      <c r="A160">
        <v>16902</v>
      </c>
      <c r="B160">
        <v>23.03</v>
      </c>
      <c r="C160">
        <v>11.05</v>
      </c>
      <c r="D160">
        <v>13.62</v>
      </c>
      <c r="E160">
        <v>13.62</v>
      </c>
    </row>
    <row r="161" spans="1:5" x14ac:dyDescent="0.4">
      <c r="A161">
        <v>17002</v>
      </c>
      <c r="B161">
        <v>23.03</v>
      </c>
      <c r="C161">
        <v>11.15</v>
      </c>
      <c r="D161">
        <v>13.67</v>
      </c>
      <c r="E161">
        <v>13.67</v>
      </c>
    </row>
    <row r="162" spans="1:5" x14ac:dyDescent="0.4">
      <c r="A162">
        <v>17102</v>
      </c>
      <c r="B162">
        <v>22.95</v>
      </c>
      <c r="C162">
        <v>11.18</v>
      </c>
      <c r="D162">
        <v>13.69</v>
      </c>
      <c r="E162">
        <v>13.7</v>
      </c>
    </row>
    <row r="163" spans="1:5" x14ac:dyDescent="0.4">
      <c r="A163">
        <v>17202</v>
      </c>
      <c r="B163">
        <v>22.98</v>
      </c>
      <c r="C163">
        <v>10.74</v>
      </c>
      <c r="D163">
        <v>13.39</v>
      </c>
      <c r="E163">
        <v>13.37</v>
      </c>
    </row>
    <row r="164" spans="1:5" x14ac:dyDescent="0.4">
      <c r="A164">
        <v>17302</v>
      </c>
      <c r="B164">
        <v>22.98</v>
      </c>
      <c r="C164">
        <v>11.09</v>
      </c>
      <c r="D164">
        <v>13.65</v>
      </c>
      <c r="E164">
        <v>13.66</v>
      </c>
    </row>
    <row r="165" spans="1:5" x14ac:dyDescent="0.4">
      <c r="A165">
        <v>17402</v>
      </c>
      <c r="B165">
        <v>22.98</v>
      </c>
      <c r="C165">
        <v>10.89</v>
      </c>
      <c r="D165">
        <v>13.5</v>
      </c>
      <c r="E165">
        <v>13.49</v>
      </c>
    </row>
    <row r="166" spans="1:5" x14ac:dyDescent="0.4">
      <c r="A166">
        <v>17502</v>
      </c>
      <c r="B166">
        <v>22.95</v>
      </c>
      <c r="C166">
        <v>10.8</v>
      </c>
      <c r="D166">
        <v>13.43</v>
      </c>
      <c r="E166">
        <v>13.41</v>
      </c>
    </row>
    <row r="167" spans="1:5" x14ac:dyDescent="0.4">
      <c r="A167">
        <v>17602</v>
      </c>
      <c r="B167">
        <v>22.98</v>
      </c>
      <c r="C167">
        <v>10.58</v>
      </c>
      <c r="D167">
        <v>13.3</v>
      </c>
      <c r="E167">
        <v>13.25</v>
      </c>
    </row>
    <row r="168" spans="1:5" x14ac:dyDescent="0.4">
      <c r="A168">
        <v>17702</v>
      </c>
      <c r="B168">
        <v>23</v>
      </c>
      <c r="C168">
        <v>11.02</v>
      </c>
      <c r="D168">
        <v>13.58</v>
      </c>
      <c r="E168">
        <v>13.56</v>
      </c>
    </row>
    <row r="169" spans="1:5" x14ac:dyDescent="0.4">
      <c r="A169">
        <v>17802</v>
      </c>
      <c r="B169">
        <v>22.98</v>
      </c>
      <c r="C169">
        <v>11.2</v>
      </c>
      <c r="D169">
        <v>13.68</v>
      </c>
      <c r="E169">
        <v>13.67</v>
      </c>
    </row>
    <row r="170" spans="1:5" x14ac:dyDescent="0.4">
      <c r="A170">
        <v>17902</v>
      </c>
      <c r="B170">
        <v>23</v>
      </c>
      <c r="C170">
        <v>10.98</v>
      </c>
      <c r="D170">
        <v>13.52</v>
      </c>
      <c r="E170">
        <v>13.49</v>
      </c>
    </row>
    <row r="171" spans="1:5" x14ac:dyDescent="0.4">
      <c r="A171">
        <v>18002</v>
      </c>
      <c r="B171">
        <v>23</v>
      </c>
      <c r="C171">
        <v>11.05</v>
      </c>
      <c r="D171">
        <v>13.58</v>
      </c>
      <c r="E171">
        <v>13.55</v>
      </c>
    </row>
    <row r="172" spans="1:5" x14ac:dyDescent="0.4">
      <c r="A172">
        <v>18102</v>
      </c>
      <c r="B172">
        <v>23.05</v>
      </c>
      <c r="C172">
        <v>10.91</v>
      </c>
      <c r="D172">
        <v>13.5</v>
      </c>
      <c r="E172">
        <v>13.49</v>
      </c>
    </row>
    <row r="173" spans="1:5" x14ac:dyDescent="0.4">
      <c r="A173">
        <v>18202</v>
      </c>
      <c r="B173">
        <v>22.98</v>
      </c>
      <c r="C173">
        <v>11.02</v>
      </c>
      <c r="D173">
        <v>13.56</v>
      </c>
      <c r="E173">
        <v>13.55</v>
      </c>
    </row>
    <row r="174" spans="1:5" x14ac:dyDescent="0.4">
      <c r="A174">
        <v>18302</v>
      </c>
      <c r="B174">
        <v>22.98</v>
      </c>
      <c r="C174">
        <v>11.12</v>
      </c>
      <c r="D174">
        <v>13.66</v>
      </c>
      <c r="E174">
        <v>13.67</v>
      </c>
    </row>
    <row r="175" spans="1:5" x14ac:dyDescent="0.4">
      <c r="A175">
        <v>18402</v>
      </c>
      <c r="B175">
        <v>22.98</v>
      </c>
      <c r="C175">
        <v>11.21</v>
      </c>
      <c r="D175">
        <v>13.69</v>
      </c>
      <c r="E175">
        <v>13.69</v>
      </c>
    </row>
    <row r="176" spans="1:5" x14ac:dyDescent="0.4">
      <c r="A176">
        <v>18502</v>
      </c>
      <c r="B176">
        <v>22.95</v>
      </c>
      <c r="C176">
        <v>11.2</v>
      </c>
      <c r="D176">
        <v>13.69</v>
      </c>
      <c r="E176">
        <v>13.7</v>
      </c>
    </row>
    <row r="177" spans="1:5" x14ac:dyDescent="0.4">
      <c r="A177">
        <v>18602</v>
      </c>
      <c r="B177">
        <v>23</v>
      </c>
      <c r="C177">
        <v>11.18</v>
      </c>
      <c r="D177">
        <v>13.69</v>
      </c>
      <c r="E177">
        <v>13.69</v>
      </c>
    </row>
    <row r="178" spans="1:5" x14ac:dyDescent="0.4">
      <c r="A178">
        <v>18702</v>
      </c>
      <c r="B178">
        <v>23</v>
      </c>
      <c r="C178">
        <v>11.07</v>
      </c>
      <c r="D178">
        <v>13.6</v>
      </c>
      <c r="E178">
        <v>13.58</v>
      </c>
    </row>
    <row r="179" spans="1:5" x14ac:dyDescent="0.4">
      <c r="A179">
        <v>18802</v>
      </c>
      <c r="B179">
        <v>23.05</v>
      </c>
      <c r="C179">
        <v>11.2</v>
      </c>
      <c r="D179">
        <v>13.7</v>
      </c>
      <c r="E179">
        <v>13.7</v>
      </c>
    </row>
    <row r="180" spans="1:5" x14ac:dyDescent="0.4">
      <c r="A180">
        <v>18902</v>
      </c>
      <c r="B180">
        <v>23</v>
      </c>
      <c r="C180">
        <v>11.2</v>
      </c>
      <c r="D180">
        <v>13.69</v>
      </c>
      <c r="E180">
        <v>13.68</v>
      </c>
    </row>
    <row r="181" spans="1:5" x14ac:dyDescent="0.4">
      <c r="A181">
        <v>19002</v>
      </c>
      <c r="B181">
        <v>23.05</v>
      </c>
      <c r="C181">
        <v>10.86</v>
      </c>
      <c r="D181">
        <v>13.47</v>
      </c>
      <c r="E181">
        <v>13.45</v>
      </c>
    </row>
    <row r="182" spans="1:5" x14ac:dyDescent="0.4">
      <c r="A182">
        <v>19102</v>
      </c>
      <c r="B182">
        <v>23.03</v>
      </c>
      <c r="C182">
        <v>11.19</v>
      </c>
      <c r="D182">
        <v>13.68</v>
      </c>
      <c r="E182">
        <v>13.69</v>
      </c>
    </row>
    <row r="183" spans="1:5" x14ac:dyDescent="0.4">
      <c r="A183">
        <v>19202</v>
      </c>
      <c r="B183">
        <v>23.03</v>
      </c>
      <c r="C183">
        <v>10.82</v>
      </c>
      <c r="D183">
        <v>13.45</v>
      </c>
      <c r="E183">
        <v>13.43</v>
      </c>
    </row>
    <row r="184" spans="1:5" x14ac:dyDescent="0.4">
      <c r="A184">
        <v>19302</v>
      </c>
      <c r="B184">
        <v>23.05</v>
      </c>
      <c r="C184">
        <v>11.17</v>
      </c>
      <c r="D184">
        <v>13.64</v>
      </c>
      <c r="E184">
        <v>13.62</v>
      </c>
    </row>
    <row r="185" spans="1:5" x14ac:dyDescent="0.4">
      <c r="A185">
        <v>19402</v>
      </c>
      <c r="B185">
        <v>23.05</v>
      </c>
      <c r="C185">
        <v>10.97</v>
      </c>
      <c r="D185">
        <v>13.56</v>
      </c>
      <c r="E185">
        <v>13.56</v>
      </c>
    </row>
    <row r="186" spans="1:5" x14ac:dyDescent="0.4">
      <c r="A186">
        <v>19502</v>
      </c>
      <c r="B186">
        <v>23.03</v>
      </c>
      <c r="C186">
        <v>10.98</v>
      </c>
      <c r="D186">
        <v>13.57</v>
      </c>
      <c r="E186">
        <v>13.58</v>
      </c>
    </row>
    <row r="187" spans="1:5" x14ac:dyDescent="0.4">
      <c r="A187">
        <v>19602</v>
      </c>
      <c r="B187">
        <v>23.05</v>
      </c>
      <c r="C187">
        <v>11.1</v>
      </c>
      <c r="D187">
        <v>13.64</v>
      </c>
      <c r="E187">
        <v>13.64</v>
      </c>
    </row>
    <row r="188" spans="1:5" x14ac:dyDescent="0.4">
      <c r="A188">
        <v>19702</v>
      </c>
      <c r="B188">
        <v>23.03</v>
      </c>
      <c r="C188">
        <v>11.21</v>
      </c>
      <c r="D188">
        <v>13.68</v>
      </c>
      <c r="E188">
        <v>13.69</v>
      </c>
    </row>
    <row r="189" spans="1:5" x14ac:dyDescent="0.4">
      <c r="A189">
        <v>19802</v>
      </c>
      <c r="B189">
        <v>23.05</v>
      </c>
      <c r="C189">
        <v>11.11</v>
      </c>
      <c r="D189">
        <v>13.6</v>
      </c>
      <c r="E189">
        <v>13.63</v>
      </c>
    </row>
    <row r="190" spans="1:5" x14ac:dyDescent="0.4">
      <c r="A190">
        <v>19902</v>
      </c>
      <c r="B190">
        <v>23.03</v>
      </c>
      <c r="C190">
        <v>11.15</v>
      </c>
      <c r="D190">
        <v>13.63</v>
      </c>
      <c r="E190">
        <v>13.63</v>
      </c>
    </row>
    <row r="191" spans="1:5" x14ac:dyDescent="0.4">
      <c r="A191">
        <v>20002</v>
      </c>
      <c r="B191">
        <v>23.03</v>
      </c>
      <c r="C191">
        <v>10.89</v>
      </c>
      <c r="D191">
        <v>13.45</v>
      </c>
      <c r="E191">
        <v>13.43</v>
      </c>
    </row>
    <row r="192" spans="1:5" x14ac:dyDescent="0.4">
      <c r="A192">
        <v>20102</v>
      </c>
      <c r="B192">
        <v>23</v>
      </c>
      <c r="C192">
        <v>11.02</v>
      </c>
      <c r="D192">
        <v>13.56</v>
      </c>
      <c r="E192">
        <v>13.56</v>
      </c>
    </row>
    <row r="193" spans="1:5" x14ac:dyDescent="0.4">
      <c r="A193">
        <v>20202</v>
      </c>
      <c r="B193">
        <v>23.05</v>
      </c>
      <c r="C193">
        <v>10.84</v>
      </c>
      <c r="D193">
        <v>13.43</v>
      </c>
      <c r="E193">
        <v>13.39</v>
      </c>
    </row>
    <row r="194" spans="1:5" x14ac:dyDescent="0.4">
      <c r="A194">
        <v>20302</v>
      </c>
      <c r="B194">
        <v>23.05</v>
      </c>
      <c r="C194">
        <v>11.08</v>
      </c>
      <c r="D194">
        <v>13.58</v>
      </c>
      <c r="E194">
        <v>13.58</v>
      </c>
    </row>
    <row r="195" spans="1:5" x14ac:dyDescent="0.4">
      <c r="A195">
        <v>20402</v>
      </c>
      <c r="B195">
        <v>23.05</v>
      </c>
      <c r="C195">
        <v>11.11</v>
      </c>
      <c r="D195">
        <v>13.61</v>
      </c>
      <c r="E195">
        <v>13.6</v>
      </c>
    </row>
    <row r="196" spans="1:5" x14ac:dyDescent="0.4">
      <c r="A196">
        <v>20502</v>
      </c>
      <c r="B196">
        <v>23.05</v>
      </c>
      <c r="C196">
        <v>10.96</v>
      </c>
      <c r="D196">
        <v>13.52</v>
      </c>
      <c r="E196">
        <v>13.5</v>
      </c>
    </row>
    <row r="197" spans="1:5" x14ac:dyDescent="0.4">
      <c r="A197">
        <v>20602</v>
      </c>
      <c r="B197">
        <v>23.05</v>
      </c>
      <c r="C197">
        <v>10.96</v>
      </c>
      <c r="D197">
        <v>13.51</v>
      </c>
      <c r="E197">
        <v>13.5</v>
      </c>
    </row>
    <row r="198" spans="1:5" x14ac:dyDescent="0.4">
      <c r="A198">
        <v>20702</v>
      </c>
      <c r="B198">
        <v>23.05</v>
      </c>
      <c r="C198">
        <v>10.84</v>
      </c>
      <c r="D198">
        <v>13.43</v>
      </c>
      <c r="E198">
        <v>13.41</v>
      </c>
    </row>
    <row r="199" spans="1:5" x14ac:dyDescent="0.4">
      <c r="A199">
        <v>20802</v>
      </c>
      <c r="B199">
        <v>23.1</v>
      </c>
      <c r="C199">
        <v>10.78</v>
      </c>
      <c r="D199">
        <v>13.41</v>
      </c>
      <c r="E199">
        <v>13.36</v>
      </c>
    </row>
    <row r="200" spans="1:5" x14ac:dyDescent="0.4">
      <c r="A200">
        <v>20902</v>
      </c>
      <c r="B200">
        <v>23.05</v>
      </c>
      <c r="C200">
        <v>10.78</v>
      </c>
      <c r="D200">
        <v>13.38</v>
      </c>
      <c r="E200">
        <v>13.35</v>
      </c>
    </row>
    <row r="201" spans="1:5" x14ac:dyDescent="0.4">
      <c r="A201">
        <v>21002</v>
      </c>
      <c r="B201">
        <v>23.05</v>
      </c>
      <c r="C201">
        <v>10.68</v>
      </c>
      <c r="D201">
        <v>13.35</v>
      </c>
      <c r="E201">
        <v>13.29</v>
      </c>
    </row>
    <row r="202" spans="1:5" x14ac:dyDescent="0.4">
      <c r="A202">
        <v>21102</v>
      </c>
      <c r="B202">
        <v>23.05</v>
      </c>
      <c r="C202">
        <v>10.75</v>
      </c>
      <c r="D202">
        <v>13.38</v>
      </c>
      <c r="E202">
        <v>13.34</v>
      </c>
    </row>
    <row r="203" spans="1:5" x14ac:dyDescent="0.4">
      <c r="A203">
        <v>21302</v>
      </c>
      <c r="B203">
        <v>23.05</v>
      </c>
      <c r="C203">
        <v>10.75</v>
      </c>
      <c r="D203">
        <v>13.38</v>
      </c>
      <c r="E203">
        <v>13.34</v>
      </c>
    </row>
    <row r="204" spans="1:5" x14ac:dyDescent="0.4">
      <c r="A204">
        <v>21402</v>
      </c>
      <c r="B204">
        <v>23.05</v>
      </c>
      <c r="C204">
        <v>11.01</v>
      </c>
      <c r="D204">
        <v>13.55</v>
      </c>
      <c r="E204">
        <v>13.54</v>
      </c>
    </row>
    <row r="205" spans="1:5" x14ac:dyDescent="0.4">
      <c r="A205">
        <v>21502</v>
      </c>
      <c r="B205">
        <v>23.05</v>
      </c>
      <c r="C205">
        <v>11.03</v>
      </c>
      <c r="D205">
        <v>13.56</v>
      </c>
      <c r="E205">
        <v>13.55</v>
      </c>
    </row>
    <row r="206" spans="1:5" x14ac:dyDescent="0.4">
      <c r="A206">
        <v>21602</v>
      </c>
      <c r="B206">
        <v>23.05</v>
      </c>
      <c r="C206">
        <v>10.64</v>
      </c>
      <c r="D206">
        <v>13.31</v>
      </c>
      <c r="E206">
        <v>13.27</v>
      </c>
    </row>
    <row r="207" spans="1:5" x14ac:dyDescent="0.4">
      <c r="A207">
        <v>21702</v>
      </c>
      <c r="B207">
        <v>23.14</v>
      </c>
      <c r="C207">
        <v>10.6</v>
      </c>
      <c r="D207">
        <v>13.27</v>
      </c>
      <c r="E207">
        <v>13.22</v>
      </c>
    </row>
    <row r="208" spans="1:5" x14ac:dyDescent="0.4">
      <c r="A208">
        <v>21802</v>
      </c>
      <c r="B208">
        <v>23.07</v>
      </c>
      <c r="C208">
        <v>10.67</v>
      </c>
      <c r="D208">
        <v>13.31</v>
      </c>
      <c r="E208">
        <v>13.27</v>
      </c>
    </row>
    <row r="209" spans="1:5" x14ac:dyDescent="0.4">
      <c r="A209">
        <v>21902</v>
      </c>
      <c r="B209">
        <v>23</v>
      </c>
      <c r="C209">
        <v>10.7</v>
      </c>
      <c r="D209">
        <v>13.35</v>
      </c>
      <c r="E209">
        <v>13.3</v>
      </c>
    </row>
    <row r="210" spans="1:5" x14ac:dyDescent="0.4">
      <c r="A210">
        <v>22002</v>
      </c>
      <c r="B210">
        <v>23.05</v>
      </c>
      <c r="C210">
        <v>10.7</v>
      </c>
      <c r="D210">
        <v>13.32</v>
      </c>
      <c r="E210">
        <v>13.29</v>
      </c>
    </row>
    <row r="211" spans="1:5" x14ac:dyDescent="0.4">
      <c r="A211">
        <v>22102</v>
      </c>
      <c r="B211">
        <v>23.1</v>
      </c>
      <c r="C211">
        <v>10.71</v>
      </c>
      <c r="D211">
        <v>13.36</v>
      </c>
      <c r="E211">
        <v>13.31</v>
      </c>
    </row>
    <row r="212" spans="1:5" x14ac:dyDescent="0.4">
      <c r="A212">
        <v>22202</v>
      </c>
      <c r="B212">
        <v>23.1</v>
      </c>
      <c r="C212">
        <v>10.66</v>
      </c>
      <c r="D212">
        <v>13.3</v>
      </c>
      <c r="E212">
        <v>13.26</v>
      </c>
    </row>
    <row r="213" spans="1:5" x14ac:dyDescent="0.4">
      <c r="A213">
        <v>22302</v>
      </c>
      <c r="B213">
        <v>23.05</v>
      </c>
      <c r="C213">
        <v>10.64</v>
      </c>
      <c r="D213">
        <v>13.31</v>
      </c>
      <c r="E213">
        <v>13.26</v>
      </c>
    </row>
    <row r="214" spans="1:5" x14ac:dyDescent="0.4">
      <c r="A214">
        <v>22402</v>
      </c>
      <c r="B214">
        <v>23.05</v>
      </c>
      <c r="C214">
        <v>10.88</v>
      </c>
      <c r="D214">
        <v>13.45</v>
      </c>
      <c r="E214">
        <v>13.43</v>
      </c>
    </row>
    <row r="215" spans="1:5" x14ac:dyDescent="0.4">
      <c r="A215">
        <v>22502</v>
      </c>
      <c r="B215">
        <v>23.05</v>
      </c>
      <c r="C215">
        <v>11.03</v>
      </c>
      <c r="D215">
        <v>13.55</v>
      </c>
      <c r="E215">
        <v>13.54</v>
      </c>
    </row>
    <row r="216" spans="1:5" x14ac:dyDescent="0.4">
      <c r="A216">
        <v>22602</v>
      </c>
      <c r="B216">
        <v>23.14</v>
      </c>
      <c r="C216">
        <v>11.02</v>
      </c>
      <c r="D216">
        <v>13.55</v>
      </c>
      <c r="E216">
        <v>13.54</v>
      </c>
    </row>
    <row r="217" spans="1:5" x14ac:dyDescent="0.4">
      <c r="A217">
        <v>22702</v>
      </c>
      <c r="B217">
        <v>23.14</v>
      </c>
      <c r="C217">
        <v>10.78</v>
      </c>
      <c r="D217">
        <v>13.38</v>
      </c>
      <c r="E217">
        <v>13.35</v>
      </c>
    </row>
    <row r="218" spans="1:5" x14ac:dyDescent="0.4">
      <c r="A218">
        <v>22802</v>
      </c>
      <c r="B218">
        <v>23.14</v>
      </c>
      <c r="C218">
        <v>10.65</v>
      </c>
      <c r="D218">
        <v>13.3</v>
      </c>
      <c r="E218">
        <v>13.26</v>
      </c>
    </row>
    <row r="219" spans="1:5" x14ac:dyDescent="0.4">
      <c r="A219">
        <v>22902</v>
      </c>
      <c r="B219">
        <v>23.14</v>
      </c>
      <c r="C219">
        <v>10.64</v>
      </c>
      <c r="D219">
        <v>13.3</v>
      </c>
      <c r="E219">
        <v>13.24</v>
      </c>
    </row>
    <row r="220" spans="1:5" x14ac:dyDescent="0.4">
      <c r="A220">
        <v>23002</v>
      </c>
      <c r="B220">
        <v>23.07</v>
      </c>
      <c r="C220">
        <v>10.73</v>
      </c>
      <c r="D220">
        <v>13.35</v>
      </c>
      <c r="E220">
        <v>13.32</v>
      </c>
    </row>
    <row r="221" spans="1:5" x14ac:dyDescent="0.4">
      <c r="A221">
        <v>23102</v>
      </c>
      <c r="B221">
        <v>23.14</v>
      </c>
      <c r="C221">
        <v>10.76</v>
      </c>
      <c r="D221">
        <v>13.36</v>
      </c>
      <c r="E221">
        <v>13.34</v>
      </c>
    </row>
    <row r="222" spans="1:5" x14ac:dyDescent="0.4">
      <c r="A222">
        <v>23202</v>
      </c>
      <c r="B222">
        <v>23.14</v>
      </c>
      <c r="C222">
        <v>10.79</v>
      </c>
      <c r="D222">
        <v>13.37</v>
      </c>
      <c r="E222">
        <v>13.36</v>
      </c>
    </row>
    <row r="223" spans="1:5" x14ac:dyDescent="0.4">
      <c r="A223">
        <v>23302</v>
      </c>
      <c r="B223">
        <v>23.05</v>
      </c>
      <c r="C223">
        <v>10.73</v>
      </c>
      <c r="D223">
        <v>13.35</v>
      </c>
      <c r="E223">
        <v>13.32</v>
      </c>
    </row>
    <row r="224" spans="1:5" x14ac:dyDescent="0.4">
      <c r="A224">
        <v>23402</v>
      </c>
      <c r="B224">
        <v>23.05</v>
      </c>
      <c r="C224">
        <v>10.71</v>
      </c>
      <c r="D224">
        <v>13.33</v>
      </c>
      <c r="E224">
        <v>13.3</v>
      </c>
    </row>
    <row r="225" spans="1:5" x14ac:dyDescent="0.4">
      <c r="A225">
        <v>23502</v>
      </c>
      <c r="B225">
        <v>23.1</v>
      </c>
      <c r="C225">
        <v>10.82</v>
      </c>
      <c r="D225">
        <v>13.4</v>
      </c>
      <c r="E225">
        <v>13.38</v>
      </c>
    </row>
    <row r="226" spans="1:5" x14ac:dyDescent="0.4">
      <c r="A226">
        <v>23602</v>
      </c>
      <c r="B226">
        <v>23.1</v>
      </c>
      <c r="C226">
        <v>10.96</v>
      </c>
      <c r="D226">
        <v>13.49</v>
      </c>
      <c r="E226">
        <v>13.5</v>
      </c>
    </row>
    <row r="227" spans="1:5" x14ac:dyDescent="0.4">
      <c r="A227">
        <v>23702</v>
      </c>
      <c r="B227">
        <v>23.1</v>
      </c>
      <c r="C227">
        <v>10.75</v>
      </c>
      <c r="D227">
        <v>13.35</v>
      </c>
      <c r="E227">
        <v>13.34</v>
      </c>
    </row>
    <row r="228" spans="1:5" x14ac:dyDescent="0.4">
      <c r="A228">
        <v>23802</v>
      </c>
      <c r="B228">
        <v>23.05</v>
      </c>
      <c r="C228">
        <v>10.68</v>
      </c>
      <c r="D228">
        <v>13.32</v>
      </c>
      <c r="E228">
        <v>13.29</v>
      </c>
    </row>
    <row r="229" spans="1:5" x14ac:dyDescent="0.4">
      <c r="A229">
        <v>23902</v>
      </c>
      <c r="B229">
        <v>23.05</v>
      </c>
      <c r="C229">
        <v>10.68</v>
      </c>
      <c r="D229">
        <v>13.31</v>
      </c>
      <c r="E229">
        <v>13.27</v>
      </c>
    </row>
    <row r="230" spans="1:5" x14ac:dyDescent="0.4">
      <c r="A230">
        <v>24002</v>
      </c>
      <c r="B230">
        <v>23.14</v>
      </c>
      <c r="C230">
        <v>10.59</v>
      </c>
      <c r="D230">
        <v>13.25</v>
      </c>
      <c r="E230">
        <v>13.21</v>
      </c>
    </row>
    <row r="231" spans="1:5" x14ac:dyDescent="0.4">
      <c r="A231">
        <v>24102</v>
      </c>
      <c r="B231">
        <v>23.14</v>
      </c>
      <c r="C231">
        <v>10.61</v>
      </c>
      <c r="D231">
        <v>13.27</v>
      </c>
      <c r="E231">
        <v>13.22</v>
      </c>
    </row>
    <row r="232" spans="1:5" x14ac:dyDescent="0.4">
      <c r="A232">
        <v>24202</v>
      </c>
      <c r="B232">
        <v>23.14</v>
      </c>
      <c r="C232">
        <v>10.7</v>
      </c>
      <c r="D232">
        <v>13.32</v>
      </c>
      <c r="E232">
        <v>13.29</v>
      </c>
    </row>
    <row r="233" spans="1:5" x14ac:dyDescent="0.4">
      <c r="A233">
        <v>24302</v>
      </c>
      <c r="B233">
        <v>23.14</v>
      </c>
      <c r="C233">
        <v>10.76</v>
      </c>
      <c r="D233">
        <v>13.36</v>
      </c>
      <c r="E233">
        <v>13.32</v>
      </c>
    </row>
    <row r="234" spans="1:5" x14ac:dyDescent="0.4">
      <c r="A234">
        <v>24402</v>
      </c>
      <c r="B234">
        <v>23.14</v>
      </c>
      <c r="C234">
        <v>11.01</v>
      </c>
      <c r="D234">
        <v>13.52</v>
      </c>
      <c r="E234">
        <v>13.51</v>
      </c>
    </row>
    <row r="235" spans="1:5" x14ac:dyDescent="0.4">
      <c r="A235">
        <v>24502</v>
      </c>
      <c r="B235">
        <v>23.12</v>
      </c>
      <c r="C235">
        <v>10.59</v>
      </c>
      <c r="D235">
        <v>13.27</v>
      </c>
      <c r="E235">
        <v>13.24</v>
      </c>
    </row>
    <row r="236" spans="1:5" x14ac:dyDescent="0.4">
      <c r="A236">
        <v>24602</v>
      </c>
      <c r="B236">
        <v>23.12</v>
      </c>
      <c r="C236">
        <v>10.87</v>
      </c>
      <c r="D236">
        <v>13.43</v>
      </c>
      <c r="E236">
        <v>13.43</v>
      </c>
    </row>
    <row r="237" spans="1:5" x14ac:dyDescent="0.4">
      <c r="A237">
        <v>24702</v>
      </c>
      <c r="B237">
        <v>23.12</v>
      </c>
      <c r="C237">
        <v>10.87</v>
      </c>
      <c r="D237">
        <v>13.44</v>
      </c>
      <c r="E237">
        <v>13.42</v>
      </c>
    </row>
    <row r="238" spans="1:5" x14ac:dyDescent="0.4">
      <c r="A238">
        <v>24802</v>
      </c>
      <c r="B238">
        <v>23.14</v>
      </c>
      <c r="C238">
        <v>11.01</v>
      </c>
      <c r="D238">
        <v>13.51</v>
      </c>
      <c r="E238">
        <v>13.5</v>
      </c>
    </row>
    <row r="239" spans="1:5" x14ac:dyDescent="0.4">
      <c r="A239">
        <v>24902</v>
      </c>
      <c r="B239">
        <v>23.14</v>
      </c>
      <c r="C239">
        <v>10.7</v>
      </c>
      <c r="D239">
        <v>13.3</v>
      </c>
      <c r="E239">
        <v>13.27</v>
      </c>
    </row>
    <row r="240" spans="1:5" x14ac:dyDescent="0.4">
      <c r="A240">
        <v>25002</v>
      </c>
      <c r="B240">
        <v>23.1</v>
      </c>
      <c r="C240">
        <v>10.63</v>
      </c>
      <c r="D240">
        <v>13.27</v>
      </c>
      <c r="E240">
        <v>13.22</v>
      </c>
    </row>
    <row r="241" spans="1:5" x14ac:dyDescent="0.4">
      <c r="A241">
        <v>25102</v>
      </c>
      <c r="B241">
        <v>23.1</v>
      </c>
      <c r="C241">
        <v>10.59</v>
      </c>
      <c r="D241">
        <v>13.24</v>
      </c>
      <c r="E241">
        <v>13.19</v>
      </c>
    </row>
    <row r="242" spans="1:5" x14ac:dyDescent="0.4">
      <c r="A242">
        <v>25202</v>
      </c>
      <c r="B242">
        <v>23.1</v>
      </c>
      <c r="C242">
        <v>10.54</v>
      </c>
      <c r="D242">
        <v>13.2</v>
      </c>
      <c r="E242">
        <v>13.16</v>
      </c>
    </row>
    <row r="243" spans="1:5" x14ac:dyDescent="0.4">
      <c r="A243">
        <v>25302</v>
      </c>
      <c r="B243">
        <v>23.1</v>
      </c>
      <c r="C243">
        <v>10.65</v>
      </c>
      <c r="D243">
        <v>13.29</v>
      </c>
      <c r="E243">
        <v>13.24</v>
      </c>
    </row>
    <row r="244" spans="1:5" x14ac:dyDescent="0.4">
      <c r="A244">
        <v>25402</v>
      </c>
      <c r="B244">
        <v>23.1</v>
      </c>
      <c r="C244">
        <v>10.57</v>
      </c>
      <c r="D244">
        <v>13.22</v>
      </c>
      <c r="E244">
        <v>13.17</v>
      </c>
    </row>
    <row r="245" spans="1:5" x14ac:dyDescent="0.4">
      <c r="A245">
        <v>25502</v>
      </c>
      <c r="B245">
        <v>23.1</v>
      </c>
      <c r="C245">
        <v>10.66</v>
      </c>
      <c r="D245">
        <v>13.29</v>
      </c>
      <c r="E245">
        <v>13.26</v>
      </c>
    </row>
    <row r="246" spans="1:5" x14ac:dyDescent="0.4">
      <c r="A246">
        <v>25602</v>
      </c>
      <c r="B246">
        <v>23.1</v>
      </c>
      <c r="C246">
        <v>10.76</v>
      </c>
      <c r="D246">
        <v>13.34</v>
      </c>
      <c r="E246">
        <v>13.31</v>
      </c>
    </row>
    <row r="247" spans="1:5" x14ac:dyDescent="0.4">
      <c r="A247">
        <v>25702</v>
      </c>
      <c r="B247">
        <v>23.1</v>
      </c>
      <c r="C247">
        <v>10.87</v>
      </c>
      <c r="D247">
        <v>13.42</v>
      </c>
      <c r="E247">
        <v>13.4</v>
      </c>
    </row>
    <row r="248" spans="1:5" x14ac:dyDescent="0.4">
      <c r="A248">
        <v>25802</v>
      </c>
      <c r="B248">
        <v>23.1</v>
      </c>
      <c r="C248">
        <v>10.8</v>
      </c>
      <c r="D248">
        <v>13.38</v>
      </c>
      <c r="E248">
        <v>13.35</v>
      </c>
    </row>
    <row r="249" spans="1:5" x14ac:dyDescent="0.4">
      <c r="A249">
        <v>25902</v>
      </c>
      <c r="B249">
        <v>23.1</v>
      </c>
      <c r="C249">
        <v>10.7</v>
      </c>
      <c r="D249">
        <v>13.32</v>
      </c>
      <c r="E249">
        <v>13.29</v>
      </c>
    </row>
    <row r="250" spans="1:5" x14ac:dyDescent="0.4">
      <c r="A250">
        <v>26002</v>
      </c>
      <c r="B250">
        <v>23.1</v>
      </c>
      <c r="C250">
        <v>10.59</v>
      </c>
      <c r="D250">
        <v>13.24</v>
      </c>
      <c r="E250">
        <v>13.19</v>
      </c>
    </row>
    <row r="251" spans="1:5" x14ac:dyDescent="0.4">
      <c r="A251">
        <v>26102</v>
      </c>
      <c r="B251">
        <v>23.1</v>
      </c>
      <c r="C251">
        <v>10.67</v>
      </c>
      <c r="D251">
        <v>13.27</v>
      </c>
      <c r="E251">
        <v>13.22</v>
      </c>
    </row>
    <row r="252" spans="1:5" x14ac:dyDescent="0.4">
      <c r="A252">
        <v>26202</v>
      </c>
      <c r="B252">
        <v>23.1</v>
      </c>
      <c r="C252">
        <v>10.49</v>
      </c>
      <c r="D252">
        <v>13.17</v>
      </c>
      <c r="E252">
        <v>13.12</v>
      </c>
    </row>
    <row r="253" spans="1:5" x14ac:dyDescent="0.4">
      <c r="A253">
        <v>26302</v>
      </c>
      <c r="B253">
        <v>23.1</v>
      </c>
      <c r="C253">
        <v>10.68</v>
      </c>
      <c r="D253">
        <v>13.27</v>
      </c>
      <c r="E253">
        <v>13.22</v>
      </c>
    </row>
    <row r="254" spans="1:5" x14ac:dyDescent="0.4">
      <c r="A254">
        <v>26402</v>
      </c>
      <c r="B254">
        <v>23.1</v>
      </c>
      <c r="C254">
        <v>10.62</v>
      </c>
      <c r="D254">
        <v>13.26</v>
      </c>
      <c r="E254">
        <v>13.22</v>
      </c>
    </row>
    <row r="255" spans="1:5" x14ac:dyDescent="0.4">
      <c r="A255">
        <v>26502</v>
      </c>
      <c r="B255">
        <v>23.1</v>
      </c>
      <c r="C255">
        <v>10.65</v>
      </c>
      <c r="D255">
        <v>13.27</v>
      </c>
      <c r="E255">
        <v>13.21</v>
      </c>
    </row>
    <row r="256" spans="1:5" x14ac:dyDescent="0.4">
      <c r="A256">
        <v>26602</v>
      </c>
      <c r="B256">
        <v>23.1</v>
      </c>
      <c r="C256">
        <v>10.68</v>
      </c>
      <c r="D256">
        <v>13.27</v>
      </c>
      <c r="E256">
        <v>13.24</v>
      </c>
    </row>
    <row r="257" spans="1:5" x14ac:dyDescent="0.4">
      <c r="A257">
        <v>26702</v>
      </c>
      <c r="B257">
        <v>23.1</v>
      </c>
      <c r="C257">
        <v>10.67</v>
      </c>
      <c r="D257">
        <v>13.27</v>
      </c>
      <c r="E257">
        <v>13.22</v>
      </c>
    </row>
    <row r="258" spans="1:5" x14ac:dyDescent="0.4">
      <c r="A258">
        <v>26802</v>
      </c>
      <c r="B258">
        <v>23.1</v>
      </c>
      <c r="C258">
        <v>10.96</v>
      </c>
      <c r="D258">
        <v>13.46</v>
      </c>
      <c r="E258">
        <v>13.45</v>
      </c>
    </row>
    <row r="259" spans="1:5" x14ac:dyDescent="0.4">
      <c r="A259">
        <v>26902</v>
      </c>
      <c r="B259">
        <v>23.1</v>
      </c>
      <c r="C259">
        <v>10.96</v>
      </c>
      <c r="D259">
        <v>13.48</v>
      </c>
      <c r="E259">
        <v>13.45</v>
      </c>
    </row>
    <row r="260" spans="1:5" x14ac:dyDescent="0.4">
      <c r="A260">
        <v>27002</v>
      </c>
      <c r="B260">
        <v>23.1</v>
      </c>
      <c r="C260">
        <v>10.67</v>
      </c>
      <c r="D260">
        <v>13.27</v>
      </c>
      <c r="E260">
        <v>13.24</v>
      </c>
    </row>
    <row r="261" spans="1:5" x14ac:dyDescent="0.4">
      <c r="A261">
        <v>27102</v>
      </c>
      <c r="B261">
        <v>23.1</v>
      </c>
      <c r="C261">
        <v>10.65</v>
      </c>
      <c r="D261">
        <v>13.27</v>
      </c>
      <c r="E261">
        <v>13.24</v>
      </c>
    </row>
    <row r="262" spans="1:5" x14ac:dyDescent="0.4">
      <c r="A262">
        <v>27202</v>
      </c>
      <c r="B262">
        <v>23.1</v>
      </c>
      <c r="C262">
        <v>10.56</v>
      </c>
      <c r="D262">
        <v>13.2</v>
      </c>
      <c r="E262">
        <v>13.15</v>
      </c>
    </row>
    <row r="263" spans="1:5" x14ac:dyDescent="0.4">
      <c r="A263">
        <v>27302</v>
      </c>
      <c r="B263">
        <v>23.1</v>
      </c>
      <c r="C263">
        <v>10.6</v>
      </c>
      <c r="D263">
        <v>13.22</v>
      </c>
      <c r="E263">
        <v>13.19</v>
      </c>
    </row>
    <row r="264" spans="1:5" x14ac:dyDescent="0.4">
      <c r="A264">
        <v>27402</v>
      </c>
      <c r="B264">
        <v>23.1</v>
      </c>
      <c r="C264">
        <v>10.65</v>
      </c>
      <c r="D264">
        <v>13.27</v>
      </c>
      <c r="E264">
        <v>13.22</v>
      </c>
    </row>
    <row r="265" spans="1:5" x14ac:dyDescent="0.4">
      <c r="A265">
        <v>27502</v>
      </c>
      <c r="B265">
        <v>23.1</v>
      </c>
      <c r="C265">
        <v>10.63</v>
      </c>
      <c r="D265">
        <v>13.27</v>
      </c>
      <c r="E265">
        <v>13.22</v>
      </c>
    </row>
    <row r="266" spans="1:5" x14ac:dyDescent="0.4">
      <c r="A266">
        <v>27602</v>
      </c>
      <c r="B266">
        <v>23.1</v>
      </c>
      <c r="C266">
        <v>10.67</v>
      </c>
      <c r="D266">
        <v>13.28</v>
      </c>
      <c r="E266">
        <v>13.26</v>
      </c>
    </row>
    <row r="267" spans="1:5" x14ac:dyDescent="0.4">
      <c r="A267">
        <v>27702</v>
      </c>
      <c r="B267">
        <v>23.1</v>
      </c>
      <c r="C267">
        <v>10.94</v>
      </c>
      <c r="D267">
        <v>13.46</v>
      </c>
      <c r="E267">
        <v>13.45</v>
      </c>
    </row>
    <row r="268" spans="1:5" x14ac:dyDescent="0.4">
      <c r="A268">
        <v>27802</v>
      </c>
      <c r="B268">
        <v>23.1</v>
      </c>
      <c r="C268">
        <v>10.82</v>
      </c>
      <c r="D268">
        <v>13.36</v>
      </c>
      <c r="E268">
        <v>13.36</v>
      </c>
    </row>
    <row r="269" spans="1:5" x14ac:dyDescent="0.4">
      <c r="A269">
        <v>27902</v>
      </c>
      <c r="B269">
        <v>23.1</v>
      </c>
      <c r="C269">
        <v>10.95</v>
      </c>
      <c r="D269">
        <v>13.45</v>
      </c>
      <c r="E269">
        <v>13.45</v>
      </c>
    </row>
    <row r="270" spans="1:5" x14ac:dyDescent="0.4">
      <c r="A270">
        <v>28002</v>
      </c>
      <c r="B270">
        <v>23.1</v>
      </c>
      <c r="C270">
        <v>10.68</v>
      </c>
      <c r="D270">
        <v>13.28</v>
      </c>
      <c r="E270">
        <v>13.25</v>
      </c>
    </row>
    <row r="271" spans="1:5" x14ac:dyDescent="0.4">
      <c r="A271">
        <v>28102</v>
      </c>
      <c r="B271">
        <v>23.1</v>
      </c>
      <c r="C271">
        <v>10.67</v>
      </c>
      <c r="D271">
        <v>13.27</v>
      </c>
      <c r="E271">
        <v>13.24</v>
      </c>
    </row>
    <row r="272" spans="1:5" x14ac:dyDescent="0.4">
      <c r="A272">
        <v>28202</v>
      </c>
      <c r="B272">
        <v>23.1</v>
      </c>
      <c r="C272">
        <v>10.74</v>
      </c>
      <c r="D272">
        <v>13.31</v>
      </c>
      <c r="E272">
        <v>13.29</v>
      </c>
    </row>
    <row r="273" spans="1:5" x14ac:dyDescent="0.4">
      <c r="A273">
        <v>28302</v>
      </c>
      <c r="B273">
        <v>23.1</v>
      </c>
      <c r="C273">
        <v>10.61</v>
      </c>
      <c r="D273">
        <v>13.23</v>
      </c>
      <c r="E273">
        <v>13.19</v>
      </c>
    </row>
    <row r="274" spans="1:5" x14ac:dyDescent="0.4">
      <c r="A274">
        <v>28402</v>
      </c>
      <c r="B274">
        <v>23.1</v>
      </c>
      <c r="C274">
        <v>10.63</v>
      </c>
      <c r="D274">
        <v>13.24</v>
      </c>
      <c r="E274">
        <v>13.21</v>
      </c>
    </row>
    <row r="275" spans="1:5" x14ac:dyDescent="0.4">
      <c r="A275">
        <v>28502</v>
      </c>
      <c r="B275">
        <v>23.1</v>
      </c>
      <c r="C275">
        <v>10.75</v>
      </c>
      <c r="D275">
        <v>13.32</v>
      </c>
      <c r="E275">
        <v>13.29</v>
      </c>
    </row>
    <row r="276" spans="1:5" x14ac:dyDescent="0.4">
      <c r="A276">
        <v>28602</v>
      </c>
      <c r="B276">
        <v>23.1</v>
      </c>
      <c r="C276">
        <v>10.74</v>
      </c>
      <c r="D276">
        <v>13.31</v>
      </c>
      <c r="E276">
        <v>13.29</v>
      </c>
    </row>
    <row r="277" spans="1:5" x14ac:dyDescent="0.4">
      <c r="A277">
        <v>28702</v>
      </c>
      <c r="B277">
        <v>23.1</v>
      </c>
      <c r="C277">
        <v>10.99</v>
      </c>
      <c r="D277">
        <v>13.45</v>
      </c>
      <c r="E277">
        <v>13.46</v>
      </c>
    </row>
    <row r="278" spans="1:5" x14ac:dyDescent="0.4">
      <c r="A278">
        <v>28802</v>
      </c>
      <c r="B278">
        <v>23.1</v>
      </c>
      <c r="C278">
        <v>10.96</v>
      </c>
      <c r="D278">
        <v>13.47</v>
      </c>
      <c r="E278">
        <v>13.46</v>
      </c>
    </row>
    <row r="279" spans="1:5" x14ac:dyDescent="0.4">
      <c r="A279">
        <v>28902</v>
      </c>
      <c r="B279">
        <v>23.1</v>
      </c>
      <c r="C279">
        <v>10.82</v>
      </c>
      <c r="D279">
        <v>13.36</v>
      </c>
      <c r="E279">
        <v>13.31</v>
      </c>
    </row>
    <row r="280" spans="1:5" x14ac:dyDescent="0.4">
      <c r="A280">
        <v>29002</v>
      </c>
      <c r="B280">
        <v>23.1</v>
      </c>
      <c r="C280">
        <v>10.62</v>
      </c>
      <c r="D280">
        <v>13.25</v>
      </c>
      <c r="E280">
        <v>13.2</v>
      </c>
    </row>
    <row r="281" spans="1:5" x14ac:dyDescent="0.4">
      <c r="A281">
        <v>29102</v>
      </c>
      <c r="B281">
        <v>23.1</v>
      </c>
      <c r="C281">
        <v>10.69</v>
      </c>
      <c r="D281">
        <v>13.29</v>
      </c>
      <c r="E281">
        <v>13.24</v>
      </c>
    </row>
    <row r="282" spans="1:5" x14ac:dyDescent="0.4">
      <c r="A282">
        <v>29202</v>
      </c>
      <c r="B282">
        <v>23.1</v>
      </c>
      <c r="C282">
        <v>10.68</v>
      </c>
      <c r="D282">
        <v>13.28</v>
      </c>
      <c r="E282">
        <v>13.24</v>
      </c>
    </row>
    <row r="283" spans="1:5" x14ac:dyDescent="0.4">
      <c r="A283">
        <v>29302</v>
      </c>
      <c r="B283">
        <v>23.1</v>
      </c>
      <c r="C283">
        <v>10.72</v>
      </c>
      <c r="D283">
        <v>13.31</v>
      </c>
      <c r="E283">
        <v>13.26</v>
      </c>
    </row>
    <row r="284" spans="1:5" x14ac:dyDescent="0.4">
      <c r="A284">
        <v>29402</v>
      </c>
      <c r="B284">
        <v>23.1</v>
      </c>
      <c r="C284">
        <v>10.69</v>
      </c>
      <c r="D284">
        <v>13.29</v>
      </c>
      <c r="E284">
        <v>13.24</v>
      </c>
    </row>
    <row r="285" spans="1:5" x14ac:dyDescent="0.4">
      <c r="A285">
        <v>29502</v>
      </c>
      <c r="B285">
        <v>23.1</v>
      </c>
      <c r="C285">
        <v>10.66</v>
      </c>
      <c r="D285">
        <v>13.25</v>
      </c>
      <c r="E285">
        <v>13.22</v>
      </c>
    </row>
    <row r="286" spans="1:5" x14ac:dyDescent="0.4">
      <c r="A286">
        <v>29602</v>
      </c>
      <c r="B286">
        <v>23.1</v>
      </c>
      <c r="C286">
        <v>10.6</v>
      </c>
      <c r="D286">
        <v>13.21</v>
      </c>
      <c r="E286">
        <v>13.18</v>
      </c>
    </row>
    <row r="287" spans="1:5" x14ac:dyDescent="0.4">
      <c r="A287">
        <v>29702</v>
      </c>
      <c r="B287">
        <v>23.1</v>
      </c>
      <c r="C287">
        <v>10.94</v>
      </c>
      <c r="D287">
        <v>13.44</v>
      </c>
      <c r="E287">
        <v>13.43</v>
      </c>
    </row>
    <row r="288" spans="1:5" x14ac:dyDescent="0.4">
      <c r="A288">
        <v>29802</v>
      </c>
      <c r="B288">
        <v>23.1</v>
      </c>
      <c r="C288">
        <v>10.96</v>
      </c>
      <c r="D288">
        <v>13.44</v>
      </c>
      <c r="E288">
        <v>13.43</v>
      </c>
    </row>
    <row r="289" spans="1:5" x14ac:dyDescent="0.4">
      <c r="A289">
        <v>29902</v>
      </c>
      <c r="B289">
        <v>23.1</v>
      </c>
      <c r="C289">
        <v>10.84</v>
      </c>
      <c r="D289">
        <v>13.38</v>
      </c>
      <c r="E289">
        <v>13.36</v>
      </c>
    </row>
    <row r="290" spans="1:5" x14ac:dyDescent="0.4">
      <c r="A290">
        <v>30002</v>
      </c>
      <c r="B290">
        <v>23.1</v>
      </c>
      <c r="C290">
        <v>10.91</v>
      </c>
      <c r="D290">
        <v>13.42</v>
      </c>
      <c r="E290">
        <v>13.41</v>
      </c>
    </row>
    <row r="291" spans="1:5" x14ac:dyDescent="0.4">
      <c r="A291">
        <v>30102</v>
      </c>
      <c r="B291">
        <v>23.1</v>
      </c>
      <c r="C291">
        <v>10.82</v>
      </c>
      <c r="D291">
        <v>13.37</v>
      </c>
      <c r="E291">
        <v>13.34</v>
      </c>
    </row>
    <row r="292" spans="1:5" x14ac:dyDescent="0.4">
      <c r="A292">
        <v>30202</v>
      </c>
      <c r="B292">
        <v>23.1</v>
      </c>
      <c r="C292">
        <v>10.77</v>
      </c>
      <c r="D292">
        <v>13.32</v>
      </c>
      <c r="E292">
        <v>13.32</v>
      </c>
    </row>
    <row r="293" spans="1:5" x14ac:dyDescent="0.4">
      <c r="A293">
        <v>30302</v>
      </c>
      <c r="B293">
        <v>23.1</v>
      </c>
      <c r="C293">
        <v>10.96</v>
      </c>
      <c r="D293">
        <v>13.43</v>
      </c>
      <c r="E293">
        <v>13.44</v>
      </c>
    </row>
    <row r="294" spans="1:5" x14ac:dyDescent="0.4">
      <c r="A294">
        <v>30402</v>
      </c>
      <c r="B294">
        <v>23.1</v>
      </c>
      <c r="C294">
        <v>10.95</v>
      </c>
      <c r="D294">
        <v>13.46</v>
      </c>
      <c r="E294">
        <v>13.45</v>
      </c>
    </row>
    <row r="295" spans="1:5" x14ac:dyDescent="0.4">
      <c r="A295">
        <v>30502</v>
      </c>
      <c r="B295">
        <v>23.1</v>
      </c>
      <c r="C295">
        <v>10.97</v>
      </c>
      <c r="D295">
        <v>13.46</v>
      </c>
      <c r="E295">
        <v>13.46</v>
      </c>
    </row>
    <row r="296" spans="1:5" x14ac:dyDescent="0.4">
      <c r="A296">
        <v>30602</v>
      </c>
      <c r="B296">
        <v>23.1</v>
      </c>
      <c r="C296">
        <v>10.83</v>
      </c>
      <c r="D296">
        <v>13.37</v>
      </c>
      <c r="E296">
        <v>13.35</v>
      </c>
    </row>
    <row r="297" spans="1:5" x14ac:dyDescent="0.4">
      <c r="A297">
        <v>30702</v>
      </c>
      <c r="B297">
        <v>23.1</v>
      </c>
      <c r="C297">
        <v>10.82</v>
      </c>
      <c r="D297">
        <v>13.36</v>
      </c>
      <c r="E297">
        <v>13.35</v>
      </c>
    </row>
    <row r="298" spans="1:5" x14ac:dyDescent="0.4">
      <c r="A298">
        <v>30802</v>
      </c>
      <c r="B298">
        <v>23.1</v>
      </c>
      <c r="C298">
        <v>10.96</v>
      </c>
      <c r="D298">
        <v>13.45</v>
      </c>
      <c r="E298">
        <v>13.46</v>
      </c>
    </row>
    <row r="299" spans="1:5" x14ac:dyDescent="0.4">
      <c r="A299">
        <v>30902</v>
      </c>
      <c r="B299">
        <v>23.1</v>
      </c>
      <c r="C299">
        <v>11</v>
      </c>
      <c r="D299">
        <v>13.48</v>
      </c>
      <c r="E299">
        <v>13.49</v>
      </c>
    </row>
    <row r="300" spans="1:5" x14ac:dyDescent="0.4">
      <c r="A300">
        <v>31002</v>
      </c>
      <c r="B300">
        <v>23.1</v>
      </c>
      <c r="C300">
        <v>11</v>
      </c>
      <c r="D300">
        <v>13.48</v>
      </c>
      <c r="E300">
        <v>13.48</v>
      </c>
    </row>
    <row r="301" spans="1:5" x14ac:dyDescent="0.4">
      <c r="A301">
        <v>31102</v>
      </c>
      <c r="B301">
        <v>23.1</v>
      </c>
      <c r="C301">
        <v>11.02</v>
      </c>
      <c r="D301">
        <v>13.49</v>
      </c>
      <c r="E301">
        <v>13.5</v>
      </c>
    </row>
    <row r="302" spans="1:5" x14ac:dyDescent="0.4">
      <c r="A302">
        <v>31202</v>
      </c>
      <c r="B302">
        <v>23.1</v>
      </c>
      <c r="C302">
        <v>10.85</v>
      </c>
      <c r="D302">
        <v>13.4</v>
      </c>
      <c r="E302">
        <v>13.38</v>
      </c>
    </row>
    <row r="303" spans="1:5" x14ac:dyDescent="0.4">
      <c r="A303">
        <v>31302</v>
      </c>
      <c r="B303">
        <v>23.1</v>
      </c>
      <c r="C303">
        <v>10.86</v>
      </c>
      <c r="D303">
        <v>13.39</v>
      </c>
      <c r="E303">
        <v>13.37</v>
      </c>
    </row>
    <row r="304" spans="1:5" x14ac:dyDescent="0.4">
      <c r="A304">
        <v>31402</v>
      </c>
      <c r="B304">
        <v>23.1</v>
      </c>
      <c r="C304">
        <v>10.96</v>
      </c>
      <c r="D304">
        <v>13.44</v>
      </c>
      <c r="E304">
        <v>13.44</v>
      </c>
    </row>
    <row r="305" spans="1:5" x14ac:dyDescent="0.4">
      <c r="A305">
        <v>31502</v>
      </c>
      <c r="B305">
        <v>23.1</v>
      </c>
      <c r="C305">
        <v>10.97</v>
      </c>
      <c r="D305">
        <v>13.46</v>
      </c>
      <c r="E305">
        <v>13.45</v>
      </c>
    </row>
    <row r="306" spans="1:5" x14ac:dyDescent="0.4">
      <c r="A306">
        <v>31602</v>
      </c>
      <c r="B306">
        <v>23.1</v>
      </c>
      <c r="C306">
        <v>10.97</v>
      </c>
      <c r="D306">
        <v>13.45</v>
      </c>
      <c r="E306">
        <v>13.45</v>
      </c>
    </row>
    <row r="307" spans="1:5" x14ac:dyDescent="0.4">
      <c r="A307">
        <v>31702</v>
      </c>
      <c r="B307">
        <v>23.1</v>
      </c>
      <c r="C307">
        <v>11.01</v>
      </c>
      <c r="D307">
        <v>13.47</v>
      </c>
      <c r="E307">
        <v>13.47</v>
      </c>
    </row>
    <row r="308" spans="1:5" x14ac:dyDescent="0.4">
      <c r="A308">
        <v>31802</v>
      </c>
      <c r="B308">
        <v>23.1</v>
      </c>
      <c r="C308">
        <v>10.84</v>
      </c>
      <c r="D308">
        <v>13.36</v>
      </c>
      <c r="E308">
        <v>13.35</v>
      </c>
    </row>
    <row r="309" spans="1:5" x14ac:dyDescent="0.4">
      <c r="A309">
        <v>31902</v>
      </c>
      <c r="B309">
        <v>23.1</v>
      </c>
      <c r="C309">
        <v>11</v>
      </c>
      <c r="D309">
        <v>13.48</v>
      </c>
      <c r="E309">
        <v>13.47</v>
      </c>
    </row>
    <row r="310" spans="1:5" x14ac:dyDescent="0.4">
      <c r="A310">
        <v>32002</v>
      </c>
      <c r="B310">
        <v>23.1</v>
      </c>
      <c r="C310">
        <v>11.01</v>
      </c>
      <c r="D310">
        <v>13.47</v>
      </c>
      <c r="E310">
        <v>13.47</v>
      </c>
    </row>
    <row r="311" spans="1:5" x14ac:dyDescent="0.4">
      <c r="A311">
        <v>32102</v>
      </c>
      <c r="B311">
        <v>23.1</v>
      </c>
      <c r="C311">
        <v>11.01</v>
      </c>
      <c r="D311">
        <v>13.49</v>
      </c>
      <c r="E311">
        <v>13.49</v>
      </c>
    </row>
    <row r="312" spans="1:5" x14ac:dyDescent="0.4">
      <c r="A312">
        <v>32202</v>
      </c>
      <c r="B312">
        <v>23.1</v>
      </c>
      <c r="C312">
        <v>11</v>
      </c>
      <c r="D312">
        <v>13.48</v>
      </c>
      <c r="E312">
        <v>13.47</v>
      </c>
    </row>
    <row r="313" spans="1:5" x14ac:dyDescent="0.4">
      <c r="A313">
        <v>32302</v>
      </c>
      <c r="B313">
        <v>23.1</v>
      </c>
      <c r="C313">
        <v>10.84</v>
      </c>
      <c r="D313">
        <v>13.38</v>
      </c>
      <c r="E313">
        <v>13.34</v>
      </c>
    </row>
    <row r="314" spans="1:5" x14ac:dyDescent="0.4">
      <c r="A314">
        <v>32402</v>
      </c>
      <c r="B314">
        <v>23.1</v>
      </c>
      <c r="C314">
        <v>10.93</v>
      </c>
      <c r="D314">
        <v>13.42</v>
      </c>
      <c r="E314">
        <v>13.42</v>
      </c>
    </row>
    <row r="315" spans="1:5" x14ac:dyDescent="0.4">
      <c r="A315">
        <v>32502</v>
      </c>
      <c r="B315">
        <v>23.1</v>
      </c>
      <c r="C315">
        <v>11.03</v>
      </c>
      <c r="D315">
        <v>13.49</v>
      </c>
      <c r="E315">
        <v>13.49</v>
      </c>
    </row>
    <row r="316" spans="1:5" x14ac:dyDescent="0.4">
      <c r="A316">
        <v>32602</v>
      </c>
      <c r="B316">
        <v>23.1</v>
      </c>
      <c r="C316">
        <v>11.03</v>
      </c>
      <c r="D316">
        <v>13.49</v>
      </c>
      <c r="E316">
        <v>13.48</v>
      </c>
    </row>
    <row r="317" spans="1:5" x14ac:dyDescent="0.4">
      <c r="A317">
        <v>32702</v>
      </c>
      <c r="B317">
        <v>23.1</v>
      </c>
      <c r="C317">
        <v>11.03</v>
      </c>
      <c r="D317">
        <v>13.5</v>
      </c>
      <c r="E317">
        <v>13.5</v>
      </c>
    </row>
    <row r="318" spans="1:5" x14ac:dyDescent="0.4">
      <c r="A318">
        <v>32802</v>
      </c>
      <c r="B318">
        <v>23.1</v>
      </c>
      <c r="C318">
        <v>10.87</v>
      </c>
      <c r="D318">
        <v>13.39</v>
      </c>
      <c r="E318">
        <v>13.38</v>
      </c>
    </row>
    <row r="319" spans="1:5" x14ac:dyDescent="0.4">
      <c r="A319">
        <v>32902</v>
      </c>
      <c r="B319">
        <v>23.1</v>
      </c>
      <c r="C319">
        <v>10.91</v>
      </c>
      <c r="D319">
        <v>13.42</v>
      </c>
      <c r="E319">
        <v>13.41</v>
      </c>
    </row>
    <row r="320" spans="1:5" x14ac:dyDescent="0.4">
      <c r="A320">
        <v>33002</v>
      </c>
      <c r="B320">
        <v>23.1</v>
      </c>
      <c r="C320">
        <v>11.03</v>
      </c>
      <c r="D320">
        <v>13.42</v>
      </c>
      <c r="E320">
        <v>13.41</v>
      </c>
    </row>
    <row r="321" spans="1:5" x14ac:dyDescent="0.4">
      <c r="A321">
        <v>33102</v>
      </c>
      <c r="B321">
        <v>23.1</v>
      </c>
      <c r="C321">
        <v>11.02</v>
      </c>
      <c r="D321">
        <v>13.49</v>
      </c>
      <c r="E321">
        <v>13.48</v>
      </c>
    </row>
    <row r="322" spans="1:5" x14ac:dyDescent="0.4">
      <c r="A322">
        <v>33202</v>
      </c>
      <c r="B322">
        <v>23.1</v>
      </c>
      <c r="C322">
        <v>11.02</v>
      </c>
      <c r="D322">
        <v>13.49</v>
      </c>
      <c r="E322">
        <v>13.49</v>
      </c>
    </row>
    <row r="323" spans="1:5" x14ac:dyDescent="0.4">
      <c r="A323">
        <v>33302</v>
      </c>
      <c r="B323">
        <v>23.1</v>
      </c>
      <c r="C323">
        <v>11.01</v>
      </c>
      <c r="D323">
        <v>13.49</v>
      </c>
      <c r="E323">
        <v>13.49</v>
      </c>
    </row>
    <row r="324" spans="1:5" x14ac:dyDescent="0.4">
      <c r="A324">
        <v>33402</v>
      </c>
      <c r="B324">
        <v>23.1</v>
      </c>
      <c r="C324">
        <v>10.86</v>
      </c>
      <c r="D324">
        <v>13.49</v>
      </c>
      <c r="E324">
        <v>13.49</v>
      </c>
    </row>
    <row r="325" spans="1:5" x14ac:dyDescent="0.4">
      <c r="A325">
        <v>33502</v>
      </c>
      <c r="B325">
        <v>23.1</v>
      </c>
      <c r="C325">
        <v>10.84</v>
      </c>
      <c r="D325">
        <v>13.49</v>
      </c>
      <c r="E325">
        <v>13.49</v>
      </c>
    </row>
    <row r="326" spans="1:5" x14ac:dyDescent="0.4">
      <c r="A326">
        <v>33602</v>
      </c>
      <c r="B326">
        <v>23.1</v>
      </c>
      <c r="C326">
        <v>10.84</v>
      </c>
      <c r="D326">
        <v>13.49</v>
      </c>
      <c r="E326">
        <v>13.49</v>
      </c>
    </row>
    <row r="327" spans="1:5" x14ac:dyDescent="0.4">
      <c r="A327">
        <v>33702</v>
      </c>
      <c r="B327">
        <v>23.1</v>
      </c>
      <c r="C327">
        <v>10.94</v>
      </c>
      <c r="D327">
        <v>13.49</v>
      </c>
      <c r="E327">
        <v>13.49</v>
      </c>
    </row>
    <row r="328" spans="1:5" x14ac:dyDescent="0.4">
      <c r="A328">
        <v>33802</v>
      </c>
      <c r="B328">
        <v>23.1</v>
      </c>
      <c r="C328">
        <v>10.94</v>
      </c>
      <c r="D328">
        <v>13.49</v>
      </c>
      <c r="E328">
        <v>13.49</v>
      </c>
    </row>
    <row r="329" spans="1:5" x14ac:dyDescent="0.4">
      <c r="A329">
        <v>33902</v>
      </c>
      <c r="B329">
        <v>23.1</v>
      </c>
      <c r="C329">
        <v>10.8</v>
      </c>
      <c r="D329">
        <v>13.49</v>
      </c>
      <c r="E329">
        <v>13.49</v>
      </c>
    </row>
    <row r="330" spans="1:5" x14ac:dyDescent="0.4">
      <c r="A330">
        <v>34002</v>
      </c>
      <c r="B330">
        <v>23.1</v>
      </c>
      <c r="C330">
        <v>10.82</v>
      </c>
      <c r="D330">
        <v>13.49</v>
      </c>
      <c r="E330">
        <v>13.49</v>
      </c>
    </row>
    <row r="331" spans="1:5" x14ac:dyDescent="0.4">
      <c r="A331">
        <v>34102</v>
      </c>
      <c r="B331">
        <v>23.1</v>
      </c>
      <c r="C331">
        <v>10.82</v>
      </c>
      <c r="D331">
        <v>13.49</v>
      </c>
      <c r="E331">
        <v>13.49</v>
      </c>
    </row>
    <row r="332" spans="1:5" x14ac:dyDescent="0.4">
      <c r="A332">
        <v>34202</v>
      </c>
      <c r="B332">
        <v>23.1</v>
      </c>
      <c r="C332">
        <v>10.94</v>
      </c>
      <c r="D332">
        <v>13.49</v>
      </c>
      <c r="E332">
        <v>13.49</v>
      </c>
    </row>
    <row r="333" spans="1:5" x14ac:dyDescent="0.4">
      <c r="A333">
        <v>34302</v>
      </c>
      <c r="B333">
        <v>23.1</v>
      </c>
      <c r="C333">
        <v>10.94</v>
      </c>
      <c r="D333">
        <v>13.49</v>
      </c>
      <c r="E333">
        <v>13.49</v>
      </c>
    </row>
    <row r="334" spans="1:5" x14ac:dyDescent="0.4">
      <c r="A334">
        <v>34402</v>
      </c>
      <c r="B334">
        <v>23.1</v>
      </c>
      <c r="C334">
        <v>10.84</v>
      </c>
      <c r="D334">
        <v>13.49</v>
      </c>
      <c r="E334">
        <v>13.49</v>
      </c>
    </row>
    <row r="335" spans="1:5" x14ac:dyDescent="0.4">
      <c r="A335">
        <v>34502</v>
      </c>
      <c r="B335">
        <v>23.14</v>
      </c>
      <c r="C335">
        <v>10.84</v>
      </c>
      <c r="D335">
        <v>13.49</v>
      </c>
      <c r="E335">
        <v>13.49</v>
      </c>
    </row>
    <row r="336" spans="1:5" x14ac:dyDescent="0.4">
      <c r="A336">
        <v>34602</v>
      </c>
      <c r="B336">
        <v>23.14</v>
      </c>
      <c r="C336">
        <v>10.84</v>
      </c>
      <c r="D336">
        <v>13.49</v>
      </c>
      <c r="E336">
        <v>13.49</v>
      </c>
    </row>
    <row r="337" spans="1:5" x14ac:dyDescent="0.4">
      <c r="A337">
        <v>34702</v>
      </c>
      <c r="B337">
        <v>23.19</v>
      </c>
      <c r="C337">
        <v>10.94</v>
      </c>
      <c r="D337">
        <v>13.49</v>
      </c>
      <c r="E337">
        <v>13.49</v>
      </c>
    </row>
    <row r="338" spans="1:5" x14ac:dyDescent="0.4">
      <c r="A338">
        <v>34802</v>
      </c>
      <c r="B338">
        <v>23.17</v>
      </c>
      <c r="C338">
        <v>10.94</v>
      </c>
      <c r="D338">
        <v>13.49</v>
      </c>
      <c r="E338">
        <v>13.49</v>
      </c>
    </row>
    <row r="339" spans="1:5" x14ac:dyDescent="0.4">
      <c r="A339">
        <v>34902</v>
      </c>
      <c r="B339">
        <v>23.17</v>
      </c>
      <c r="C339">
        <v>10.92</v>
      </c>
      <c r="D339">
        <v>13.49</v>
      </c>
      <c r="E339">
        <v>13.49</v>
      </c>
    </row>
    <row r="340" spans="1:5" x14ac:dyDescent="0.4">
      <c r="A340">
        <v>35002</v>
      </c>
      <c r="B340">
        <v>23.14</v>
      </c>
      <c r="C340">
        <v>10.92</v>
      </c>
      <c r="D340">
        <v>13.49</v>
      </c>
      <c r="E340">
        <v>13.49</v>
      </c>
    </row>
    <row r="341" spans="1:5" x14ac:dyDescent="0.4">
      <c r="A341">
        <v>35102</v>
      </c>
      <c r="B341">
        <v>23.17</v>
      </c>
      <c r="C341">
        <v>10.92</v>
      </c>
      <c r="D341">
        <v>13.49</v>
      </c>
      <c r="E341">
        <v>13.49</v>
      </c>
    </row>
    <row r="342" spans="1:5" x14ac:dyDescent="0.4">
      <c r="A342">
        <v>35202</v>
      </c>
      <c r="B342">
        <v>23.1</v>
      </c>
      <c r="C342">
        <v>10.92</v>
      </c>
      <c r="D342">
        <v>13.49</v>
      </c>
      <c r="E342">
        <v>13.49</v>
      </c>
    </row>
    <row r="343" spans="1:5" x14ac:dyDescent="0.4">
      <c r="A343">
        <v>35302</v>
      </c>
      <c r="B343">
        <v>23.14</v>
      </c>
      <c r="C343">
        <v>10.92</v>
      </c>
      <c r="D343">
        <v>13.49</v>
      </c>
      <c r="E343">
        <v>13.49</v>
      </c>
    </row>
    <row r="344" spans="1:5" x14ac:dyDescent="0.4">
      <c r="A344">
        <v>35402</v>
      </c>
      <c r="B344">
        <v>23.17</v>
      </c>
      <c r="C344">
        <v>10.89</v>
      </c>
      <c r="D344">
        <v>13.49</v>
      </c>
      <c r="E344">
        <v>13.49</v>
      </c>
    </row>
    <row r="345" spans="1:5" x14ac:dyDescent="0.4">
      <c r="A345">
        <v>35502</v>
      </c>
      <c r="B345">
        <v>23.17</v>
      </c>
      <c r="C345">
        <v>10.89</v>
      </c>
      <c r="D345">
        <v>13.49</v>
      </c>
      <c r="E345">
        <v>13.49</v>
      </c>
    </row>
    <row r="346" spans="1:5" x14ac:dyDescent="0.4">
      <c r="A346">
        <v>35602</v>
      </c>
      <c r="B346">
        <v>23.19</v>
      </c>
      <c r="C346">
        <v>10.72</v>
      </c>
      <c r="D346">
        <v>13.49</v>
      </c>
      <c r="E346">
        <v>13.49</v>
      </c>
    </row>
    <row r="347" spans="1:5" x14ac:dyDescent="0.4">
      <c r="A347">
        <v>35702</v>
      </c>
      <c r="B347">
        <v>23.26</v>
      </c>
      <c r="C347">
        <v>10.72</v>
      </c>
      <c r="D347">
        <v>13.49</v>
      </c>
      <c r="E347">
        <v>13.49</v>
      </c>
    </row>
    <row r="348" spans="1:5" x14ac:dyDescent="0.4">
      <c r="A348">
        <v>35802</v>
      </c>
      <c r="B348">
        <v>23.14</v>
      </c>
      <c r="C348">
        <v>10.72</v>
      </c>
      <c r="D348">
        <v>13.49</v>
      </c>
      <c r="E348">
        <v>13.49</v>
      </c>
    </row>
    <row r="349" spans="1:5" x14ac:dyDescent="0.4">
      <c r="A349">
        <v>35902</v>
      </c>
      <c r="B349">
        <v>23.19</v>
      </c>
      <c r="C349">
        <v>10.72</v>
      </c>
      <c r="D349">
        <v>13.49</v>
      </c>
      <c r="E349">
        <v>13.49</v>
      </c>
    </row>
    <row r="350" spans="1:5" x14ac:dyDescent="0.4">
      <c r="A350">
        <v>36002</v>
      </c>
      <c r="B350">
        <v>23.14</v>
      </c>
      <c r="C350">
        <v>10.72</v>
      </c>
      <c r="D350">
        <v>13.49</v>
      </c>
      <c r="E350">
        <v>13.49</v>
      </c>
    </row>
    <row r="351" spans="1:5" x14ac:dyDescent="0.4">
      <c r="A351">
        <v>36102</v>
      </c>
      <c r="B351">
        <v>23.14</v>
      </c>
      <c r="C351">
        <v>10.72</v>
      </c>
      <c r="D351">
        <v>13.49</v>
      </c>
      <c r="E351">
        <v>13.49</v>
      </c>
    </row>
    <row r="352" spans="1:5" x14ac:dyDescent="0.4">
      <c r="A352">
        <v>36202</v>
      </c>
      <c r="B352">
        <v>23.14</v>
      </c>
      <c r="C352">
        <v>10.72</v>
      </c>
      <c r="D352">
        <v>13.49</v>
      </c>
      <c r="E352">
        <v>13.49</v>
      </c>
    </row>
    <row r="353" spans="1:5" x14ac:dyDescent="0.4">
      <c r="A353">
        <v>36302</v>
      </c>
      <c r="B353">
        <v>23.05</v>
      </c>
      <c r="C353">
        <v>10.72</v>
      </c>
      <c r="D353">
        <v>13.49</v>
      </c>
      <c r="E353">
        <v>13.49</v>
      </c>
    </row>
    <row r="354" spans="1:5" x14ac:dyDescent="0.4">
      <c r="A354">
        <v>36402</v>
      </c>
      <c r="B354">
        <v>23.14</v>
      </c>
      <c r="C354">
        <v>10.72</v>
      </c>
      <c r="D354">
        <v>13.49</v>
      </c>
      <c r="E354">
        <v>13.49</v>
      </c>
    </row>
    <row r="355" spans="1:5" x14ac:dyDescent="0.4">
      <c r="A355">
        <v>36502</v>
      </c>
      <c r="B355">
        <v>23.19</v>
      </c>
      <c r="C355">
        <v>10.72</v>
      </c>
      <c r="D355">
        <v>13.49</v>
      </c>
      <c r="E355">
        <v>13.49</v>
      </c>
    </row>
    <row r="356" spans="1:5" x14ac:dyDescent="0.4">
      <c r="A356">
        <v>36602</v>
      </c>
      <c r="B356">
        <v>23.1</v>
      </c>
      <c r="C356">
        <v>10.72</v>
      </c>
      <c r="D356">
        <v>13.49</v>
      </c>
      <c r="E356">
        <v>13.49</v>
      </c>
    </row>
    <row r="357" spans="1:5" x14ac:dyDescent="0.4">
      <c r="A357">
        <v>36702</v>
      </c>
      <c r="B357">
        <v>23.14</v>
      </c>
      <c r="C357">
        <v>10.72</v>
      </c>
      <c r="D357">
        <v>13.49</v>
      </c>
      <c r="E357">
        <v>13.49</v>
      </c>
    </row>
    <row r="358" spans="1:5" x14ac:dyDescent="0.4">
      <c r="A358">
        <v>36802</v>
      </c>
      <c r="B358">
        <v>23.17</v>
      </c>
      <c r="C358">
        <v>10.72</v>
      </c>
      <c r="D358">
        <v>13.49</v>
      </c>
      <c r="E358">
        <v>13.49</v>
      </c>
    </row>
    <row r="359" spans="1:5" x14ac:dyDescent="0.4">
      <c r="A359">
        <v>36902</v>
      </c>
      <c r="B359">
        <v>23.14</v>
      </c>
      <c r="C359">
        <v>10.72</v>
      </c>
      <c r="D359">
        <v>13.49</v>
      </c>
      <c r="E359">
        <v>13.49</v>
      </c>
    </row>
    <row r="360" spans="1:5" x14ac:dyDescent="0.4">
      <c r="A360">
        <v>37002</v>
      </c>
      <c r="B360">
        <v>23.24</v>
      </c>
      <c r="C360">
        <v>10.72</v>
      </c>
      <c r="D360">
        <v>13.49</v>
      </c>
      <c r="E360">
        <v>13.49</v>
      </c>
    </row>
    <row r="361" spans="1:5" x14ac:dyDescent="0.4">
      <c r="A361">
        <v>37102</v>
      </c>
      <c r="B361">
        <v>23.12</v>
      </c>
      <c r="C361">
        <v>10.72</v>
      </c>
      <c r="D361">
        <v>13.49</v>
      </c>
      <c r="E361">
        <v>13.49</v>
      </c>
    </row>
    <row r="362" spans="1:5" x14ac:dyDescent="0.4">
      <c r="A362">
        <v>37202</v>
      </c>
      <c r="B362">
        <v>23.14</v>
      </c>
      <c r="C362">
        <v>10.72</v>
      </c>
      <c r="D362">
        <v>13.49</v>
      </c>
      <c r="E362">
        <v>13.49</v>
      </c>
    </row>
    <row r="363" spans="1:5" x14ac:dyDescent="0.4">
      <c r="A363">
        <v>37302</v>
      </c>
      <c r="B363">
        <v>23.22</v>
      </c>
      <c r="C363">
        <v>10.72</v>
      </c>
      <c r="D363">
        <v>13.49</v>
      </c>
      <c r="E363">
        <v>13.49</v>
      </c>
    </row>
    <row r="364" spans="1:5" x14ac:dyDescent="0.4">
      <c r="A364">
        <v>37402</v>
      </c>
      <c r="B364">
        <v>23.12</v>
      </c>
      <c r="C364">
        <v>10.72</v>
      </c>
      <c r="D364">
        <v>13.49</v>
      </c>
      <c r="E364">
        <v>13.49</v>
      </c>
    </row>
    <row r="365" spans="1:5" x14ac:dyDescent="0.4">
      <c r="A365">
        <v>37502</v>
      </c>
      <c r="B365">
        <v>23.19</v>
      </c>
      <c r="C365">
        <v>10.72</v>
      </c>
      <c r="D365">
        <v>13.49</v>
      </c>
      <c r="E365">
        <v>13.49</v>
      </c>
    </row>
    <row r="366" spans="1:5" x14ac:dyDescent="0.4">
      <c r="A366">
        <v>37602</v>
      </c>
      <c r="B366">
        <v>23.14</v>
      </c>
      <c r="C366">
        <v>10.72</v>
      </c>
      <c r="D366">
        <v>13.49</v>
      </c>
      <c r="E366">
        <v>13.49</v>
      </c>
    </row>
    <row r="367" spans="1:5" x14ac:dyDescent="0.4">
      <c r="A367">
        <v>37702</v>
      </c>
      <c r="B367">
        <v>23.17</v>
      </c>
      <c r="C367">
        <v>10.72</v>
      </c>
      <c r="D367">
        <v>13.49</v>
      </c>
      <c r="E367">
        <v>13.49</v>
      </c>
    </row>
    <row r="368" spans="1:5" x14ac:dyDescent="0.4">
      <c r="A368">
        <v>37802</v>
      </c>
      <c r="B368">
        <v>23.14</v>
      </c>
      <c r="C368">
        <v>10.72</v>
      </c>
      <c r="D368">
        <v>13.49</v>
      </c>
      <c r="E368">
        <v>13.49</v>
      </c>
    </row>
    <row r="369" spans="1:5" x14ac:dyDescent="0.4">
      <c r="A369">
        <v>37902</v>
      </c>
      <c r="B369">
        <v>23.24</v>
      </c>
      <c r="C369">
        <v>10.72</v>
      </c>
      <c r="D369">
        <v>13.49</v>
      </c>
      <c r="E369">
        <v>13.49</v>
      </c>
    </row>
    <row r="370" spans="1:5" x14ac:dyDescent="0.4">
      <c r="A370">
        <v>38002</v>
      </c>
      <c r="B370">
        <v>23.24</v>
      </c>
      <c r="C370">
        <v>10.72</v>
      </c>
      <c r="D370">
        <v>13.49</v>
      </c>
      <c r="E370">
        <v>13.49</v>
      </c>
    </row>
    <row r="371" spans="1:5" x14ac:dyDescent="0.4">
      <c r="A371">
        <v>38102</v>
      </c>
      <c r="B371">
        <v>23.14</v>
      </c>
      <c r="C371">
        <v>10.72</v>
      </c>
      <c r="D371">
        <v>13.49</v>
      </c>
      <c r="E371">
        <v>13.49</v>
      </c>
    </row>
    <row r="372" spans="1:5" x14ac:dyDescent="0.4">
      <c r="A372">
        <v>38202</v>
      </c>
      <c r="B372">
        <v>23.19</v>
      </c>
      <c r="C372">
        <v>10.72</v>
      </c>
      <c r="D372">
        <v>13.49</v>
      </c>
      <c r="E372">
        <v>13.49</v>
      </c>
    </row>
    <row r="373" spans="1:5" x14ac:dyDescent="0.4">
      <c r="A373">
        <v>38302</v>
      </c>
      <c r="B373">
        <v>23.14</v>
      </c>
      <c r="C373">
        <v>10.72</v>
      </c>
      <c r="D373">
        <v>13.49</v>
      </c>
      <c r="E373">
        <v>13.49</v>
      </c>
    </row>
    <row r="374" spans="1:5" x14ac:dyDescent="0.4">
      <c r="A374">
        <v>38402</v>
      </c>
      <c r="B374">
        <v>23.14</v>
      </c>
      <c r="C374">
        <v>10.72</v>
      </c>
      <c r="D374">
        <v>13.49</v>
      </c>
      <c r="E374">
        <v>13.49</v>
      </c>
    </row>
    <row r="375" spans="1:5" x14ac:dyDescent="0.4">
      <c r="A375">
        <v>38502</v>
      </c>
      <c r="B375">
        <v>23.12</v>
      </c>
      <c r="C375">
        <v>10.72</v>
      </c>
      <c r="D375">
        <v>13.49</v>
      </c>
      <c r="E375">
        <v>13.49</v>
      </c>
    </row>
    <row r="376" spans="1:5" x14ac:dyDescent="0.4">
      <c r="A376">
        <v>38602</v>
      </c>
      <c r="B376">
        <v>23.14</v>
      </c>
      <c r="C376">
        <v>10.72</v>
      </c>
      <c r="D376">
        <v>13.49</v>
      </c>
      <c r="E376">
        <v>13.49</v>
      </c>
    </row>
    <row r="377" spans="1:5" x14ac:dyDescent="0.4">
      <c r="A377">
        <v>38702</v>
      </c>
      <c r="B377">
        <v>23.19</v>
      </c>
      <c r="C377">
        <v>10.72</v>
      </c>
      <c r="D377">
        <v>13.49</v>
      </c>
      <c r="E377">
        <v>13.49</v>
      </c>
    </row>
    <row r="378" spans="1:5" x14ac:dyDescent="0.4">
      <c r="A378">
        <v>38802</v>
      </c>
      <c r="B378">
        <v>23.14</v>
      </c>
      <c r="C378">
        <v>10.72</v>
      </c>
      <c r="D378">
        <v>13.49</v>
      </c>
      <c r="E378">
        <v>13.49</v>
      </c>
    </row>
    <row r="379" spans="1:5" x14ac:dyDescent="0.4">
      <c r="A379">
        <v>38902</v>
      </c>
      <c r="B379">
        <v>23.22</v>
      </c>
      <c r="C379">
        <v>10.72</v>
      </c>
      <c r="D379">
        <v>13.49</v>
      </c>
      <c r="E379">
        <v>13.49</v>
      </c>
    </row>
    <row r="380" spans="1:5" x14ac:dyDescent="0.4">
      <c r="A380">
        <v>39002</v>
      </c>
      <c r="B380">
        <v>23.12</v>
      </c>
      <c r="C380">
        <v>10.72</v>
      </c>
      <c r="D380">
        <v>13.49</v>
      </c>
      <c r="E380">
        <v>13.49</v>
      </c>
    </row>
    <row r="381" spans="1:5" x14ac:dyDescent="0.4">
      <c r="A381">
        <v>39102</v>
      </c>
      <c r="B381">
        <v>23.17</v>
      </c>
      <c r="C381">
        <v>10.72</v>
      </c>
      <c r="D381">
        <v>13.49</v>
      </c>
      <c r="E381">
        <v>13.49</v>
      </c>
    </row>
    <row r="382" spans="1:5" x14ac:dyDescent="0.4">
      <c r="A382">
        <v>39202</v>
      </c>
      <c r="B382">
        <v>23.17</v>
      </c>
      <c r="C382">
        <v>10.72</v>
      </c>
      <c r="D382">
        <v>13.49</v>
      </c>
      <c r="E382">
        <v>13.49</v>
      </c>
    </row>
    <row r="383" spans="1:5" x14ac:dyDescent="0.4">
      <c r="A383">
        <v>39302</v>
      </c>
      <c r="B383">
        <v>23.22</v>
      </c>
      <c r="C383">
        <v>10.72</v>
      </c>
      <c r="D383">
        <v>13.49</v>
      </c>
      <c r="E383">
        <v>13.49</v>
      </c>
    </row>
    <row r="384" spans="1:5" x14ac:dyDescent="0.4">
      <c r="A384">
        <v>39402</v>
      </c>
      <c r="B384">
        <v>23.14</v>
      </c>
      <c r="C384">
        <v>10.72</v>
      </c>
      <c r="D384">
        <v>13.49</v>
      </c>
      <c r="E384">
        <v>13.49</v>
      </c>
    </row>
    <row r="385" spans="1:5" x14ac:dyDescent="0.4">
      <c r="A385">
        <v>39502</v>
      </c>
      <c r="B385">
        <v>23.14</v>
      </c>
      <c r="C385">
        <v>10.72</v>
      </c>
      <c r="D385">
        <v>13.49</v>
      </c>
      <c r="E385">
        <v>13.49</v>
      </c>
    </row>
    <row r="386" spans="1:5" x14ac:dyDescent="0.4">
      <c r="A386">
        <v>39602</v>
      </c>
      <c r="B386">
        <v>23.14</v>
      </c>
      <c r="C386">
        <v>10.72</v>
      </c>
      <c r="D386">
        <v>13.49</v>
      </c>
      <c r="E386">
        <v>13.49</v>
      </c>
    </row>
    <row r="387" spans="1:5" x14ac:dyDescent="0.4">
      <c r="A387">
        <v>39702</v>
      </c>
      <c r="B387">
        <v>23.17</v>
      </c>
      <c r="C387">
        <v>10.72</v>
      </c>
      <c r="D387">
        <v>13.49</v>
      </c>
      <c r="E387">
        <v>13.49</v>
      </c>
    </row>
    <row r="388" spans="1:5" x14ac:dyDescent="0.4">
      <c r="A388">
        <v>39802</v>
      </c>
      <c r="B388">
        <v>23.17</v>
      </c>
      <c r="C388">
        <v>10.72</v>
      </c>
      <c r="D388">
        <v>13.49</v>
      </c>
      <c r="E388">
        <v>13.49</v>
      </c>
    </row>
    <row r="389" spans="1:5" x14ac:dyDescent="0.4">
      <c r="A389">
        <v>39902</v>
      </c>
      <c r="B389">
        <v>23.14</v>
      </c>
      <c r="C389">
        <v>10.72</v>
      </c>
      <c r="D389">
        <v>13.49</v>
      </c>
      <c r="E389">
        <v>13.49</v>
      </c>
    </row>
    <row r="390" spans="1:5" x14ac:dyDescent="0.4">
      <c r="A390">
        <v>40002</v>
      </c>
      <c r="B390">
        <v>23.14</v>
      </c>
      <c r="C390">
        <v>10.72</v>
      </c>
      <c r="D390">
        <v>13.49</v>
      </c>
      <c r="E390">
        <v>13.49</v>
      </c>
    </row>
    <row r="391" spans="1:5" x14ac:dyDescent="0.4">
      <c r="A391">
        <v>40102</v>
      </c>
      <c r="B391">
        <v>23.22</v>
      </c>
      <c r="C391">
        <v>10.72</v>
      </c>
      <c r="D391">
        <v>13.49</v>
      </c>
      <c r="E391">
        <v>13.49</v>
      </c>
    </row>
    <row r="392" spans="1:5" x14ac:dyDescent="0.4">
      <c r="A392">
        <v>40202</v>
      </c>
      <c r="B392">
        <v>23.17</v>
      </c>
      <c r="C392">
        <v>10.72</v>
      </c>
      <c r="D392">
        <v>13.49</v>
      </c>
      <c r="E392">
        <v>13.49</v>
      </c>
    </row>
    <row r="393" spans="1:5" x14ac:dyDescent="0.4">
      <c r="A393">
        <v>40302</v>
      </c>
      <c r="B393">
        <v>23.19</v>
      </c>
      <c r="C393">
        <v>10.72</v>
      </c>
      <c r="D393">
        <v>13.49</v>
      </c>
      <c r="E393">
        <v>13.49</v>
      </c>
    </row>
    <row r="394" spans="1:5" x14ac:dyDescent="0.4">
      <c r="A394">
        <v>40402</v>
      </c>
      <c r="B394">
        <v>23.14</v>
      </c>
      <c r="C394">
        <v>10.72</v>
      </c>
      <c r="D394">
        <v>13.49</v>
      </c>
      <c r="E394">
        <v>13.49</v>
      </c>
    </row>
    <row r="395" spans="1:5" x14ac:dyDescent="0.4">
      <c r="A395">
        <v>40502</v>
      </c>
      <c r="B395">
        <v>23.17</v>
      </c>
      <c r="C395">
        <v>10.72</v>
      </c>
      <c r="D395">
        <v>13.49</v>
      </c>
      <c r="E395">
        <v>13.49</v>
      </c>
    </row>
    <row r="396" spans="1:5" x14ac:dyDescent="0.4">
      <c r="A396">
        <v>40602</v>
      </c>
      <c r="B396">
        <v>23.19</v>
      </c>
      <c r="C396">
        <v>10.72</v>
      </c>
      <c r="D396">
        <v>13.49</v>
      </c>
      <c r="E396">
        <v>13.49</v>
      </c>
    </row>
    <row r="397" spans="1:5" x14ac:dyDescent="0.4">
      <c r="A397">
        <v>40702</v>
      </c>
      <c r="B397">
        <v>23.17</v>
      </c>
      <c r="C397">
        <v>10.72</v>
      </c>
      <c r="D397">
        <v>13.49</v>
      </c>
      <c r="E397">
        <v>13.49</v>
      </c>
    </row>
    <row r="398" spans="1:5" x14ac:dyDescent="0.4">
      <c r="A398">
        <v>40802</v>
      </c>
      <c r="B398">
        <v>23.14</v>
      </c>
      <c r="C398">
        <v>10.72</v>
      </c>
      <c r="D398">
        <v>13.49</v>
      </c>
      <c r="E398">
        <v>13.49</v>
      </c>
    </row>
    <row r="399" spans="1:5" x14ac:dyDescent="0.4">
      <c r="A399">
        <v>40902</v>
      </c>
      <c r="B399">
        <v>23.17</v>
      </c>
      <c r="C399">
        <v>10.72</v>
      </c>
      <c r="D399">
        <v>13.49</v>
      </c>
      <c r="E399">
        <v>13.49</v>
      </c>
    </row>
    <row r="400" spans="1:5" x14ac:dyDescent="0.4">
      <c r="A400">
        <v>41002</v>
      </c>
      <c r="B400">
        <v>23.14</v>
      </c>
      <c r="C400">
        <v>10.72</v>
      </c>
      <c r="D400">
        <v>13.49</v>
      </c>
      <c r="E400">
        <v>13.49</v>
      </c>
    </row>
    <row r="401" spans="1:5" x14ac:dyDescent="0.4">
      <c r="A401">
        <v>41102</v>
      </c>
      <c r="B401">
        <v>23.17</v>
      </c>
      <c r="C401">
        <v>10.72</v>
      </c>
      <c r="D401">
        <v>13.49</v>
      </c>
      <c r="E401">
        <v>13.49</v>
      </c>
    </row>
    <row r="402" spans="1:5" x14ac:dyDescent="0.4">
      <c r="A402">
        <v>41202</v>
      </c>
      <c r="B402">
        <v>23.17</v>
      </c>
      <c r="C402">
        <v>10.72</v>
      </c>
      <c r="D402">
        <v>13.49</v>
      </c>
      <c r="E402">
        <v>13.49</v>
      </c>
    </row>
    <row r="403" spans="1:5" x14ac:dyDescent="0.4">
      <c r="A403">
        <v>41302</v>
      </c>
      <c r="B403">
        <v>23.24</v>
      </c>
      <c r="C403">
        <v>10.72</v>
      </c>
      <c r="D403">
        <v>13.49</v>
      </c>
      <c r="E403">
        <v>13.49</v>
      </c>
    </row>
    <row r="404" spans="1:5" x14ac:dyDescent="0.4">
      <c r="A404">
        <v>41402</v>
      </c>
      <c r="B404">
        <v>23.07</v>
      </c>
      <c r="C404">
        <v>10.72</v>
      </c>
      <c r="D404">
        <v>13.49</v>
      </c>
      <c r="E404">
        <v>13.49</v>
      </c>
    </row>
    <row r="405" spans="1:5" x14ac:dyDescent="0.4">
      <c r="A405">
        <v>41502</v>
      </c>
      <c r="B405">
        <v>23.19</v>
      </c>
      <c r="C405">
        <v>10.72</v>
      </c>
      <c r="D405">
        <v>13.49</v>
      </c>
      <c r="E405">
        <v>13.49</v>
      </c>
    </row>
    <row r="406" spans="1:5" x14ac:dyDescent="0.4">
      <c r="A406">
        <v>41602</v>
      </c>
      <c r="B406">
        <v>23.17</v>
      </c>
      <c r="C406">
        <v>10.72</v>
      </c>
      <c r="D406">
        <v>13.49</v>
      </c>
      <c r="E406">
        <v>13.49</v>
      </c>
    </row>
    <row r="407" spans="1:5" x14ac:dyDescent="0.4">
      <c r="A407">
        <v>41702</v>
      </c>
      <c r="B407">
        <v>23.22</v>
      </c>
      <c r="C407">
        <v>10.72</v>
      </c>
      <c r="D407">
        <v>13.49</v>
      </c>
      <c r="E407">
        <v>13.28</v>
      </c>
    </row>
    <row r="408" spans="1:5" x14ac:dyDescent="0.4">
      <c r="A408">
        <v>41802</v>
      </c>
      <c r="B408">
        <v>23.19</v>
      </c>
      <c r="C408">
        <v>10.72</v>
      </c>
      <c r="D408">
        <v>13.49</v>
      </c>
      <c r="E408">
        <v>13.28</v>
      </c>
    </row>
    <row r="409" spans="1:5" x14ac:dyDescent="0.4">
      <c r="A409">
        <v>41902</v>
      </c>
      <c r="B409">
        <v>23.19</v>
      </c>
      <c r="C409">
        <v>10.72</v>
      </c>
      <c r="D409">
        <v>13.49</v>
      </c>
      <c r="E409">
        <v>13.28</v>
      </c>
    </row>
    <row r="410" spans="1:5" x14ac:dyDescent="0.4">
      <c r="A410">
        <v>42002</v>
      </c>
      <c r="B410">
        <v>23.22</v>
      </c>
      <c r="C410">
        <v>10.72</v>
      </c>
      <c r="D410">
        <v>13.49</v>
      </c>
      <c r="E410">
        <v>13.28</v>
      </c>
    </row>
    <row r="411" spans="1:5" x14ac:dyDescent="0.4">
      <c r="A411">
        <v>42102</v>
      </c>
      <c r="B411">
        <v>23.26</v>
      </c>
      <c r="C411">
        <v>10.72</v>
      </c>
      <c r="D411">
        <v>13.49</v>
      </c>
      <c r="E411">
        <v>13.28</v>
      </c>
    </row>
    <row r="412" spans="1:5" x14ac:dyDescent="0.4">
      <c r="A412">
        <v>42202</v>
      </c>
      <c r="B412">
        <v>23.14</v>
      </c>
      <c r="C412">
        <v>10.72</v>
      </c>
      <c r="D412">
        <v>13.49</v>
      </c>
      <c r="E412">
        <v>13.28</v>
      </c>
    </row>
    <row r="413" spans="1:5" x14ac:dyDescent="0.4">
      <c r="A413">
        <v>42302</v>
      </c>
      <c r="B413">
        <v>23.17</v>
      </c>
      <c r="C413">
        <v>10.72</v>
      </c>
      <c r="D413">
        <v>13.49</v>
      </c>
      <c r="E413">
        <v>13.28</v>
      </c>
    </row>
    <row r="414" spans="1:5" x14ac:dyDescent="0.4">
      <c r="A414">
        <v>42402</v>
      </c>
      <c r="B414">
        <v>23.22</v>
      </c>
      <c r="C414">
        <v>10.72</v>
      </c>
      <c r="D414">
        <v>13.49</v>
      </c>
      <c r="E414">
        <v>13.27</v>
      </c>
    </row>
    <row r="415" spans="1:5" x14ac:dyDescent="0.4">
      <c r="A415">
        <v>42502</v>
      </c>
      <c r="B415">
        <v>23.17</v>
      </c>
      <c r="C415">
        <v>10.72</v>
      </c>
      <c r="D415">
        <v>13.49</v>
      </c>
      <c r="E415">
        <v>13.27</v>
      </c>
    </row>
    <row r="416" spans="1:5" x14ac:dyDescent="0.4">
      <c r="A416">
        <v>42602</v>
      </c>
      <c r="B416">
        <v>23.19</v>
      </c>
      <c r="C416">
        <v>10.72</v>
      </c>
      <c r="D416">
        <v>13.49</v>
      </c>
      <c r="E416">
        <v>13.27</v>
      </c>
    </row>
    <row r="417" spans="1:5" x14ac:dyDescent="0.4">
      <c r="A417">
        <v>42702</v>
      </c>
      <c r="B417">
        <v>23.19</v>
      </c>
      <c r="C417">
        <v>10.72</v>
      </c>
      <c r="D417">
        <v>13.49</v>
      </c>
      <c r="E417">
        <v>13.21</v>
      </c>
    </row>
    <row r="418" spans="1:5" x14ac:dyDescent="0.4">
      <c r="A418">
        <v>42802</v>
      </c>
      <c r="B418">
        <v>23.19</v>
      </c>
      <c r="C418">
        <v>10.72</v>
      </c>
      <c r="D418">
        <v>13.49</v>
      </c>
      <c r="E418">
        <v>13.21</v>
      </c>
    </row>
    <row r="419" spans="1:5" x14ac:dyDescent="0.4">
      <c r="A419">
        <v>42902</v>
      </c>
      <c r="B419">
        <v>23.19</v>
      </c>
      <c r="C419">
        <v>10.72</v>
      </c>
      <c r="D419">
        <v>13.49</v>
      </c>
      <c r="E419">
        <v>13.29</v>
      </c>
    </row>
    <row r="420" spans="1:5" x14ac:dyDescent="0.4">
      <c r="A420">
        <v>43002</v>
      </c>
      <c r="B420">
        <v>23.19</v>
      </c>
      <c r="C420">
        <v>10.72</v>
      </c>
      <c r="D420">
        <v>13.49</v>
      </c>
      <c r="E420">
        <v>13.29</v>
      </c>
    </row>
    <row r="421" spans="1:5" x14ac:dyDescent="0.4">
      <c r="A421">
        <v>43102</v>
      </c>
      <c r="B421">
        <v>23.19</v>
      </c>
      <c r="C421">
        <v>10.72</v>
      </c>
      <c r="D421">
        <v>13.49</v>
      </c>
      <c r="E421">
        <v>13.2</v>
      </c>
    </row>
    <row r="422" spans="1:5" x14ac:dyDescent="0.4">
      <c r="A422">
        <v>43202</v>
      </c>
      <c r="B422">
        <v>23.24</v>
      </c>
      <c r="C422">
        <v>10.72</v>
      </c>
      <c r="D422">
        <v>13.49</v>
      </c>
      <c r="E422">
        <v>13.21</v>
      </c>
    </row>
    <row r="423" spans="1:5" x14ac:dyDescent="0.4">
      <c r="A423">
        <v>43302</v>
      </c>
      <c r="B423">
        <v>23.24</v>
      </c>
      <c r="C423">
        <v>10.72</v>
      </c>
      <c r="D423">
        <v>13.49</v>
      </c>
      <c r="E423">
        <v>13.21</v>
      </c>
    </row>
    <row r="424" spans="1:5" x14ac:dyDescent="0.4">
      <c r="A424">
        <v>43402</v>
      </c>
      <c r="B424">
        <v>23.19</v>
      </c>
      <c r="C424">
        <v>10.72</v>
      </c>
      <c r="D424">
        <v>13.49</v>
      </c>
      <c r="E424">
        <v>13.27</v>
      </c>
    </row>
    <row r="425" spans="1:5" x14ac:dyDescent="0.4">
      <c r="A425">
        <v>43502</v>
      </c>
      <c r="B425">
        <v>23.12</v>
      </c>
      <c r="C425">
        <v>10.72</v>
      </c>
      <c r="D425">
        <v>13.49</v>
      </c>
      <c r="E425">
        <v>13.27</v>
      </c>
    </row>
    <row r="426" spans="1:5" x14ac:dyDescent="0.4">
      <c r="A426">
        <v>43602</v>
      </c>
      <c r="B426">
        <v>23.19</v>
      </c>
      <c r="C426">
        <v>10.72</v>
      </c>
      <c r="D426">
        <v>13.49</v>
      </c>
      <c r="E426">
        <v>13.21</v>
      </c>
    </row>
    <row r="427" spans="1:5" x14ac:dyDescent="0.4">
      <c r="A427">
        <v>43702</v>
      </c>
      <c r="B427">
        <v>23.24</v>
      </c>
      <c r="C427">
        <v>10.72</v>
      </c>
      <c r="D427">
        <v>13.49</v>
      </c>
      <c r="E427">
        <v>13.17</v>
      </c>
    </row>
    <row r="428" spans="1:5" x14ac:dyDescent="0.4">
      <c r="A428">
        <v>43802</v>
      </c>
      <c r="B428">
        <v>23.14</v>
      </c>
      <c r="C428">
        <v>10.72</v>
      </c>
      <c r="D428">
        <v>13.49</v>
      </c>
      <c r="E428">
        <v>13.28</v>
      </c>
    </row>
    <row r="429" spans="1:5" x14ac:dyDescent="0.4">
      <c r="A429">
        <v>43902</v>
      </c>
      <c r="B429">
        <v>23.14</v>
      </c>
      <c r="C429">
        <v>10.72</v>
      </c>
      <c r="D429">
        <v>13.29</v>
      </c>
      <c r="E429">
        <v>13.27</v>
      </c>
    </row>
    <row r="430" spans="1:5" x14ac:dyDescent="0.4">
      <c r="A430">
        <v>44002</v>
      </c>
      <c r="B430">
        <v>23.24</v>
      </c>
      <c r="C430">
        <v>10.8</v>
      </c>
      <c r="D430">
        <v>13.33</v>
      </c>
      <c r="E430">
        <v>13.31</v>
      </c>
    </row>
    <row r="431" spans="1:5" x14ac:dyDescent="0.4">
      <c r="A431">
        <v>44102</v>
      </c>
      <c r="B431">
        <v>23.24</v>
      </c>
      <c r="C431">
        <v>10.65</v>
      </c>
      <c r="D431">
        <v>13.23</v>
      </c>
      <c r="E431">
        <v>13.22</v>
      </c>
    </row>
    <row r="432" spans="1:5" x14ac:dyDescent="0.4">
      <c r="A432">
        <v>44202</v>
      </c>
      <c r="B432">
        <v>23.14</v>
      </c>
      <c r="C432">
        <v>10.72</v>
      </c>
      <c r="D432">
        <v>13.27</v>
      </c>
      <c r="E432">
        <v>13.26</v>
      </c>
    </row>
    <row r="433" spans="1:5" x14ac:dyDescent="0.4">
      <c r="A433">
        <v>44302</v>
      </c>
      <c r="B433">
        <v>23.17</v>
      </c>
      <c r="C433">
        <v>10.87</v>
      </c>
      <c r="D433">
        <v>13.36</v>
      </c>
      <c r="E433">
        <v>13.34</v>
      </c>
    </row>
    <row r="434" spans="1:5" x14ac:dyDescent="0.4">
      <c r="A434">
        <v>44402</v>
      </c>
      <c r="B434">
        <v>23.1</v>
      </c>
      <c r="C434">
        <v>10.91</v>
      </c>
      <c r="D434">
        <v>13.38</v>
      </c>
      <c r="E434">
        <v>13.37</v>
      </c>
    </row>
    <row r="435" spans="1:5" x14ac:dyDescent="0.4">
      <c r="A435">
        <v>44502</v>
      </c>
      <c r="B435">
        <v>23.19</v>
      </c>
      <c r="C435">
        <v>10.91</v>
      </c>
      <c r="D435">
        <v>13.36</v>
      </c>
      <c r="E435">
        <v>13.37</v>
      </c>
    </row>
    <row r="436" spans="1:5" x14ac:dyDescent="0.4">
      <c r="A436">
        <v>44602</v>
      </c>
      <c r="B436">
        <v>23.29</v>
      </c>
      <c r="C436">
        <v>10.81</v>
      </c>
      <c r="D436">
        <v>13.31</v>
      </c>
      <c r="E436">
        <v>13.31</v>
      </c>
    </row>
    <row r="437" spans="1:5" x14ac:dyDescent="0.4">
      <c r="A437">
        <v>44702</v>
      </c>
      <c r="B437">
        <v>23.22</v>
      </c>
      <c r="C437">
        <v>10.81</v>
      </c>
      <c r="D437">
        <v>13.31</v>
      </c>
      <c r="E437">
        <v>13.3</v>
      </c>
    </row>
    <row r="438" spans="1:5" x14ac:dyDescent="0.4">
      <c r="A438">
        <v>44802</v>
      </c>
      <c r="B438">
        <v>23.1</v>
      </c>
      <c r="C438">
        <v>10.94</v>
      </c>
      <c r="D438">
        <v>13.39</v>
      </c>
      <c r="E438">
        <v>13.38</v>
      </c>
    </row>
    <row r="439" spans="1:5" x14ac:dyDescent="0.4">
      <c r="A439">
        <v>44902</v>
      </c>
      <c r="B439">
        <v>23.26</v>
      </c>
      <c r="C439">
        <v>10.94</v>
      </c>
      <c r="D439">
        <v>13.39</v>
      </c>
      <c r="E439">
        <v>13.39</v>
      </c>
    </row>
    <row r="440" spans="1:5" x14ac:dyDescent="0.4">
      <c r="A440">
        <v>45002</v>
      </c>
      <c r="B440">
        <v>23.24</v>
      </c>
      <c r="C440">
        <v>10.94</v>
      </c>
      <c r="D440">
        <v>13.39</v>
      </c>
      <c r="E440">
        <v>13.39</v>
      </c>
    </row>
    <row r="441" spans="1:5" x14ac:dyDescent="0.4">
      <c r="A441">
        <v>45102</v>
      </c>
      <c r="B441">
        <v>23.19</v>
      </c>
      <c r="C441">
        <v>10.94</v>
      </c>
      <c r="D441">
        <v>13.39</v>
      </c>
      <c r="E441">
        <v>13.39</v>
      </c>
    </row>
    <row r="442" spans="1:5" x14ac:dyDescent="0.4">
      <c r="A442">
        <v>45202</v>
      </c>
      <c r="B442">
        <v>23.12</v>
      </c>
      <c r="C442">
        <v>10.81</v>
      </c>
      <c r="D442">
        <v>13.32</v>
      </c>
      <c r="E442">
        <v>13.31</v>
      </c>
    </row>
    <row r="443" spans="1:5" x14ac:dyDescent="0.4">
      <c r="A443">
        <v>45302</v>
      </c>
      <c r="B443">
        <v>23.22</v>
      </c>
      <c r="C443">
        <v>10.96</v>
      </c>
      <c r="D443">
        <v>13.4</v>
      </c>
      <c r="E443">
        <v>13.4</v>
      </c>
    </row>
    <row r="444" spans="1:5" x14ac:dyDescent="0.4">
      <c r="A444">
        <v>45402</v>
      </c>
      <c r="B444">
        <v>23.24</v>
      </c>
      <c r="C444">
        <v>10.96</v>
      </c>
      <c r="D444">
        <v>13.4</v>
      </c>
      <c r="E444">
        <v>13.4</v>
      </c>
    </row>
    <row r="445" spans="1:5" x14ac:dyDescent="0.4">
      <c r="A445">
        <v>45502</v>
      </c>
      <c r="B445">
        <v>23.19</v>
      </c>
      <c r="C445">
        <v>10.96</v>
      </c>
      <c r="D445">
        <v>13.4</v>
      </c>
      <c r="E445">
        <v>13.41</v>
      </c>
    </row>
    <row r="446" spans="1:5" x14ac:dyDescent="0.4">
      <c r="A446">
        <v>45602</v>
      </c>
      <c r="B446">
        <v>23.22</v>
      </c>
      <c r="C446">
        <v>10.97</v>
      </c>
      <c r="D446">
        <v>13.4</v>
      </c>
      <c r="E446">
        <v>13.41</v>
      </c>
    </row>
    <row r="447" spans="1:5" x14ac:dyDescent="0.4">
      <c r="A447">
        <v>45702</v>
      </c>
      <c r="B447">
        <v>23.17</v>
      </c>
      <c r="C447">
        <v>10.86</v>
      </c>
      <c r="D447">
        <v>13.34</v>
      </c>
      <c r="E447">
        <v>13.33</v>
      </c>
    </row>
    <row r="448" spans="1:5" x14ac:dyDescent="0.4">
      <c r="A448">
        <v>45802</v>
      </c>
      <c r="B448">
        <v>23.14</v>
      </c>
      <c r="C448">
        <v>10.85</v>
      </c>
      <c r="D448">
        <v>13.33</v>
      </c>
      <c r="E448">
        <v>13.32</v>
      </c>
    </row>
    <row r="449" spans="1:5" x14ac:dyDescent="0.4">
      <c r="A449">
        <v>45902</v>
      </c>
      <c r="B449">
        <v>23.14</v>
      </c>
      <c r="C449">
        <v>10.96</v>
      </c>
      <c r="D449">
        <v>13.4</v>
      </c>
      <c r="E449">
        <v>13.41</v>
      </c>
    </row>
    <row r="450" spans="1:5" x14ac:dyDescent="0.4">
      <c r="A450">
        <v>46002</v>
      </c>
      <c r="B450">
        <v>23.24</v>
      </c>
      <c r="C450">
        <v>10.96</v>
      </c>
      <c r="D450">
        <v>13.4</v>
      </c>
      <c r="E450">
        <v>13.4</v>
      </c>
    </row>
    <row r="451" spans="1:5" x14ac:dyDescent="0.4">
      <c r="A451">
        <v>46102</v>
      </c>
      <c r="B451">
        <v>23.17</v>
      </c>
      <c r="C451">
        <v>10.96</v>
      </c>
      <c r="D451">
        <v>13.39</v>
      </c>
      <c r="E451">
        <v>13.38</v>
      </c>
    </row>
    <row r="452" spans="1:5" x14ac:dyDescent="0.4">
      <c r="A452">
        <v>46202</v>
      </c>
      <c r="B452">
        <v>23.29</v>
      </c>
      <c r="C452">
        <v>10.94</v>
      </c>
      <c r="D452">
        <v>13.38</v>
      </c>
      <c r="E452">
        <v>13.38</v>
      </c>
    </row>
    <row r="453" spans="1:5" x14ac:dyDescent="0.4">
      <c r="A453">
        <v>46302</v>
      </c>
      <c r="B453">
        <v>23.22</v>
      </c>
      <c r="C453">
        <v>10.8</v>
      </c>
      <c r="D453">
        <v>13.3</v>
      </c>
      <c r="E453">
        <v>13.28</v>
      </c>
    </row>
    <row r="454" spans="1:5" x14ac:dyDescent="0.4">
      <c r="A454">
        <v>46402</v>
      </c>
      <c r="B454">
        <v>23.19</v>
      </c>
      <c r="C454">
        <v>10.94</v>
      </c>
      <c r="D454">
        <v>13.38</v>
      </c>
      <c r="E454">
        <v>13.36</v>
      </c>
    </row>
    <row r="455" spans="1:5" x14ac:dyDescent="0.4">
      <c r="A455">
        <v>46502</v>
      </c>
      <c r="B455">
        <v>23.24</v>
      </c>
      <c r="C455">
        <v>10.92</v>
      </c>
      <c r="D455">
        <v>13.38</v>
      </c>
      <c r="E455">
        <v>13.38</v>
      </c>
    </row>
    <row r="456" spans="1:5" x14ac:dyDescent="0.4">
      <c r="A456">
        <v>46602</v>
      </c>
      <c r="B456">
        <v>23.14</v>
      </c>
      <c r="C456">
        <v>10.92</v>
      </c>
      <c r="D456">
        <v>13.38</v>
      </c>
      <c r="E456">
        <v>13.37</v>
      </c>
    </row>
    <row r="457" spans="1:5" x14ac:dyDescent="0.4">
      <c r="A457">
        <v>46702</v>
      </c>
      <c r="B457">
        <v>23.22</v>
      </c>
      <c r="C457">
        <v>10.87</v>
      </c>
      <c r="D457">
        <v>13.36</v>
      </c>
      <c r="E457">
        <v>13.34</v>
      </c>
    </row>
    <row r="458" spans="1:5" x14ac:dyDescent="0.4">
      <c r="A458">
        <v>46802</v>
      </c>
      <c r="B458">
        <v>23.19</v>
      </c>
      <c r="C458">
        <v>10.77</v>
      </c>
      <c r="D458">
        <v>13.29</v>
      </c>
      <c r="E458">
        <v>13.26</v>
      </c>
    </row>
    <row r="459" spans="1:5" x14ac:dyDescent="0.4">
      <c r="A459">
        <v>46902</v>
      </c>
      <c r="B459">
        <v>23.14</v>
      </c>
      <c r="C459">
        <v>10.81</v>
      </c>
      <c r="D459">
        <v>13.31</v>
      </c>
      <c r="E459">
        <v>13.29</v>
      </c>
    </row>
    <row r="460" spans="1:5" x14ac:dyDescent="0.4">
      <c r="A460">
        <v>47002</v>
      </c>
      <c r="B460">
        <v>23.14</v>
      </c>
      <c r="C460">
        <v>10.92</v>
      </c>
      <c r="D460">
        <v>13.36</v>
      </c>
      <c r="E460">
        <v>13.36</v>
      </c>
    </row>
    <row r="461" spans="1:5" x14ac:dyDescent="0.4">
      <c r="A461">
        <v>47102</v>
      </c>
      <c r="B461">
        <v>23.22</v>
      </c>
      <c r="C461">
        <v>10.92</v>
      </c>
      <c r="D461">
        <v>13.38</v>
      </c>
      <c r="E461">
        <v>13.37</v>
      </c>
    </row>
    <row r="462" spans="1:5" x14ac:dyDescent="0.4">
      <c r="A462">
        <v>47202</v>
      </c>
      <c r="B462">
        <v>23.14</v>
      </c>
      <c r="C462">
        <v>10.91</v>
      </c>
      <c r="D462">
        <v>13.36</v>
      </c>
      <c r="E462">
        <v>13.36</v>
      </c>
    </row>
    <row r="463" spans="1:5" x14ac:dyDescent="0.4">
      <c r="A463">
        <v>47302</v>
      </c>
      <c r="B463">
        <v>23.22</v>
      </c>
      <c r="C463">
        <v>10.77</v>
      </c>
      <c r="D463">
        <v>13.27</v>
      </c>
      <c r="E463">
        <v>13.26</v>
      </c>
    </row>
    <row r="464" spans="1:5" x14ac:dyDescent="0.4">
      <c r="A464">
        <v>47402</v>
      </c>
      <c r="B464">
        <v>23.26</v>
      </c>
      <c r="C464">
        <v>10.73</v>
      </c>
      <c r="D464">
        <v>13.25</v>
      </c>
      <c r="E464">
        <v>13.23</v>
      </c>
    </row>
    <row r="465" spans="1:5" x14ac:dyDescent="0.4">
      <c r="A465">
        <v>47502</v>
      </c>
      <c r="B465">
        <v>23.14</v>
      </c>
      <c r="C465">
        <v>10.84</v>
      </c>
      <c r="D465">
        <v>13.33</v>
      </c>
      <c r="E465">
        <v>13.31</v>
      </c>
    </row>
    <row r="466" spans="1:5" x14ac:dyDescent="0.4">
      <c r="A466">
        <v>47602</v>
      </c>
      <c r="B466">
        <v>23.22</v>
      </c>
      <c r="C466">
        <v>10.84</v>
      </c>
      <c r="D466">
        <v>13.33</v>
      </c>
      <c r="E466">
        <v>13.31</v>
      </c>
    </row>
    <row r="467" spans="1:5" x14ac:dyDescent="0.4">
      <c r="A467">
        <v>47702</v>
      </c>
      <c r="B467">
        <v>23.22</v>
      </c>
      <c r="C467">
        <v>10.84</v>
      </c>
      <c r="D467">
        <v>13.31</v>
      </c>
      <c r="E467">
        <v>13.32</v>
      </c>
    </row>
    <row r="468" spans="1:5" x14ac:dyDescent="0.4">
      <c r="A468">
        <v>47802</v>
      </c>
      <c r="B468">
        <v>23.19</v>
      </c>
      <c r="C468">
        <v>10.72</v>
      </c>
      <c r="D468">
        <v>13.25</v>
      </c>
      <c r="E468">
        <v>13.24</v>
      </c>
    </row>
    <row r="469" spans="1:5" x14ac:dyDescent="0.4">
      <c r="A469">
        <v>47902</v>
      </c>
      <c r="B469">
        <v>23.26</v>
      </c>
      <c r="C469">
        <v>10.73</v>
      </c>
      <c r="D469">
        <v>13.25</v>
      </c>
      <c r="E469">
        <v>13.23</v>
      </c>
    </row>
    <row r="470" spans="1:5" x14ac:dyDescent="0.4">
      <c r="A470">
        <v>48002</v>
      </c>
      <c r="B470">
        <v>23.19</v>
      </c>
      <c r="C470">
        <v>10.82</v>
      </c>
      <c r="D470">
        <v>13.31</v>
      </c>
      <c r="E470">
        <v>13.3</v>
      </c>
    </row>
    <row r="471" spans="1:5" x14ac:dyDescent="0.4">
      <c r="A471">
        <v>48102</v>
      </c>
      <c r="B471">
        <v>23.22</v>
      </c>
      <c r="C471">
        <v>10.84</v>
      </c>
      <c r="D471">
        <v>13.33</v>
      </c>
      <c r="E471">
        <v>13.31</v>
      </c>
    </row>
    <row r="472" spans="1:5" x14ac:dyDescent="0.4">
      <c r="A472">
        <v>48202</v>
      </c>
      <c r="B472">
        <v>23.17</v>
      </c>
      <c r="C472">
        <v>10.84</v>
      </c>
      <c r="D472">
        <v>13.32</v>
      </c>
      <c r="E472">
        <v>13.31</v>
      </c>
    </row>
    <row r="473" spans="1:5" x14ac:dyDescent="0.4">
      <c r="A473">
        <v>48302</v>
      </c>
      <c r="B473">
        <v>23.24</v>
      </c>
      <c r="C473">
        <v>10.74</v>
      </c>
      <c r="D473">
        <v>13.25</v>
      </c>
      <c r="E473">
        <v>13.24</v>
      </c>
    </row>
    <row r="474" spans="1:5" x14ac:dyDescent="0.4">
      <c r="A474">
        <v>48402</v>
      </c>
      <c r="B474">
        <v>23.22</v>
      </c>
      <c r="C474">
        <v>10.73</v>
      </c>
      <c r="D474">
        <v>13.27</v>
      </c>
      <c r="E474">
        <v>13.24</v>
      </c>
    </row>
    <row r="475" spans="1:5" x14ac:dyDescent="0.4">
      <c r="A475">
        <v>48502</v>
      </c>
      <c r="B475">
        <v>23.24</v>
      </c>
      <c r="C475">
        <v>10.85</v>
      </c>
      <c r="D475">
        <v>13.32</v>
      </c>
      <c r="E475">
        <v>13.31</v>
      </c>
    </row>
    <row r="476" spans="1:5" x14ac:dyDescent="0.4">
      <c r="A476">
        <v>48602</v>
      </c>
      <c r="B476">
        <v>23.22</v>
      </c>
      <c r="C476">
        <v>10.85</v>
      </c>
      <c r="D476">
        <v>13.33</v>
      </c>
      <c r="E476">
        <v>13.33</v>
      </c>
    </row>
    <row r="477" spans="1:5" x14ac:dyDescent="0.4">
      <c r="A477">
        <v>48702</v>
      </c>
      <c r="B477">
        <v>23.17</v>
      </c>
      <c r="C477">
        <v>10.84</v>
      </c>
      <c r="D477">
        <v>13.32</v>
      </c>
      <c r="E477">
        <v>13.32</v>
      </c>
    </row>
    <row r="478" spans="1:5" x14ac:dyDescent="0.4">
      <c r="A478">
        <v>48802</v>
      </c>
      <c r="B478">
        <v>23.26</v>
      </c>
      <c r="C478">
        <v>10.87</v>
      </c>
      <c r="D478">
        <v>13.33</v>
      </c>
      <c r="E478">
        <v>13.32</v>
      </c>
    </row>
    <row r="479" spans="1:5" x14ac:dyDescent="0.4">
      <c r="A479">
        <v>48902</v>
      </c>
      <c r="B479">
        <v>23.19</v>
      </c>
      <c r="C479">
        <v>10.74</v>
      </c>
      <c r="D479">
        <v>13.25</v>
      </c>
      <c r="E479">
        <v>13.24</v>
      </c>
    </row>
    <row r="480" spans="1:5" x14ac:dyDescent="0.4">
      <c r="A480">
        <v>49002</v>
      </c>
      <c r="B480">
        <v>23.33</v>
      </c>
      <c r="C480">
        <v>10.86</v>
      </c>
      <c r="D480">
        <v>13.32</v>
      </c>
      <c r="E480">
        <v>13.31</v>
      </c>
    </row>
    <row r="481" spans="1:5" x14ac:dyDescent="0.4">
      <c r="A481">
        <v>49102</v>
      </c>
      <c r="B481">
        <v>23.14</v>
      </c>
      <c r="C481">
        <v>10.84</v>
      </c>
      <c r="D481">
        <v>13.32</v>
      </c>
      <c r="E481">
        <v>13.31</v>
      </c>
    </row>
    <row r="482" spans="1:5" x14ac:dyDescent="0.4">
      <c r="A482">
        <v>49202</v>
      </c>
      <c r="B482">
        <v>23.14</v>
      </c>
      <c r="C482">
        <v>10.77</v>
      </c>
      <c r="D482">
        <v>13.29</v>
      </c>
      <c r="E482">
        <v>13.27</v>
      </c>
    </row>
    <row r="483" spans="1:5" x14ac:dyDescent="0.4">
      <c r="A483">
        <v>49302</v>
      </c>
      <c r="B483">
        <v>23.14</v>
      </c>
      <c r="C483">
        <v>10.83</v>
      </c>
      <c r="D483">
        <v>13.32</v>
      </c>
      <c r="E483">
        <v>13.31</v>
      </c>
    </row>
    <row r="484" spans="1:5" x14ac:dyDescent="0.4">
      <c r="A484">
        <v>49402</v>
      </c>
      <c r="B484">
        <v>23.17</v>
      </c>
      <c r="C484">
        <v>10.67</v>
      </c>
      <c r="D484">
        <v>13.23</v>
      </c>
      <c r="E484">
        <v>13.19</v>
      </c>
    </row>
    <row r="485" spans="1:5" x14ac:dyDescent="0.4">
      <c r="A485">
        <v>49502</v>
      </c>
      <c r="B485">
        <v>23.14</v>
      </c>
      <c r="C485">
        <v>10.71</v>
      </c>
      <c r="D485">
        <v>13.23</v>
      </c>
      <c r="E485">
        <v>13.21</v>
      </c>
    </row>
    <row r="486" spans="1:5" x14ac:dyDescent="0.4">
      <c r="A486">
        <v>49602</v>
      </c>
      <c r="B486">
        <v>23.19</v>
      </c>
      <c r="C486">
        <v>10.82</v>
      </c>
      <c r="D486">
        <v>13.31</v>
      </c>
      <c r="E486">
        <v>13.29</v>
      </c>
    </row>
    <row r="487" spans="1:5" x14ac:dyDescent="0.4">
      <c r="A487">
        <v>49702</v>
      </c>
      <c r="B487">
        <v>23.22</v>
      </c>
      <c r="C487">
        <v>10.82</v>
      </c>
      <c r="D487">
        <v>13.31</v>
      </c>
      <c r="E487">
        <v>13.29</v>
      </c>
    </row>
    <row r="488" spans="1:5" x14ac:dyDescent="0.4">
      <c r="A488">
        <v>49802</v>
      </c>
      <c r="B488">
        <v>23.17</v>
      </c>
      <c r="C488">
        <v>10.82</v>
      </c>
      <c r="D488">
        <v>13.31</v>
      </c>
      <c r="E488">
        <v>13.29</v>
      </c>
    </row>
    <row r="489" spans="1:5" x14ac:dyDescent="0.4">
      <c r="A489">
        <v>49902</v>
      </c>
      <c r="B489">
        <v>23.24</v>
      </c>
      <c r="C489">
        <v>10.7</v>
      </c>
      <c r="D489">
        <v>13.23</v>
      </c>
      <c r="E489">
        <v>13.21</v>
      </c>
    </row>
    <row r="490" spans="1:5" x14ac:dyDescent="0.4">
      <c r="A490">
        <v>50002</v>
      </c>
      <c r="B490">
        <v>23.14</v>
      </c>
      <c r="C490">
        <v>10.71</v>
      </c>
      <c r="D490">
        <v>13.23</v>
      </c>
      <c r="E490">
        <v>13.21</v>
      </c>
    </row>
    <row r="491" spans="1:5" x14ac:dyDescent="0.4">
      <c r="A491">
        <v>50102</v>
      </c>
      <c r="B491">
        <v>23.22</v>
      </c>
      <c r="C491">
        <v>10.82</v>
      </c>
      <c r="D491">
        <v>13.31</v>
      </c>
      <c r="E491">
        <v>13.31</v>
      </c>
    </row>
    <row r="492" spans="1:5" x14ac:dyDescent="0.4">
      <c r="A492">
        <v>50202</v>
      </c>
      <c r="B492">
        <v>23.22</v>
      </c>
      <c r="C492">
        <v>10.84</v>
      </c>
      <c r="D492">
        <v>13.31</v>
      </c>
      <c r="E492">
        <v>13.31</v>
      </c>
    </row>
    <row r="493" spans="1:5" x14ac:dyDescent="0.4">
      <c r="A493">
        <v>50302</v>
      </c>
      <c r="B493">
        <v>23.22</v>
      </c>
      <c r="C493">
        <v>10.91</v>
      </c>
      <c r="D493">
        <v>13.35</v>
      </c>
      <c r="E493">
        <v>13.36</v>
      </c>
    </row>
    <row r="494" spans="1:5" x14ac:dyDescent="0.4">
      <c r="A494">
        <v>50402</v>
      </c>
      <c r="B494">
        <v>23.14</v>
      </c>
      <c r="C494">
        <v>10.89</v>
      </c>
      <c r="D494">
        <v>13.35</v>
      </c>
      <c r="E494">
        <v>13.34</v>
      </c>
    </row>
    <row r="495" spans="1:5" x14ac:dyDescent="0.4">
      <c r="A495">
        <v>50502</v>
      </c>
      <c r="B495">
        <v>23.22</v>
      </c>
      <c r="C495">
        <v>10.87</v>
      </c>
      <c r="D495">
        <v>13.33</v>
      </c>
      <c r="E495">
        <v>13.34</v>
      </c>
    </row>
    <row r="496" spans="1:5" x14ac:dyDescent="0.4">
      <c r="A496">
        <v>50602</v>
      </c>
      <c r="B496">
        <v>23.19</v>
      </c>
      <c r="C496">
        <v>10.8</v>
      </c>
      <c r="D496">
        <v>13.29</v>
      </c>
      <c r="E496">
        <v>13.27</v>
      </c>
    </row>
    <row r="497" spans="1:5" x14ac:dyDescent="0.4">
      <c r="A497">
        <v>50702</v>
      </c>
      <c r="B497">
        <v>23.14</v>
      </c>
      <c r="C497">
        <v>10.89</v>
      </c>
      <c r="D497">
        <v>13.35</v>
      </c>
      <c r="E497">
        <v>13.34</v>
      </c>
    </row>
    <row r="498" spans="1:5" x14ac:dyDescent="0.4">
      <c r="A498">
        <v>50802</v>
      </c>
      <c r="B498">
        <v>23.22</v>
      </c>
      <c r="C498">
        <v>10.91</v>
      </c>
      <c r="D498">
        <v>13.36</v>
      </c>
      <c r="E498">
        <v>13.36</v>
      </c>
    </row>
    <row r="499" spans="1:5" x14ac:dyDescent="0.4">
      <c r="A499">
        <v>50902</v>
      </c>
      <c r="B499">
        <v>23.29</v>
      </c>
      <c r="C499">
        <v>10.91</v>
      </c>
      <c r="D499">
        <v>13.35</v>
      </c>
      <c r="E499">
        <v>13.34</v>
      </c>
    </row>
    <row r="500" spans="1:5" x14ac:dyDescent="0.4">
      <c r="A500">
        <v>51002</v>
      </c>
      <c r="B500">
        <v>23.22</v>
      </c>
      <c r="C500">
        <v>10.81</v>
      </c>
      <c r="D500">
        <v>13.29</v>
      </c>
      <c r="E500">
        <v>13.28</v>
      </c>
    </row>
    <row r="501" spans="1:5" x14ac:dyDescent="0.4">
      <c r="A501">
        <v>51102</v>
      </c>
      <c r="B501">
        <v>23.07</v>
      </c>
      <c r="C501">
        <v>10.78</v>
      </c>
      <c r="D501">
        <v>13.27</v>
      </c>
      <c r="E501">
        <v>13.26</v>
      </c>
    </row>
    <row r="502" spans="1:5" x14ac:dyDescent="0.4">
      <c r="A502">
        <v>51202</v>
      </c>
      <c r="B502">
        <v>23.17</v>
      </c>
      <c r="C502">
        <v>10.91</v>
      </c>
      <c r="D502">
        <v>13.35</v>
      </c>
      <c r="E502">
        <v>13.34</v>
      </c>
    </row>
    <row r="503" spans="1:5" x14ac:dyDescent="0.4">
      <c r="A503">
        <v>51302</v>
      </c>
      <c r="B503">
        <v>23.17</v>
      </c>
      <c r="C503">
        <v>10.9</v>
      </c>
      <c r="D503">
        <v>13.35</v>
      </c>
      <c r="E503">
        <v>13.34</v>
      </c>
    </row>
    <row r="504" spans="1:5" x14ac:dyDescent="0.4">
      <c r="A504">
        <v>51402</v>
      </c>
      <c r="B504">
        <v>23.19</v>
      </c>
      <c r="C504">
        <v>10.88</v>
      </c>
      <c r="D504">
        <v>13.33</v>
      </c>
      <c r="E504">
        <v>13.34</v>
      </c>
    </row>
    <row r="505" spans="1:5" x14ac:dyDescent="0.4">
      <c r="A505">
        <v>51502</v>
      </c>
      <c r="B505">
        <v>23.17</v>
      </c>
      <c r="C505">
        <v>10.77</v>
      </c>
      <c r="D505">
        <v>13.27</v>
      </c>
      <c r="E505">
        <v>13.27</v>
      </c>
    </row>
    <row r="506" spans="1:5" x14ac:dyDescent="0.4">
      <c r="A506">
        <v>51602</v>
      </c>
      <c r="B506">
        <v>23.17</v>
      </c>
      <c r="C506">
        <v>10.76</v>
      </c>
      <c r="D506">
        <v>13.27</v>
      </c>
      <c r="E506">
        <v>13.26</v>
      </c>
    </row>
    <row r="507" spans="1:5" x14ac:dyDescent="0.4">
      <c r="A507">
        <v>51702</v>
      </c>
      <c r="B507">
        <v>23.14</v>
      </c>
      <c r="C507">
        <v>10.87</v>
      </c>
      <c r="D507">
        <v>13.33</v>
      </c>
      <c r="E507">
        <v>13.32</v>
      </c>
    </row>
    <row r="508" spans="1:5" x14ac:dyDescent="0.4">
      <c r="A508">
        <v>51802</v>
      </c>
      <c r="B508">
        <v>23.26</v>
      </c>
      <c r="C508">
        <v>10.89</v>
      </c>
      <c r="D508">
        <v>13.33</v>
      </c>
      <c r="E508">
        <v>13.33</v>
      </c>
    </row>
    <row r="509" spans="1:5" x14ac:dyDescent="0.4">
      <c r="A509">
        <v>51902</v>
      </c>
      <c r="B509">
        <v>23.17</v>
      </c>
      <c r="C509">
        <v>10.87</v>
      </c>
      <c r="D509">
        <v>13.32</v>
      </c>
      <c r="E509">
        <v>13.32</v>
      </c>
    </row>
    <row r="510" spans="1:5" x14ac:dyDescent="0.4">
      <c r="A510">
        <v>52002</v>
      </c>
      <c r="B510">
        <v>23.17</v>
      </c>
      <c r="C510">
        <v>10.89</v>
      </c>
      <c r="D510">
        <v>13.33</v>
      </c>
      <c r="E510">
        <v>13.34</v>
      </c>
    </row>
    <row r="511" spans="1:5" x14ac:dyDescent="0.4">
      <c r="A511">
        <v>52102</v>
      </c>
      <c r="B511">
        <v>23.24</v>
      </c>
      <c r="C511">
        <v>10.75</v>
      </c>
      <c r="D511">
        <v>13.25</v>
      </c>
      <c r="E511">
        <v>13.24</v>
      </c>
    </row>
    <row r="512" spans="1:5" x14ac:dyDescent="0.4">
      <c r="A512">
        <v>52202</v>
      </c>
      <c r="B512">
        <v>23.19</v>
      </c>
      <c r="C512">
        <v>10.84</v>
      </c>
      <c r="D512">
        <v>13.3</v>
      </c>
      <c r="E512">
        <v>13.29</v>
      </c>
    </row>
    <row r="513" spans="1:5" x14ac:dyDescent="0.4">
      <c r="A513">
        <v>52302</v>
      </c>
      <c r="B513">
        <v>23.24</v>
      </c>
      <c r="C513">
        <v>10.87</v>
      </c>
      <c r="D513">
        <v>13.31</v>
      </c>
      <c r="E513">
        <v>13.3</v>
      </c>
    </row>
    <row r="514" spans="1:5" x14ac:dyDescent="0.4">
      <c r="A514">
        <v>52402</v>
      </c>
      <c r="B514">
        <v>23.24</v>
      </c>
      <c r="C514">
        <v>10.87</v>
      </c>
      <c r="D514">
        <v>13.32</v>
      </c>
      <c r="E514">
        <v>13.31</v>
      </c>
    </row>
    <row r="515" spans="1:5" x14ac:dyDescent="0.4">
      <c r="A515">
        <v>52502</v>
      </c>
      <c r="B515">
        <v>23.24</v>
      </c>
      <c r="C515">
        <v>10.85</v>
      </c>
      <c r="D515">
        <v>13.31</v>
      </c>
      <c r="E515">
        <v>13.29</v>
      </c>
    </row>
    <row r="516" spans="1:5" x14ac:dyDescent="0.4">
      <c r="A516">
        <v>52602</v>
      </c>
      <c r="B516">
        <v>23.22</v>
      </c>
      <c r="C516">
        <v>10.75</v>
      </c>
      <c r="D516">
        <v>13.25</v>
      </c>
      <c r="E516">
        <v>13.22</v>
      </c>
    </row>
    <row r="517" spans="1:5" x14ac:dyDescent="0.4">
      <c r="A517">
        <v>52702</v>
      </c>
      <c r="B517">
        <v>23.17</v>
      </c>
      <c r="C517">
        <v>10.74</v>
      </c>
      <c r="D517">
        <v>13.23</v>
      </c>
      <c r="E517">
        <v>13.21</v>
      </c>
    </row>
    <row r="518" spans="1:5" x14ac:dyDescent="0.4">
      <c r="A518">
        <v>52802</v>
      </c>
      <c r="B518">
        <v>23.26</v>
      </c>
      <c r="C518">
        <v>10.79</v>
      </c>
      <c r="D518">
        <v>13.27</v>
      </c>
      <c r="E518">
        <v>13.26</v>
      </c>
    </row>
    <row r="519" spans="1:5" x14ac:dyDescent="0.4">
      <c r="A519">
        <v>52902</v>
      </c>
      <c r="B519">
        <v>23.14</v>
      </c>
      <c r="C519">
        <v>10.78</v>
      </c>
      <c r="D519">
        <v>13.27</v>
      </c>
      <c r="E519">
        <v>13.24</v>
      </c>
    </row>
    <row r="520" spans="1:5" x14ac:dyDescent="0.4">
      <c r="A520">
        <v>53002</v>
      </c>
      <c r="B520">
        <v>23.19</v>
      </c>
      <c r="C520">
        <v>10.77</v>
      </c>
      <c r="D520">
        <v>13.26</v>
      </c>
      <c r="E520">
        <v>13.24</v>
      </c>
    </row>
    <row r="521" spans="1:5" x14ac:dyDescent="0.4">
      <c r="A521">
        <v>53102</v>
      </c>
      <c r="B521">
        <v>23.22</v>
      </c>
      <c r="C521">
        <v>10.63</v>
      </c>
      <c r="D521">
        <v>13.18</v>
      </c>
      <c r="E521">
        <v>13.14</v>
      </c>
    </row>
    <row r="522" spans="1:5" x14ac:dyDescent="0.4">
      <c r="A522">
        <v>53202</v>
      </c>
      <c r="B522">
        <v>23.22</v>
      </c>
      <c r="C522">
        <v>10.64</v>
      </c>
      <c r="D522">
        <v>13.18</v>
      </c>
      <c r="E522">
        <v>13.16</v>
      </c>
    </row>
    <row r="523" spans="1:5" x14ac:dyDescent="0.4">
      <c r="A523">
        <v>53302</v>
      </c>
      <c r="B523">
        <v>23.22</v>
      </c>
      <c r="C523">
        <v>10.75</v>
      </c>
      <c r="D523">
        <v>13.25</v>
      </c>
      <c r="E523">
        <v>13.24</v>
      </c>
    </row>
    <row r="524" spans="1:5" x14ac:dyDescent="0.4">
      <c r="A524">
        <v>53402</v>
      </c>
      <c r="B524">
        <v>23.22</v>
      </c>
      <c r="C524">
        <v>10.74</v>
      </c>
      <c r="D524">
        <v>13.25</v>
      </c>
      <c r="E524">
        <v>13.24</v>
      </c>
    </row>
    <row r="525" spans="1:5" x14ac:dyDescent="0.4">
      <c r="A525">
        <v>53502</v>
      </c>
      <c r="B525">
        <v>23.22</v>
      </c>
      <c r="C525">
        <v>10.73</v>
      </c>
      <c r="D525">
        <v>13.25</v>
      </c>
      <c r="E525">
        <v>13.24</v>
      </c>
    </row>
    <row r="526" spans="1:5" x14ac:dyDescent="0.4">
      <c r="A526">
        <v>53602</v>
      </c>
      <c r="B526">
        <v>23.22</v>
      </c>
      <c r="C526">
        <v>10.61</v>
      </c>
      <c r="D526">
        <v>13.18</v>
      </c>
      <c r="E526">
        <v>13.14</v>
      </c>
    </row>
    <row r="527" spans="1:5" x14ac:dyDescent="0.4">
      <c r="A527">
        <v>53702</v>
      </c>
      <c r="B527">
        <v>23.24</v>
      </c>
      <c r="C527">
        <v>10.61</v>
      </c>
      <c r="D527">
        <v>13.17</v>
      </c>
      <c r="E527">
        <v>13.14</v>
      </c>
    </row>
    <row r="528" spans="1:5" x14ac:dyDescent="0.4">
      <c r="A528">
        <v>53802</v>
      </c>
      <c r="B528">
        <v>23.22</v>
      </c>
      <c r="C528">
        <v>10.74</v>
      </c>
      <c r="D528">
        <v>13.24</v>
      </c>
      <c r="E528">
        <v>13.24</v>
      </c>
    </row>
    <row r="529" spans="1:5" x14ac:dyDescent="0.4">
      <c r="A529">
        <v>53902</v>
      </c>
      <c r="B529">
        <v>23.26</v>
      </c>
      <c r="C529">
        <v>10.72</v>
      </c>
      <c r="D529">
        <v>13.24</v>
      </c>
      <c r="E529">
        <v>13.22</v>
      </c>
    </row>
    <row r="530" spans="1:5" x14ac:dyDescent="0.4">
      <c r="A530">
        <v>54002</v>
      </c>
      <c r="B530">
        <v>23.24</v>
      </c>
      <c r="C530">
        <v>10.74</v>
      </c>
      <c r="D530">
        <v>13.24</v>
      </c>
      <c r="E530">
        <v>13.23</v>
      </c>
    </row>
    <row r="531" spans="1:5" x14ac:dyDescent="0.4">
      <c r="A531">
        <v>54102</v>
      </c>
      <c r="B531">
        <v>23.29</v>
      </c>
      <c r="C531">
        <v>10.6</v>
      </c>
      <c r="D531">
        <v>13.17</v>
      </c>
      <c r="E531">
        <v>13.14</v>
      </c>
    </row>
    <row r="532" spans="1:5" x14ac:dyDescent="0.4">
      <c r="A532">
        <v>54202</v>
      </c>
      <c r="B532">
        <v>23.22</v>
      </c>
      <c r="C532">
        <v>10.62</v>
      </c>
      <c r="D532">
        <v>13.17</v>
      </c>
      <c r="E532">
        <v>13.14</v>
      </c>
    </row>
    <row r="533" spans="1:5" x14ac:dyDescent="0.4">
      <c r="A533">
        <v>54302</v>
      </c>
      <c r="B533">
        <v>23.22</v>
      </c>
      <c r="C533">
        <v>10.71</v>
      </c>
      <c r="D533">
        <v>13.24</v>
      </c>
      <c r="E533">
        <v>13.2</v>
      </c>
    </row>
    <row r="534" spans="1:5" x14ac:dyDescent="0.4">
      <c r="A534">
        <v>54402</v>
      </c>
      <c r="B534">
        <v>23.22</v>
      </c>
      <c r="C534">
        <v>10.74</v>
      </c>
      <c r="D534">
        <v>13.25</v>
      </c>
      <c r="E534">
        <v>13.24</v>
      </c>
    </row>
    <row r="535" spans="1:5" x14ac:dyDescent="0.4">
      <c r="A535">
        <v>54502</v>
      </c>
      <c r="B535">
        <v>23.22</v>
      </c>
      <c r="C535">
        <v>10.75</v>
      </c>
      <c r="D535">
        <v>13.25</v>
      </c>
      <c r="E535">
        <v>13.22</v>
      </c>
    </row>
    <row r="536" spans="1:5" x14ac:dyDescent="0.4">
      <c r="A536">
        <v>54602</v>
      </c>
      <c r="B536">
        <v>23.22</v>
      </c>
      <c r="C536">
        <v>10.66</v>
      </c>
      <c r="D536">
        <v>13.19</v>
      </c>
      <c r="E536">
        <v>13.16</v>
      </c>
    </row>
    <row r="537" spans="1:5" x14ac:dyDescent="0.4">
      <c r="A537">
        <v>54702</v>
      </c>
      <c r="B537">
        <v>23.24</v>
      </c>
      <c r="C537">
        <v>10.62</v>
      </c>
      <c r="D537">
        <v>13.18</v>
      </c>
      <c r="E537">
        <v>13.14</v>
      </c>
    </row>
    <row r="538" spans="1:5" x14ac:dyDescent="0.4">
      <c r="A538">
        <v>54802</v>
      </c>
      <c r="B538">
        <v>23.24</v>
      </c>
      <c r="C538">
        <v>10.72</v>
      </c>
      <c r="D538">
        <v>13.23</v>
      </c>
      <c r="E538">
        <v>13.21</v>
      </c>
    </row>
    <row r="539" spans="1:5" x14ac:dyDescent="0.4">
      <c r="A539">
        <v>54902</v>
      </c>
      <c r="B539">
        <v>23.24</v>
      </c>
      <c r="C539">
        <v>10.75</v>
      </c>
      <c r="D539">
        <v>13.25</v>
      </c>
      <c r="E539">
        <v>13.23</v>
      </c>
    </row>
    <row r="540" spans="1:5" x14ac:dyDescent="0.4">
      <c r="A540">
        <v>55002</v>
      </c>
      <c r="B540">
        <v>23.24</v>
      </c>
      <c r="C540">
        <v>10.75</v>
      </c>
      <c r="D540">
        <v>13.26</v>
      </c>
      <c r="E540">
        <v>13.23</v>
      </c>
    </row>
    <row r="541" spans="1:5" x14ac:dyDescent="0.4">
      <c r="A541">
        <v>55102</v>
      </c>
      <c r="B541">
        <v>23.24</v>
      </c>
      <c r="C541">
        <v>10.75</v>
      </c>
      <c r="D541">
        <v>13.25</v>
      </c>
      <c r="E541">
        <v>13.22</v>
      </c>
    </row>
    <row r="542" spans="1:5" x14ac:dyDescent="0.4">
      <c r="A542">
        <v>55202</v>
      </c>
      <c r="B542">
        <v>23.22</v>
      </c>
      <c r="C542">
        <v>10.64</v>
      </c>
      <c r="D542">
        <v>13.16</v>
      </c>
      <c r="E542">
        <v>13.16</v>
      </c>
    </row>
    <row r="543" spans="1:5" x14ac:dyDescent="0.4">
      <c r="A543">
        <v>55302</v>
      </c>
      <c r="B543">
        <v>23.22</v>
      </c>
      <c r="C543">
        <v>10.64</v>
      </c>
      <c r="D543">
        <v>13.17</v>
      </c>
      <c r="E543">
        <v>13.15</v>
      </c>
    </row>
    <row r="544" spans="1:5" x14ac:dyDescent="0.4">
      <c r="A544">
        <v>55402</v>
      </c>
      <c r="B544">
        <v>23.29</v>
      </c>
      <c r="C544">
        <v>10.72</v>
      </c>
      <c r="D544">
        <v>13.23</v>
      </c>
      <c r="E544">
        <v>13.21</v>
      </c>
    </row>
    <row r="545" spans="1:5" x14ac:dyDescent="0.4">
      <c r="A545">
        <v>55502</v>
      </c>
      <c r="B545">
        <v>23.29</v>
      </c>
      <c r="C545">
        <v>10.72</v>
      </c>
      <c r="D545">
        <v>13.23</v>
      </c>
      <c r="E545">
        <v>13.21</v>
      </c>
    </row>
    <row r="546" spans="1:5" x14ac:dyDescent="0.4">
      <c r="A546">
        <v>55602</v>
      </c>
      <c r="B546">
        <v>23.19</v>
      </c>
      <c r="C546">
        <v>10.77</v>
      </c>
      <c r="D546">
        <v>13.25</v>
      </c>
      <c r="E546">
        <v>13.24</v>
      </c>
    </row>
    <row r="547" spans="1:5" x14ac:dyDescent="0.4">
      <c r="A547">
        <v>55702</v>
      </c>
      <c r="B547">
        <v>23.22</v>
      </c>
      <c r="C547">
        <v>10.61</v>
      </c>
      <c r="D547">
        <v>13.18</v>
      </c>
      <c r="E547">
        <v>13.14</v>
      </c>
    </row>
    <row r="548" spans="1:5" x14ac:dyDescent="0.4">
      <c r="A548">
        <v>55802</v>
      </c>
      <c r="B548">
        <v>23.22</v>
      </c>
      <c r="C548">
        <v>10.61</v>
      </c>
      <c r="D548">
        <v>13.16</v>
      </c>
      <c r="E548">
        <v>13.12</v>
      </c>
    </row>
    <row r="549" spans="1:5" x14ac:dyDescent="0.4">
      <c r="A549">
        <v>55902</v>
      </c>
      <c r="B549">
        <v>23.19</v>
      </c>
      <c r="C549">
        <v>10.72</v>
      </c>
      <c r="D549">
        <v>13.23</v>
      </c>
      <c r="E549">
        <v>13.21</v>
      </c>
    </row>
    <row r="550" spans="1:5" x14ac:dyDescent="0.4">
      <c r="A550">
        <v>56002</v>
      </c>
      <c r="B550">
        <v>23.19</v>
      </c>
      <c r="C550">
        <v>10.73</v>
      </c>
      <c r="D550">
        <v>13.23</v>
      </c>
      <c r="E550">
        <v>13.21</v>
      </c>
    </row>
    <row r="551" spans="1:5" x14ac:dyDescent="0.4">
      <c r="A551">
        <v>56102</v>
      </c>
      <c r="B551">
        <v>23.24</v>
      </c>
      <c r="C551">
        <v>10.72</v>
      </c>
      <c r="D551">
        <v>13.24</v>
      </c>
      <c r="E551">
        <v>13.22</v>
      </c>
    </row>
    <row r="552" spans="1:5" x14ac:dyDescent="0.4">
      <c r="A552">
        <v>56202</v>
      </c>
      <c r="B552">
        <v>23.24</v>
      </c>
      <c r="C552">
        <v>10.64</v>
      </c>
      <c r="D552">
        <v>13.17</v>
      </c>
      <c r="E552">
        <v>13.16</v>
      </c>
    </row>
    <row r="553" spans="1:5" x14ac:dyDescent="0.4">
      <c r="A553">
        <v>56302</v>
      </c>
      <c r="B553">
        <v>23.24</v>
      </c>
      <c r="C553">
        <v>10.62</v>
      </c>
      <c r="D553">
        <v>13.18</v>
      </c>
      <c r="E553">
        <v>13.14</v>
      </c>
    </row>
    <row r="554" spans="1:5" x14ac:dyDescent="0.4">
      <c r="A554">
        <v>56402</v>
      </c>
      <c r="B554">
        <v>23.24</v>
      </c>
      <c r="C554">
        <v>10.77</v>
      </c>
      <c r="D554">
        <v>13.25</v>
      </c>
      <c r="E554">
        <v>13.26</v>
      </c>
    </row>
    <row r="555" spans="1:5" x14ac:dyDescent="0.4">
      <c r="A555">
        <v>56502</v>
      </c>
      <c r="B555">
        <v>23.24</v>
      </c>
      <c r="C555">
        <v>10.77</v>
      </c>
      <c r="D555">
        <v>13.26</v>
      </c>
      <c r="E555">
        <v>13.24</v>
      </c>
    </row>
    <row r="556" spans="1:5" x14ac:dyDescent="0.4">
      <c r="A556">
        <v>56602</v>
      </c>
      <c r="B556">
        <v>23.22</v>
      </c>
      <c r="C556">
        <v>10.77</v>
      </c>
      <c r="D556">
        <v>13.25</v>
      </c>
      <c r="E556">
        <v>13.25</v>
      </c>
    </row>
    <row r="557" spans="1:5" x14ac:dyDescent="0.4">
      <c r="A557">
        <v>56702</v>
      </c>
      <c r="B557">
        <v>23.22</v>
      </c>
      <c r="C557">
        <v>10.7</v>
      </c>
      <c r="D557">
        <v>13.21</v>
      </c>
      <c r="E557">
        <v>13.19</v>
      </c>
    </row>
    <row r="558" spans="1:5" x14ac:dyDescent="0.4">
      <c r="A558">
        <v>56802</v>
      </c>
      <c r="B558">
        <v>23.22</v>
      </c>
      <c r="C558">
        <v>10.67</v>
      </c>
      <c r="D558">
        <v>13.19</v>
      </c>
      <c r="E558">
        <v>13.17</v>
      </c>
    </row>
    <row r="559" spans="1:5" x14ac:dyDescent="0.4">
      <c r="A559">
        <v>56902</v>
      </c>
      <c r="B559">
        <v>23.22</v>
      </c>
      <c r="C559">
        <v>10.79</v>
      </c>
      <c r="D559">
        <v>13.26</v>
      </c>
      <c r="E559">
        <v>13.25</v>
      </c>
    </row>
    <row r="560" spans="1:5" x14ac:dyDescent="0.4">
      <c r="A560">
        <v>57002</v>
      </c>
      <c r="B560">
        <v>23.22</v>
      </c>
      <c r="C560">
        <v>10.8</v>
      </c>
      <c r="D560">
        <v>13.26</v>
      </c>
      <c r="E560">
        <v>13.26</v>
      </c>
    </row>
    <row r="561" spans="1:5" x14ac:dyDescent="0.4">
      <c r="A561">
        <v>57102</v>
      </c>
      <c r="B561">
        <v>23.22</v>
      </c>
      <c r="C561">
        <v>10.79</v>
      </c>
      <c r="D561">
        <v>13.26</v>
      </c>
      <c r="E561">
        <v>13.26</v>
      </c>
    </row>
    <row r="562" spans="1:5" x14ac:dyDescent="0.4">
      <c r="A562">
        <v>57202</v>
      </c>
      <c r="B562">
        <v>23.22</v>
      </c>
      <c r="C562">
        <v>10.8</v>
      </c>
      <c r="D562">
        <v>13.27</v>
      </c>
      <c r="E562">
        <v>13.26</v>
      </c>
    </row>
    <row r="563" spans="1:5" x14ac:dyDescent="0.4">
      <c r="A563">
        <v>57302</v>
      </c>
      <c r="B563">
        <v>23.22</v>
      </c>
      <c r="C563">
        <v>10.67</v>
      </c>
      <c r="D563">
        <v>13.19</v>
      </c>
      <c r="E563">
        <v>13.17</v>
      </c>
    </row>
    <row r="564" spans="1:5" x14ac:dyDescent="0.4">
      <c r="A564">
        <v>57402</v>
      </c>
      <c r="B564">
        <v>23.22</v>
      </c>
      <c r="C564">
        <v>10.68</v>
      </c>
      <c r="D564">
        <v>13.2</v>
      </c>
      <c r="E564">
        <v>13.17</v>
      </c>
    </row>
    <row r="565" spans="1:5" x14ac:dyDescent="0.4">
      <c r="A565">
        <v>57502</v>
      </c>
      <c r="B565">
        <v>23.22</v>
      </c>
      <c r="C565">
        <v>10.77</v>
      </c>
      <c r="D565">
        <v>13.25</v>
      </c>
      <c r="E565">
        <v>13.24</v>
      </c>
    </row>
    <row r="566" spans="1:5" x14ac:dyDescent="0.4">
      <c r="A566">
        <v>57602</v>
      </c>
      <c r="B566">
        <v>23.22</v>
      </c>
      <c r="C566">
        <v>10.77</v>
      </c>
      <c r="D566">
        <v>13.25</v>
      </c>
      <c r="E566">
        <v>13.24</v>
      </c>
    </row>
    <row r="567" spans="1:5" x14ac:dyDescent="0.4">
      <c r="A567">
        <v>57702</v>
      </c>
      <c r="B567">
        <v>23.22</v>
      </c>
      <c r="C567">
        <v>10.73</v>
      </c>
      <c r="D567">
        <v>13.23</v>
      </c>
      <c r="E567">
        <v>13.21</v>
      </c>
    </row>
    <row r="568" spans="1:5" x14ac:dyDescent="0.4">
      <c r="A568">
        <v>57802</v>
      </c>
      <c r="B568">
        <v>23.22</v>
      </c>
      <c r="C568">
        <v>10.64</v>
      </c>
      <c r="D568">
        <v>13.17</v>
      </c>
      <c r="E568">
        <v>13.15</v>
      </c>
    </row>
    <row r="569" spans="1:5" x14ac:dyDescent="0.4">
      <c r="A569">
        <v>57902</v>
      </c>
      <c r="B569">
        <v>23.22</v>
      </c>
      <c r="C569">
        <v>10.65</v>
      </c>
      <c r="D569">
        <v>13.16</v>
      </c>
      <c r="E569">
        <v>13.15</v>
      </c>
    </row>
    <row r="570" spans="1:5" x14ac:dyDescent="0.4">
      <c r="A570">
        <v>58002</v>
      </c>
      <c r="B570">
        <v>23.22</v>
      </c>
      <c r="C570">
        <v>10.76</v>
      </c>
      <c r="D570">
        <v>13.25</v>
      </c>
      <c r="E570">
        <v>13.24</v>
      </c>
    </row>
    <row r="571" spans="1:5" x14ac:dyDescent="0.4">
      <c r="A571">
        <v>58102</v>
      </c>
      <c r="B571">
        <v>23.22</v>
      </c>
      <c r="C571">
        <v>10.77</v>
      </c>
      <c r="D571">
        <v>13.25</v>
      </c>
      <c r="E571">
        <v>13.23</v>
      </c>
    </row>
    <row r="572" spans="1:5" x14ac:dyDescent="0.4">
      <c r="A572">
        <v>58202</v>
      </c>
      <c r="B572">
        <v>23.22</v>
      </c>
      <c r="C572">
        <v>10.76</v>
      </c>
      <c r="D572">
        <v>13.25</v>
      </c>
      <c r="E572">
        <v>13.24</v>
      </c>
    </row>
    <row r="573" spans="1:5" x14ac:dyDescent="0.4">
      <c r="A573">
        <v>58302</v>
      </c>
      <c r="B573">
        <v>23.22</v>
      </c>
      <c r="C573">
        <v>10.63</v>
      </c>
      <c r="D573">
        <v>13.17</v>
      </c>
      <c r="E573">
        <v>13.15</v>
      </c>
    </row>
    <row r="574" spans="1:5" x14ac:dyDescent="0.4">
      <c r="A574">
        <v>58402</v>
      </c>
      <c r="B574">
        <v>23.22</v>
      </c>
      <c r="C574">
        <v>10.64</v>
      </c>
      <c r="D574">
        <v>13.15</v>
      </c>
      <c r="E574">
        <v>13.14</v>
      </c>
    </row>
    <row r="575" spans="1:5" x14ac:dyDescent="0.4">
      <c r="A575">
        <v>58502</v>
      </c>
      <c r="B575">
        <v>23.22</v>
      </c>
      <c r="C575">
        <v>10.74</v>
      </c>
      <c r="D575">
        <v>13.23</v>
      </c>
      <c r="E575">
        <v>13.21</v>
      </c>
    </row>
    <row r="576" spans="1:5" x14ac:dyDescent="0.4">
      <c r="A576">
        <v>58602</v>
      </c>
      <c r="B576">
        <v>23.22</v>
      </c>
      <c r="C576">
        <v>10.73</v>
      </c>
      <c r="D576">
        <v>13.23</v>
      </c>
      <c r="E576">
        <v>13.21</v>
      </c>
    </row>
    <row r="577" spans="1:5" x14ac:dyDescent="0.4">
      <c r="A577">
        <v>58702</v>
      </c>
      <c r="B577">
        <v>23.22</v>
      </c>
      <c r="C577">
        <v>10.74</v>
      </c>
      <c r="D577">
        <v>13.23</v>
      </c>
      <c r="E577">
        <v>13.21</v>
      </c>
    </row>
    <row r="578" spans="1:5" x14ac:dyDescent="0.4">
      <c r="A578">
        <v>58802</v>
      </c>
      <c r="B578">
        <v>23.22</v>
      </c>
      <c r="C578">
        <v>10.68</v>
      </c>
      <c r="D578">
        <v>13.19</v>
      </c>
      <c r="E578">
        <v>13.17</v>
      </c>
    </row>
    <row r="579" spans="1:5" x14ac:dyDescent="0.4">
      <c r="A579">
        <v>58902</v>
      </c>
      <c r="B579">
        <v>23.22</v>
      </c>
      <c r="C579">
        <v>10.65</v>
      </c>
      <c r="D579">
        <v>13.18</v>
      </c>
      <c r="E579">
        <v>13.15</v>
      </c>
    </row>
    <row r="580" spans="1:5" x14ac:dyDescent="0.4">
      <c r="A580">
        <v>59002</v>
      </c>
      <c r="B580">
        <v>23.22</v>
      </c>
      <c r="C580">
        <v>10.76</v>
      </c>
      <c r="D580">
        <v>13.25</v>
      </c>
      <c r="E580">
        <v>13.24</v>
      </c>
    </row>
    <row r="581" spans="1:5" x14ac:dyDescent="0.4">
      <c r="A581">
        <v>59102</v>
      </c>
      <c r="B581">
        <v>23.22</v>
      </c>
      <c r="C581">
        <v>10.77</v>
      </c>
      <c r="D581">
        <v>13.25</v>
      </c>
      <c r="E581">
        <v>13.25</v>
      </c>
    </row>
    <row r="582" spans="1:5" x14ac:dyDescent="0.4">
      <c r="A582">
        <v>59202</v>
      </c>
      <c r="B582">
        <v>23.22</v>
      </c>
      <c r="C582">
        <v>10.8</v>
      </c>
      <c r="D582">
        <v>13.25</v>
      </c>
      <c r="E582">
        <v>13.26</v>
      </c>
    </row>
    <row r="583" spans="1:5" x14ac:dyDescent="0.4">
      <c r="A583">
        <v>59302</v>
      </c>
      <c r="B583">
        <v>23.22</v>
      </c>
      <c r="C583">
        <v>10.8</v>
      </c>
      <c r="D583">
        <v>13.25</v>
      </c>
      <c r="E583">
        <v>13.26</v>
      </c>
    </row>
    <row r="584" spans="1:5" x14ac:dyDescent="0.4">
      <c r="A584">
        <v>59402</v>
      </c>
      <c r="B584">
        <v>23.22</v>
      </c>
      <c r="C584">
        <v>10.67</v>
      </c>
      <c r="D584">
        <v>13.18</v>
      </c>
      <c r="E584">
        <v>13.17</v>
      </c>
    </row>
    <row r="585" spans="1:5" x14ac:dyDescent="0.4">
      <c r="A585">
        <v>59502</v>
      </c>
      <c r="B585">
        <v>23.22</v>
      </c>
      <c r="C585">
        <v>10.79</v>
      </c>
      <c r="D585">
        <v>13.25</v>
      </c>
      <c r="E585">
        <v>13.25</v>
      </c>
    </row>
    <row r="586" spans="1:5" x14ac:dyDescent="0.4">
      <c r="A586">
        <v>59602</v>
      </c>
      <c r="B586">
        <v>23.22</v>
      </c>
      <c r="C586">
        <v>10.78</v>
      </c>
      <c r="D586">
        <v>13.26</v>
      </c>
      <c r="E586">
        <v>13.24</v>
      </c>
    </row>
    <row r="587" spans="1:5" x14ac:dyDescent="0.4">
      <c r="A587">
        <v>59702</v>
      </c>
      <c r="B587">
        <v>23.22</v>
      </c>
      <c r="C587">
        <v>10.75</v>
      </c>
      <c r="D587">
        <v>13.24</v>
      </c>
      <c r="E587">
        <v>13.22</v>
      </c>
    </row>
    <row r="588" spans="1:5" x14ac:dyDescent="0.4">
      <c r="A588">
        <v>59802</v>
      </c>
      <c r="B588">
        <v>23.22</v>
      </c>
      <c r="C588">
        <v>10.76</v>
      </c>
      <c r="D588">
        <v>13.24</v>
      </c>
      <c r="E588">
        <v>13.22</v>
      </c>
    </row>
    <row r="589" spans="1:5" x14ac:dyDescent="0.4">
      <c r="A589">
        <v>59902</v>
      </c>
      <c r="B589">
        <v>23.22</v>
      </c>
      <c r="C589">
        <v>10.64</v>
      </c>
      <c r="D589">
        <v>13.17</v>
      </c>
      <c r="E589">
        <v>13.14</v>
      </c>
    </row>
    <row r="590" spans="1:5" x14ac:dyDescent="0.4">
      <c r="A590">
        <v>60002</v>
      </c>
      <c r="B590">
        <v>23.22</v>
      </c>
      <c r="C590">
        <v>10.64</v>
      </c>
      <c r="D590">
        <v>13.16</v>
      </c>
      <c r="E590">
        <v>13.14</v>
      </c>
    </row>
  </sheetData>
  <phoneticPr fontId="1"/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404484-2FA2-48B3-9E15-43BC49002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グラフ</vt:lpstr>
      </vt:variant>
      <vt:variant>
        <vt:i4>4</vt:i4>
      </vt:variant>
    </vt:vector>
  </HeadingPairs>
  <TitlesOfParts>
    <vt:vector size="8" baseType="lpstr">
      <vt:lpstr>速報</vt:lpstr>
      <vt:lpstr>解析</vt:lpstr>
      <vt:lpstr>Fujitsu</vt:lpstr>
      <vt:lpstr>GuangzhouMarkynBattery</vt:lpstr>
      <vt:lpstr>温度変化</vt:lpstr>
      <vt:lpstr>供給電圧変化</vt:lpstr>
      <vt:lpstr>Fujitsu電圧変化</vt:lpstr>
      <vt:lpstr>GuangzhouMarkynBattery電圧変化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2CEU1107</dc:creator>
  <cp:lastModifiedBy>wai wai</cp:lastModifiedBy>
  <dcterms:created xsi:type="dcterms:W3CDTF">2023-07-06T11:21:37Z</dcterms:created>
  <dcterms:modified xsi:type="dcterms:W3CDTF">2023-07-06T19:21:43Z</dcterms:modified>
</cp:coreProperties>
</file>