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9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38400" windowHeight="24000" activeTab="1"/>
  </bookViews>
  <sheets>
    <sheet sheetId="59" name="Gang" state="visible" r:id="rId4"/>
    <sheet sheetId="154" name="5" state="visible" r:id="rId5"/>
    <sheet sheetId="1" name="torin.olat@gmail.com - CC" state="visible" r:id="rId6"/>
  </sheets>
  <definedNames>
    <definedName name="_xlnm.Print_Area" localSheetId="0">'Gang'!$B1:$V31</definedName>
    <definedName name="_xlnm.Print_Area" localSheetId="2">'torin.olat@gmail.com - CC'!$B1:$V31</definedName>
  </definedNames>
  <calcPr calcId="171027"/>
</workbook>
</file>

<file path=xl/sharedStrings.xml><?xml version="1.0" encoding="utf-8"?>
<sst xmlns="http://schemas.openxmlformats.org/spreadsheetml/2006/main" count="686" uniqueCount="122">
  <si>
    <t>WEEK ENDING:</t>
  </si>
  <si>
    <t>YELLOW JACKETS PRODUCTIONS</t>
  </si>
  <si>
    <t>NO.</t>
  </si>
  <si>
    <t>Peeps</t>
  </si>
  <si>
    <t>Rate</t>
  </si>
  <si>
    <t>Position</t>
  </si>
  <si>
    <t>Company/ CORP#</t>
  </si>
  <si>
    <t>Sin</t>
  </si>
  <si>
    <t>GST</t>
  </si>
  <si>
    <t>PHONE</t>
  </si>
  <si>
    <t>DEPARTMENT</t>
  </si>
  <si>
    <t>Kits</t>
  </si>
  <si>
    <t>Car</t>
  </si>
  <si>
    <t>Phone</t>
  </si>
  <si>
    <t>Week</t>
  </si>
  <si>
    <t>Day</t>
  </si>
  <si>
    <t>Hr</t>
  </si>
  <si>
    <t>Res</t>
  </si>
  <si>
    <t>SPOOKSVILLE</t>
  </si>
  <si>
    <t>Mem</t>
  </si>
  <si>
    <t>Per</t>
  </si>
  <si>
    <t>SUN</t>
  </si>
  <si>
    <t>SET</t>
  </si>
  <si>
    <t>MON</t>
  </si>
  <si>
    <t>TUE</t>
  </si>
  <si>
    <t>WED</t>
  </si>
  <si>
    <t>THU</t>
  </si>
  <si>
    <t>FRI</t>
  </si>
  <si>
    <t>SAT</t>
  </si>
  <si>
    <t>PAINT</t>
  </si>
  <si>
    <t>YES</t>
  </si>
  <si>
    <t>x</t>
  </si>
  <si>
    <t>Y</t>
  </si>
  <si>
    <t>X</t>
  </si>
  <si>
    <t>GREENS</t>
  </si>
  <si>
    <t>SCULPTOR</t>
  </si>
  <si>
    <t>MET FAB</t>
  </si>
  <si>
    <t>TRANSPORT</t>
  </si>
  <si>
    <t>CREW WEEKLY TIMESHEET</t>
  </si>
  <si>
    <t>Prod. Title:</t>
  </si>
  <si>
    <t>Prod. Company:</t>
  </si>
  <si>
    <t>Department:</t>
  </si>
  <si>
    <t>Occupation:</t>
  </si>
  <si>
    <t>Episode:</t>
  </si>
  <si>
    <t>Week Ending:</t>
  </si>
  <si>
    <t>Name:</t>
  </si>
  <si>
    <t>Non Res</t>
  </si>
  <si>
    <t>Loanout:</t>
  </si>
  <si>
    <t xml:space="preserve"> ITF</t>
  </si>
  <si>
    <t>FSO</t>
  </si>
  <si>
    <t xml:space="preserve">Union:       </t>
  </si>
  <si>
    <t>IATSE 891</t>
  </si>
  <si>
    <t>Union ID #</t>
  </si>
  <si>
    <t>Member</t>
  </si>
  <si>
    <t>Permit</t>
  </si>
  <si>
    <t>Rate:</t>
  </si>
  <si>
    <t>FILE</t>
  </si>
  <si>
    <t>/Week</t>
  </si>
  <si>
    <t>/Day</t>
  </si>
  <si>
    <t>/Hour</t>
  </si>
  <si>
    <t>Other Rates</t>
  </si>
  <si>
    <t>Kit:</t>
  </si>
  <si>
    <t>$/d</t>
  </si>
  <si>
    <t>Car:</t>
  </si>
  <si>
    <t>Cell:</t>
  </si>
  <si>
    <t>Sin:</t>
  </si>
  <si>
    <t>GST#:</t>
  </si>
  <si>
    <t>PST#:</t>
  </si>
  <si>
    <t>Rule:</t>
  </si>
  <si>
    <t>EMP ID</t>
  </si>
  <si>
    <t>Date</t>
  </si>
  <si>
    <t xml:space="preserve">Travel </t>
  </si>
  <si>
    <t>Call</t>
  </si>
  <si>
    <t>Meal</t>
  </si>
  <si>
    <t>One</t>
  </si>
  <si>
    <t>Two</t>
  </si>
  <si>
    <t>Wrap</t>
  </si>
  <si>
    <t>Travel</t>
  </si>
  <si>
    <t>Work</t>
  </si>
  <si>
    <t>S.T.</t>
  </si>
  <si>
    <t>X 1.5</t>
  </si>
  <si>
    <t>X 2</t>
  </si>
  <si>
    <t>X 3</t>
  </si>
  <si>
    <t>MP</t>
  </si>
  <si>
    <t>NOTE:</t>
  </si>
  <si>
    <t>Equiv S.T.</t>
  </si>
  <si>
    <t>Start</t>
  </si>
  <si>
    <t>Time</t>
  </si>
  <si>
    <t>End</t>
  </si>
  <si>
    <t>Hours</t>
  </si>
  <si>
    <t>Hrs.</t>
  </si>
  <si>
    <t>Sun</t>
  </si>
  <si>
    <t>Mon</t>
  </si>
  <si>
    <t>Tue</t>
  </si>
  <si>
    <t>Wed</t>
  </si>
  <si>
    <t>Thu</t>
  </si>
  <si>
    <t>Fri</t>
  </si>
  <si>
    <t>Sat</t>
  </si>
  <si>
    <t>IMPORTANT: Employment Insurance requires that all hours are documented for flat, guaranty &amp; hourly work.</t>
  </si>
  <si>
    <t>TOTAL WORK HOURS______</t>
  </si>
  <si>
    <t>TOTAL Equiv. S.T. Hours:</t>
  </si>
  <si>
    <t>CALCULATIONS</t>
  </si>
  <si>
    <t>GROSS EARNING DISTRIBUTIONS</t>
  </si>
  <si>
    <t>NET ADJUSTMENT DISTRIBUTIONS</t>
  </si>
  <si>
    <t>Qty</t>
  </si>
  <si>
    <t>Wks/Days</t>
  </si>
  <si>
    <t>Amount</t>
  </si>
  <si>
    <t>Desc</t>
  </si>
  <si>
    <t>Amt</t>
  </si>
  <si>
    <t>Account Code</t>
  </si>
  <si>
    <t>APPROVALS</t>
  </si>
  <si>
    <t>TOTAL Calculated Gross Earnings:</t>
  </si>
  <si>
    <t>TOTAL</t>
  </si>
  <si>
    <t>Gross Earnings</t>
  </si>
  <si>
    <t>Prod</t>
  </si>
  <si>
    <t>P.M.</t>
  </si>
  <si>
    <t>Acct</t>
  </si>
  <si>
    <t>Dept</t>
  </si>
  <si>
    <t>Crew</t>
  </si>
  <si>
    <t>Tester Show</t>
  </si>
  <si>
    <t>Thu Oct 14</t>
  </si>
  <si>
    <t>Torin O'Regan-Latarius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</si>
</sst>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"/>
    <numFmt numFmtId="165" formatCode="mmmm d, yyyy"/>
    <numFmt numFmtId="166" formatCode="&quot;$&quot;#,##0.00"/>
    <numFmt numFmtId="167" formatCode="# ?/2"/>
  </numFmts>
  <fonts count="48" x14ac:knownFonts="1">
    <font>
      <color theme="1"/>
      <family val="2"/>
      <scheme val="minor"/>
      <sz val="11"/>
      <name val="Calibri"/>
    </font>
    <font>
      <b/>
      <family val="2"/>
      <sz val="10"/>
      <name val="Verdana"/>
    </font>
    <font>
      <b/>
      <family val="2"/>
      <sz val="9"/>
      <name val="Arial Unicode MS"/>
    </font>
    <font>
      <family val="2"/>
      <sz val="10"/>
      <name val="Verdana"/>
    </font>
    <font>
      <b/>
      <i/>
      <family val="2"/>
      <sz val="16"/>
      <name val="Arial Unicode MS"/>
    </font>
    <font>
      <b/>
      <i/>
      <family val="2"/>
      <sz val="12"/>
      <name val="Arial Unicode MS"/>
    </font>
    <font>
      <family val="2"/>
      <sz val="9"/>
      <name val="Verdana"/>
    </font>
    <font>
      <b/>
      <family val="2"/>
      <sz val="9"/>
      <name val="Verdana"/>
    </font>
    <font>
      <b/>
      <color rgb="FF0000FF"/>
      <family val="2"/>
      <sz val="10"/>
      <name val="Verdana"/>
    </font>
    <font>
      <b/>
      <color rgb="FF0000FF"/>
      <family val="2"/>
      <sz val="9"/>
      <name val="Verdana"/>
    </font>
    <font>
      <b/>
      <color rgb="FF0000FF"/>
      <family val="2"/>
      <sz val="9"/>
      <name val="Arial Unicode MS"/>
    </font>
    <font>
      <b/>
      <color rgb="FF008000"/>
      <family val="2"/>
      <sz val="10"/>
      <name val="Verdana"/>
    </font>
    <font>
      <b/>
      <color rgb="FF008000"/>
      <family val="2"/>
      <sz val="9"/>
      <name val="Verdana"/>
    </font>
    <font>
      <b/>
      <color rgb="FF008000"/>
      <family val="2"/>
      <sz val="9"/>
      <name val="Arial Unicode MS"/>
    </font>
    <font>
      <b/>
      <color theme="7"/>
      <family val="2"/>
      <sz val="10"/>
      <name val="Verdana"/>
    </font>
    <font>
      <b/>
      <color theme="7"/>
      <family val="2"/>
      <sz val="9"/>
      <name val="Verdana"/>
    </font>
    <font>
      <b/>
      <color theme="7"/>
      <family val="2"/>
      <sz val="9"/>
      <name val="Arial Unicode MS"/>
    </font>
    <font>
      <color theme="9"/>
      <family val="2"/>
      <sz val="10"/>
      <name val="Verdana"/>
    </font>
    <font>
      <b/>
      <color theme="9"/>
      <family val="2"/>
      <sz val="9"/>
      <name val="Verdana"/>
    </font>
    <font>
      <b/>
      <color theme="9"/>
      <family val="2"/>
      <sz val="9"/>
      <name val="Arial Unicode MS"/>
    </font>
    <font>
      <color theme="9"/>
      <family val="2"/>
      <sz val="9"/>
      <name val="Verdana"/>
    </font>
    <font>
      <color theme="9"/>
      <family val="2"/>
      <sz val="9"/>
      <name val="Arial Unicode MS"/>
    </font>
    <font>
      <b/>
      <color theme="9"/>
      <family val="2"/>
      <sz val="10"/>
      <name val="Verdana"/>
    </font>
    <font>
      <b/>
      <color rgb="FFFF0000"/>
      <family val="2"/>
      <sz val="10"/>
      <name val="Verdana"/>
    </font>
    <font>
      <b/>
      <color rgb="FFFF0000"/>
      <family val="2"/>
      <sz val="9"/>
      <name val="Verdana"/>
    </font>
    <font>
      <b/>
      <color rgb="FFFF0000"/>
      <family val="2"/>
      <sz val="9"/>
      <name val="Arial Unicode MS"/>
    </font>
    <font>
      <b/>
      <color rgb="FF3366FF"/>
      <family val="2"/>
      <sz val="10"/>
      <name val="Verdana"/>
    </font>
    <font>
      <b/>
      <color rgb="FF3366FF"/>
      <family val="2"/>
      <sz val="9"/>
      <name val="Verdana"/>
    </font>
    <font>
      <b/>
      <color rgb="FF3366FF"/>
      <family val="2"/>
      <sz val="9"/>
      <name val="Arial Unicode MS"/>
    </font>
    <font>
      <family val="2"/>
      <sz val="10"/>
      <name val="Arial Unicode MS"/>
    </font>
    <font>
      <color indexed="10"/>
      <family val="2"/>
      <sz val="10"/>
      <name val="Arial Unicode MS"/>
    </font>
    <font>
      <b/>
      <family val="2"/>
      <sz val="14"/>
      <name val="Arial Rounded MT Bold"/>
    </font>
    <font>
      <family val="2"/>
      <sz val="12"/>
      <name val="Arial Unicode MS"/>
    </font>
    <font>
      <b/>
      <family val="2"/>
      <sz val="14"/>
      <name val="Arial Unicode MS"/>
    </font>
    <font>
      <b/>
      <color rgb="FFFF0000"/>
      <family val="2"/>
      <sz val="14"/>
      <name val="Arial Rounded MT Bold"/>
    </font>
    <font>
      <color rgb="FFFF0000"/>
      <family val="2"/>
      <sz val="14"/>
      <name val="Arial Rounded MT Bold"/>
    </font>
    <font>
      <b/>
      <family val="2"/>
      <sz val="12"/>
      <name val="Arial Unicode MS"/>
    </font>
    <font>
      <b/>
      <family val="2"/>
      <sz val="10"/>
      <name val="Arial Unicode MS"/>
    </font>
    <font>
      <b/>
      <family val="2"/>
      <sz val="12"/>
      <name val="Arial Rounded MT Bold"/>
    </font>
    <font>
      <u/>
      <family val="2"/>
      <sz val="10"/>
      <name val="Arial Unicode MS"/>
    </font>
    <font>
      <b/>
      <color rgb="FFFF0000"/>
      <family val="2"/>
      <sz val="12"/>
      <name val="Arial Unicode MS"/>
    </font>
    <font>
      <color rgb="FFFF0000"/>
      <family val="2"/>
      <sz val="9"/>
      <name val="Arial Unicode MS"/>
    </font>
    <font>
      <family val="2"/>
      <sz val="9"/>
      <name val="Arial Unicode MS"/>
    </font>
    <font>
      <b/>
      <u/>
      <family val="2"/>
      <sz val="12"/>
      <name val="Arial Unicode MS"/>
    </font>
    <font>
      <color rgb="FFFF0000"/>
      <family val="2"/>
      <sz val="10"/>
      <name val="Arial Unicode MS"/>
    </font>
    <font>
      <family val="2"/>
      <sz val="11"/>
      <name val="Arial Unicode MS"/>
    </font>
    <font>
      <color theme="0"/>
      <family val="2"/>
      <sz val="10"/>
      <name val="Arial Unicode MS"/>
    </font>
    <font>
      <b/>
      <family val="2"/>
      <sz val="1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9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0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5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" fontId="1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shrinkToFit="1"/>
    </xf>
    <xf numFmtId="16" fontId="1" fillId="0" borderId="7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16" fontId="1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8" fillId="0" borderId="0" xfId="0" applyFont="1"/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2" fontId="10" fillId="0" borderId="6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8" fillId="3" borderId="14" xfId="0" applyFont="1" applyFill="1" applyBorder="1" applyAlignment="1">
      <alignment horizontal="center" vertical="center"/>
    </xf>
    <xf numFmtId="1" fontId="8" fillId="0" borderId="4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1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2" fontId="8" fillId="0" borderId="0" xfId="0" applyNumberFormat="1" applyFont="1"/>
    <xf numFmtId="0" fontId="9" fillId="4" borderId="14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left" vertical="center"/>
    </xf>
    <xf numFmtId="2" fontId="10" fillId="4" borderId="15" xfId="0" applyNumberFormat="1" applyFont="1" applyFill="1" applyBorder="1" applyAlignment="1">
      <alignment horizontal="center" vertical="center"/>
    </xf>
    <xf numFmtId="0" fontId="10" fillId="5" borderId="0" xfId="0" applyFont="1" applyFill="1" applyAlignment="1">
      <alignment vertical="center"/>
    </xf>
    <xf numFmtId="0" fontId="10" fillId="4" borderId="16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10" fillId="4" borderId="17" xfId="0" applyFont="1" applyFill="1" applyBorder="1" applyAlignment="1">
      <alignment vertical="center"/>
    </xf>
    <xf numFmtId="1" fontId="8" fillId="2" borderId="14" xfId="0" applyNumberFormat="1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2" fontId="10" fillId="0" borderId="15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1" fontId="8" fillId="0" borderId="14" xfId="0" applyNumberFormat="1" applyFont="1" applyBorder="1" applyAlignment="1">
      <alignment vertical="center"/>
    </xf>
    <xf numFmtId="165" fontId="8" fillId="0" borderId="0" xfId="0" applyNumberFormat="1" applyFont="1"/>
    <xf numFmtId="0" fontId="11" fillId="0" borderId="0" xfId="0" applyFont="1"/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2" fontId="13" fillId="0" borderId="15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1" fontId="11" fillId="0" borderId="14" xfId="0" applyNumberFormat="1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2" fontId="11" fillId="0" borderId="0" xfId="0" applyNumberFormat="1" applyFont="1"/>
    <xf numFmtId="0" fontId="12" fillId="4" borderId="14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2" fontId="13" fillId="4" borderId="15" xfId="0" applyNumberFormat="1" applyFont="1" applyFill="1" applyBorder="1" applyAlignment="1">
      <alignment horizontal="center" vertical="center"/>
    </xf>
    <xf numFmtId="0" fontId="13" fillId="5" borderId="0" xfId="0" applyFont="1" applyFill="1" applyAlignment="1">
      <alignment vertical="center"/>
    </xf>
    <xf numFmtId="0" fontId="13" fillId="4" borderId="16" xfId="0" applyFont="1" applyFill="1" applyBorder="1" applyAlignment="1">
      <alignment vertical="center"/>
    </xf>
    <xf numFmtId="0" fontId="13" fillId="4" borderId="0" xfId="0" applyFont="1" applyFill="1" applyAlignment="1">
      <alignment vertical="center"/>
    </xf>
    <xf numFmtId="0" fontId="13" fillId="4" borderId="17" xfId="0" applyFont="1" applyFill="1" applyBorder="1" applyAlignment="1">
      <alignment vertical="center"/>
    </xf>
    <xf numFmtId="0" fontId="11" fillId="3" borderId="14" xfId="0" applyFont="1" applyFill="1" applyBorder="1" applyAlignment="1">
      <alignment horizontal="center" vertical="center"/>
    </xf>
    <xf numFmtId="1" fontId="11" fillId="2" borderId="14" xfId="0" applyNumberFormat="1" applyFont="1" applyFill="1" applyBorder="1" applyAlignment="1">
      <alignment vertical="center"/>
    </xf>
    <xf numFmtId="0" fontId="14" fillId="0" borderId="0" xfId="0" applyFont="1"/>
    <xf numFmtId="0" fontId="15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2" fontId="16" fillId="0" borderId="15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16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4" fillId="0" borderId="14" xfId="0" applyFont="1" applyBorder="1" applyAlignment="1">
      <alignment horizontal="center" vertical="center"/>
    </xf>
    <xf numFmtId="1" fontId="14" fillId="0" borderId="14" xfId="0" applyNumberFormat="1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2" fontId="14" fillId="0" borderId="0" xfId="0" applyNumberFormat="1" applyFont="1"/>
    <xf numFmtId="0" fontId="15" fillId="4" borderId="14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left" vertical="center"/>
    </xf>
    <xf numFmtId="2" fontId="16" fillId="4" borderId="15" xfId="0" applyNumberFormat="1" applyFont="1" applyFill="1" applyBorder="1" applyAlignment="1">
      <alignment horizontal="center" vertical="center"/>
    </xf>
    <xf numFmtId="0" fontId="16" fillId="5" borderId="0" xfId="0" applyFont="1" applyFill="1" applyAlignment="1">
      <alignment vertical="center"/>
    </xf>
    <xf numFmtId="0" fontId="16" fillId="4" borderId="16" xfId="0" applyFont="1" applyFill="1" applyBorder="1" applyAlignment="1">
      <alignment vertical="center"/>
    </xf>
    <xf numFmtId="0" fontId="16" fillId="4" borderId="0" xfId="0" applyFont="1" applyFill="1" applyAlignment="1">
      <alignment vertical="center"/>
    </xf>
    <xf numFmtId="0" fontId="16" fillId="4" borderId="17" xfId="0" applyFont="1" applyFill="1" applyBorder="1" applyAlignment="1">
      <alignment vertical="center"/>
    </xf>
    <xf numFmtId="0" fontId="14" fillId="3" borderId="14" xfId="0" applyFont="1" applyFill="1" applyBorder="1" applyAlignment="1">
      <alignment horizontal="center" vertical="center"/>
    </xf>
    <xf numFmtId="1" fontId="14" fillId="2" borderId="14" xfId="0" applyNumberFormat="1" applyFont="1" applyFill="1" applyBorder="1" applyAlignment="1">
      <alignment vertical="center"/>
    </xf>
    <xf numFmtId="0" fontId="17" fillId="0" borderId="0" xfId="0" applyFont="1"/>
    <xf numFmtId="0" fontId="18" fillId="4" borderId="14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left" vertical="center"/>
    </xf>
    <xf numFmtId="2" fontId="19" fillId="4" borderId="15" xfId="0" applyNumberFormat="1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left" vertical="center"/>
    </xf>
    <xf numFmtId="0" fontId="20" fillId="4" borderId="14" xfId="0" applyFont="1" applyFill="1" applyBorder="1" applyAlignment="1">
      <alignment horizontal="center" vertical="center"/>
    </xf>
    <xf numFmtId="0" fontId="21" fillId="5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21" fillId="4" borderId="16" xfId="0" applyFont="1" applyFill="1" applyBorder="1" applyAlignment="1">
      <alignment vertical="center"/>
    </xf>
    <xf numFmtId="0" fontId="19" fillId="4" borderId="0" xfId="0" applyFont="1" applyFill="1" applyAlignment="1">
      <alignment vertical="center"/>
    </xf>
    <xf numFmtId="0" fontId="19" fillId="4" borderId="17" xfId="0" applyFont="1" applyFill="1" applyBorder="1" applyAlignment="1">
      <alignment vertical="center"/>
    </xf>
    <xf numFmtId="0" fontId="21" fillId="4" borderId="0" xfId="0" applyFont="1" applyFill="1" applyAlignment="1">
      <alignment vertical="center"/>
    </xf>
    <xf numFmtId="0" fontId="22" fillId="3" borderId="14" xfId="0" applyFont="1" applyFill="1" applyBorder="1" applyAlignment="1">
      <alignment horizontal="center" vertical="center"/>
    </xf>
    <xf numFmtId="1" fontId="17" fillId="2" borderId="14" xfId="0" applyNumberFormat="1" applyFont="1" applyFill="1" applyBorder="1" applyAlignment="1">
      <alignment vertical="center"/>
    </xf>
    <xf numFmtId="0" fontId="17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2" fontId="17" fillId="0" borderId="0" xfId="0" applyNumberFormat="1" applyFont="1"/>
    <xf numFmtId="0" fontId="18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/>
    </xf>
    <xf numFmtId="2" fontId="19" fillId="0" borderId="15" xfId="0" applyNumberFormat="1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22" fillId="0" borderId="14" xfId="0" applyFont="1" applyBorder="1" applyAlignment="1">
      <alignment horizontal="center" vertical="center"/>
    </xf>
    <xf numFmtId="1" fontId="17" fillId="0" borderId="14" xfId="0" applyNumberFormat="1" applyFont="1" applyBorder="1" applyAlignment="1">
      <alignment vertical="center"/>
    </xf>
    <xf numFmtId="0" fontId="23" fillId="0" borderId="0" xfId="0" applyFont="1"/>
    <xf numFmtId="0" fontId="24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left" vertical="center"/>
    </xf>
    <xf numFmtId="2" fontId="25" fillId="0" borderId="15" xfId="0" applyNumberFormat="1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16" xfId="0" applyFont="1" applyBorder="1" applyAlignment="1">
      <alignment vertical="center"/>
    </xf>
    <xf numFmtId="0" fontId="25" fillId="0" borderId="17" xfId="0" applyFont="1" applyBorder="1" applyAlignment="1">
      <alignment vertical="center"/>
    </xf>
    <xf numFmtId="0" fontId="23" fillId="0" borderId="14" xfId="0" applyFont="1" applyBorder="1" applyAlignment="1">
      <alignment horizontal="center" vertical="center"/>
    </xf>
    <xf numFmtId="1" fontId="23" fillId="0" borderId="14" xfId="0" applyNumberFormat="1" applyFont="1" applyBorder="1" applyAlignment="1">
      <alignment vertical="center"/>
    </xf>
    <xf numFmtId="0" fontId="23" fillId="0" borderId="0" xfId="0" applyFont="1" applyAlignment="1">
      <alignment horizontal="center" vertical="center"/>
    </xf>
    <xf numFmtId="1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2" fontId="23" fillId="0" borderId="0" xfId="0" applyNumberFormat="1" applyFont="1"/>
    <xf numFmtId="0" fontId="24" fillId="4" borderId="14" xfId="0" applyFont="1" applyFill="1" applyBorder="1" applyAlignment="1">
      <alignment horizontal="center" vertical="center"/>
    </xf>
    <xf numFmtId="0" fontId="24" fillId="4" borderId="14" xfId="0" applyFont="1" applyFill="1" applyBorder="1" applyAlignment="1">
      <alignment horizontal="left" vertical="center"/>
    </xf>
    <xf numFmtId="2" fontId="25" fillId="4" borderId="15" xfId="0" applyNumberFormat="1" applyFont="1" applyFill="1" applyBorder="1" applyAlignment="1">
      <alignment horizontal="center" vertical="center"/>
    </xf>
    <xf numFmtId="0" fontId="25" fillId="5" borderId="0" xfId="0" applyFont="1" applyFill="1" applyAlignment="1">
      <alignment vertical="center"/>
    </xf>
    <xf numFmtId="0" fontId="25" fillId="4" borderId="16" xfId="0" applyFont="1" applyFill="1" applyBorder="1" applyAlignment="1">
      <alignment vertical="center"/>
    </xf>
    <xf numFmtId="0" fontId="25" fillId="4" borderId="0" xfId="0" applyFont="1" applyFill="1" applyAlignment="1">
      <alignment vertical="center"/>
    </xf>
    <xf numFmtId="0" fontId="25" fillId="4" borderId="17" xfId="0" applyFont="1" applyFill="1" applyBorder="1" applyAlignment="1">
      <alignment vertical="center"/>
    </xf>
    <xf numFmtId="0" fontId="23" fillId="3" borderId="14" xfId="0" applyFont="1" applyFill="1" applyBorder="1" applyAlignment="1">
      <alignment horizontal="center" vertical="center"/>
    </xf>
    <xf numFmtId="1" fontId="23" fillId="2" borderId="14" xfId="0" applyNumberFormat="1" applyFont="1" applyFill="1" applyBorder="1" applyAlignment="1">
      <alignment vertical="center"/>
    </xf>
    <xf numFmtId="0" fontId="26" fillId="0" borderId="0" xfId="0" applyFont="1"/>
    <xf numFmtId="0" fontId="27" fillId="4" borderId="14" xfId="0" applyFont="1" applyFill="1" applyBorder="1" applyAlignment="1">
      <alignment horizontal="left" vertical="center"/>
    </xf>
    <xf numFmtId="2" fontId="28" fillId="4" borderId="15" xfId="0" applyNumberFormat="1" applyFont="1" applyFill="1" applyBorder="1" applyAlignment="1">
      <alignment horizontal="center" vertical="center"/>
    </xf>
    <xf numFmtId="0" fontId="27" fillId="4" borderId="14" xfId="0" applyFont="1" applyFill="1" applyBorder="1" applyAlignment="1">
      <alignment horizontal="center" vertical="center"/>
    </xf>
    <xf numFmtId="0" fontId="28" fillId="5" borderId="0" xfId="0" applyFont="1" applyFill="1" applyAlignment="1">
      <alignment vertical="center"/>
    </xf>
    <xf numFmtId="0" fontId="28" fillId="4" borderId="16" xfId="0" applyFont="1" applyFill="1" applyBorder="1" applyAlignment="1">
      <alignment vertical="center"/>
    </xf>
    <xf numFmtId="0" fontId="28" fillId="4" borderId="0" xfId="0" applyFont="1" applyFill="1" applyAlignment="1">
      <alignment vertical="center"/>
    </xf>
    <xf numFmtId="0" fontId="28" fillId="4" borderId="17" xfId="0" applyFont="1" applyFill="1" applyBorder="1" applyAlignment="1">
      <alignment vertical="center"/>
    </xf>
    <xf numFmtId="0" fontId="26" fillId="3" borderId="14" xfId="0" applyFont="1" applyFill="1" applyBorder="1" applyAlignment="1">
      <alignment horizontal="center" vertical="center"/>
    </xf>
    <xf numFmtId="1" fontId="26" fillId="2" borderId="14" xfId="0" applyNumberFormat="1" applyFont="1" applyFill="1" applyBorder="1" applyAlignment="1">
      <alignment vertical="center"/>
    </xf>
    <xf numFmtId="0" fontId="26" fillId="0" borderId="0" xfId="0" applyFont="1" applyAlignment="1">
      <alignment horizontal="center" vertical="center"/>
    </xf>
    <xf numFmtId="1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2" fontId="26" fillId="0" borderId="0" xfId="0" applyNumberFormat="1" applyFont="1"/>
    <xf numFmtId="0" fontId="27" fillId="0" borderId="14" xfId="0" applyFont="1" applyBorder="1" applyAlignment="1">
      <alignment horizontal="left" vertical="center"/>
    </xf>
    <xf numFmtId="2" fontId="28" fillId="0" borderId="15" xfId="0" applyNumberFormat="1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8" fillId="0" borderId="16" xfId="0" applyFont="1" applyBorder="1" applyAlignment="1">
      <alignment vertical="center"/>
    </xf>
    <xf numFmtId="0" fontId="28" fillId="0" borderId="17" xfId="0" applyFont="1" applyBorder="1" applyAlignment="1">
      <alignment vertical="center"/>
    </xf>
    <xf numFmtId="0" fontId="26" fillId="0" borderId="14" xfId="0" applyFont="1" applyBorder="1" applyAlignment="1">
      <alignment horizontal="center" vertical="center"/>
    </xf>
    <xf numFmtId="1" fontId="26" fillId="0" borderId="14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9" fillId="0" borderId="0" xfId="0" applyFont="1"/>
    <xf numFmtId="0" fontId="30" fillId="0" borderId="19" xfId="0" applyFont="1" applyBorder="1" applyProtection="1">
      <protection locked="0"/>
    </xf>
    <xf numFmtId="0" fontId="30" fillId="0" borderId="20" xfId="0" applyFont="1" applyBorder="1" applyProtection="1">
      <protection locked="0"/>
    </xf>
    <xf numFmtId="0" fontId="31" fillId="0" borderId="19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2" fillId="0" borderId="19" xfId="0" applyFont="1" applyBorder="1" applyAlignment="1">
      <alignment horizontal="left" vertical="top"/>
    </xf>
    <xf numFmtId="0" fontId="32" fillId="0" borderId="20" xfId="0" applyFont="1" applyBorder="1" applyAlignment="1">
      <alignment horizontal="left" vertical="top"/>
    </xf>
    <xf numFmtId="0" fontId="32" fillId="0" borderId="20" xfId="0" applyFont="1" applyBorder="1" applyAlignment="1">
      <alignment horizontal="center"/>
    </xf>
    <xf numFmtId="0" fontId="32" fillId="0" borderId="21" xfId="0" applyFont="1" applyBorder="1" applyAlignment="1">
      <alignment horizontal="center"/>
    </xf>
    <xf numFmtId="0" fontId="30" fillId="0" borderId="16" xfId="0" applyFont="1" applyBorder="1" applyProtection="1">
      <protection locked="0"/>
    </xf>
    <xf numFmtId="0" fontId="30" fillId="0" borderId="0" xfId="0" applyFont="1" applyProtection="1">
      <protection locked="0"/>
    </xf>
    <xf numFmtId="0" fontId="31" fillId="0" borderId="16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3" fillId="6" borderId="16" xfId="0" applyFont="1" applyFill="1" applyBorder="1" applyAlignment="1">
      <alignment horizontal="left"/>
    </xf>
    <xf numFmtId="0" fontId="33" fillId="6" borderId="0" xfId="0" applyFont="1" applyFill="1" applyAlignment="1">
      <alignment horizontal="left"/>
    </xf>
    <xf numFmtId="0" fontId="33" fillId="6" borderId="17" xfId="0" applyFont="1" applyFill="1" applyBorder="1" applyAlignment="1">
      <alignment horizontal="left"/>
    </xf>
    <xf numFmtId="0" fontId="34" fillId="0" borderId="22" xfId="0" applyFont="1" applyBorder="1" applyAlignment="1">
      <alignment horizontal="center" vertical="top"/>
    </xf>
    <xf numFmtId="0" fontId="34" fillId="0" borderId="1" xfId="0" applyFont="1" applyBorder="1" applyAlignment="1">
      <alignment horizontal="center" vertical="top"/>
    </xf>
    <xf numFmtId="0" fontId="34" fillId="0" borderId="2" xfId="0" applyFont="1" applyBorder="1" applyAlignment="1">
      <alignment horizontal="center" vertical="top"/>
    </xf>
    <xf numFmtId="0" fontId="33" fillId="6" borderId="23" xfId="0" applyFont="1" applyFill="1" applyBorder="1" applyAlignment="1">
      <alignment horizontal="left"/>
    </xf>
    <xf numFmtId="0" fontId="33" fillId="6" borderId="24" xfId="0" applyFont="1" applyFill="1" applyBorder="1" applyAlignment="1">
      <alignment horizontal="left"/>
    </xf>
    <xf numFmtId="0" fontId="35" fillId="0" borderId="16" xfId="0" applyFont="1" applyBorder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35" fillId="0" borderId="17" xfId="0" applyFont="1" applyBorder="1" applyAlignment="1">
      <alignment horizontal="center" vertical="top"/>
    </xf>
    <xf numFmtId="0" fontId="32" fillId="0" borderId="19" xfId="0" applyFont="1" applyBorder="1" applyAlignment="1">
      <alignment vertical="top"/>
    </xf>
    <xf numFmtId="0" fontId="32" fillId="0" borderId="20" xfId="0" applyFont="1" applyBorder="1" applyAlignment="1">
      <alignment vertical="top"/>
    </xf>
    <xf numFmtId="0" fontId="29" fillId="0" borderId="20" xfId="0" applyFont="1" applyBorder="1"/>
    <xf numFmtId="0" fontId="32" fillId="0" borderId="20" xfId="0" applyFont="1" applyBorder="1" applyAlignment="1">
      <alignment shrinkToFit="1"/>
    </xf>
    <xf numFmtId="0" fontId="32" fillId="0" borderId="21" xfId="0" applyFont="1" applyBorder="1" applyAlignment="1">
      <alignment shrinkToFit="1"/>
    </xf>
    <xf numFmtId="0" fontId="30" fillId="0" borderId="25" xfId="0" applyFont="1" applyBorder="1" applyProtection="1">
      <protection locked="0"/>
    </xf>
    <xf numFmtId="0" fontId="30" fillId="0" borderId="23" xfId="0" applyFont="1" applyBorder="1" applyProtection="1">
      <protection locked="0"/>
    </xf>
    <xf numFmtId="0" fontId="34" fillId="0" borderId="25" xfId="0" applyFont="1" applyBorder="1" applyAlignment="1">
      <alignment horizontal="center" vertical="top"/>
    </xf>
    <xf numFmtId="0" fontId="34" fillId="0" borderId="23" xfId="0" applyFont="1" applyBorder="1" applyAlignment="1">
      <alignment horizontal="center" vertical="top"/>
    </xf>
    <xf numFmtId="0" fontId="34" fillId="0" borderId="24" xfId="0" applyFont="1" applyBorder="1" applyAlignment="1">
      <alignment horizontal="center" vertical="top"/>
    </xf>
    <xf numFmtId="0" fontId="36" fillId="6" borderId="25" xfId="0" applyFont="1" applyFill="1" applyBorder="1" applyAlignment="1">
      <alignment vertical="top"/>
    </xf>
    <xf numFmtId="0" fontId="36" fillId="6" borderId="23" xfId="0" applyFont="1" applyFill="1" applyBorder="1" applyAlignment="1">
      <alignment vertical="top"/>
    </xf>
    <xf numFmtId="0" fontId="36" fillId="6" borderId="24" xfId="0" applyFont="1" applyFill="1" applyBorder="1" applyAlignment="1">
      <alignment vertical="top"/>
    </xf>
    <xf numFmtId="0" fontId="29" fillId="0" borderId="16" xfId="0" applyFont="1" applyBorder="1" applyAlignment="1">
      <alignment horizontal="center" vertical="center" shrinkToFit="1"/>
    </xf>
    <xf numFmtId="0" fontId="29" fillId="0" borderId="0" xfId="0" applyFont="1" applyAlignment="1">
      <alignment horizontal="center" vertical="center" shrinkToFit="1"/>
    </xf>
    <xf numFmtId="0" fontId="29" fillId="6" borderId="26" xfId="0" applyFont="1" applyFill="1" applyBorder="1" applyAlignment="1">
      <alignment horizontal="center" vertical="center" shrinkToFit="1"/>
    </xf>
    <xf numFmtId="0" fontId="29" fillId="6" borderId="27" xfId="0" applyFont="1" applyFill="1" applyBorder="1" applyAlignment="1">
      <alignment horizontal="center" vertical="center" shrinkToFit="1"/>
    </xf>
    <xf numFmtId="0" fontId="29" fillId="6" borderId="28" xfId="0" applyFont="1" applyFill="1" applyBorder="1" applyAlignment="1">
      <alignment horizontal="center" vertical="center" shrinkToFit="1"/>
    </xf>
    <xf numFmtId="0" fontId="29" fillId="0" borderId="20" xfId="0" applyFont="1" applyBorder="1" applyAlignment="1">
      <alignment horizontal="center" vertical="center" shrinkToFit="1"/>
    </xf>
    <xf numFmtId="0" fontId="36" fillId="6" borderId="20" xfId="0" applyFont="1" applyFill="1" applyBorder="1" applyAlignment="1">
      <alignment horizontal="center" vertical="center" shrinkToFit="1"/>
    </xf>
    <xf numFmtId="0" fontId="29" fillId="0" borderId="19" xfId="0" applyFont="1" applyBorder="1" applyAlignment="1">
      <alignment horizontal="center" vertical="center" shrinkToFit="1"/>
    </xf>
    <xf numFmtId="0" fontId="29" fillId="0" borderId="27" xfId="0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0" fontId="29" fillId="0" borderId="26" xfId="0" applyFont="1" applyBorder="1" applyAlignment="1">
      <alignment horizontal="center" vertical="center" shrinkToFit="1"/>
    </xf>
    <xf numFmtId="0" fontId="29" fillId="0" borderId="27" xfId="0" applyFont="1" applyBorder="1" applyAlignment="1">
      <alignment horizontal="center" vertical="center" shrinkToFit="1"/>
    </xf>
    <xf numFmtId="165" fontId="37" fillId="6" borderId="27" xfId="0" applyNumberFormat="1" applyFont="1" applyFill="1" applyBorder="1" applyAlignment="1">
      <alignment horizontal="center" vertical="center"/>
    </xf>
    <xf numFmtId="165" fontId="37" fillId="6" borderId="28" xfId="0" applyNumberFormat="1" applyFont="1" applyFill="1" applyBorder="1" applyAlignment="1">
      <alignment horizontal="center" vertical="center"/>
    </xf>
    <xf numFmtId="0" fontId="29" fillId="0" borderId="26" xfId="0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0" fontId="38" fillId="6" borderId="27" xfId="0" applyFont="1" applyFill="1" applyBorder="1" applyAlignment="1">
      <alignment horizontal="center" vertical="center"/>
    </xf>
    <xf numFmtId="0" fontId="38" fillId="6" borderId="28" xfId="0" applyFont="1" applyFill="1" applyBorder="1" applyAlignment="1">
      <alignment horizontal="center" vertical="center"/>
    </xf>
    <xf numFmtId="0" fontId="37" fillId="6" borderId="26" xfId="0" applyFont="1" applyFill="1" applyBorder="1" applyAlignment="1">
      <alignment horizontal="left" vertical="center" shrinkToFit="1"/>
    </xf>
    <xf numFmtId="0" fontId="29" fillId="0" borderId="27" xfId="0" applyFont="1" applyBorder="1" applyAlignment="1">
      <alignment horizontal="left" vertical="center" shrinkToFit="1"/>
    </xf>
    <xf numFmtId="0" fontId="29" fillId="0" borderId="28" xfId="0" applyFont="1" applyBorder="1" applyAlignment="1">
      <alignment horizontal="left" vertical="center" shrinkToFit="1"/>
    </xf>
    <xf numFmtId="0" fontId="29" fillId="0" borderId="26" xfId="0" applyFont="1" applyBorder="1" applyAlignment="1">
      <alignment horizontal="left" vertical="center" shrinkToFit="1"/>
    </xf>
    <xf numFmtId="0" fontId="29" fillId="6" borderId="27" xfId="0" applyFont="1" applyFill="1" applyBorder="1"/>
    <xf numFmtId="0" fontId="29" fillId="0" borderId="27" xfId="0" applyFont="1" applyBorder="1" applyAlignment="1">
      <alignment horizontal="left" vertical="center"/>
    </xf>
    <xf numFmtId="0" fontId="29" fillId="0" borderId="28" xfId="0" applyFont="1" applyBorder="1" applyAlignment="1">
      <alignment horizontal="left" vertical="center"/>
    </xf>
    <xf numFmtId="0" fontId="29" fillId="0" borderId="25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37" fillId="0" borderId="25" xfId="0" applyFont="1" applyBorder="1" applyAlignment="1">
      <alignment horizontal="center" vertical="center"/>
    </xf>
    <xf numFmtId="0" fontId="29" fillId="0" borderId="23" xfId="0" applyFont="1" applyBorder="1" applyAlignment="1">
      <alignment horizontal="left" vertical="center"/>
    </xf>
    <xf numFmtId="0" fontId="29" fillId="0" borderId="24" xfId="0" applyFont="1" applyBorder="1" applyAlignment="1">
      <alignment horizontal="left" vertical="center"/>
    </xf>
    <xf numFmtId="0" fontId="29" fillId="0" borderId="23" xfId="0" applyFont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25" xfId="0" applyFont="1" applyBorder="1" applyAlignment="1">
      <alignment horizontal="left" vertical="center"/>
    </xf>
    <xf numFmtId="0" fontId="37" fillId="0" borderId="23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29" fillId="0" borderId="25" xfId="0" applyFont="1" applyBorder="1" applyAlignment="1">
      <alignment horizontal="left" vertical="center" shrinkToFit="1"/>
    </xf>
    <xf numFmtId="0" fontId="29" fillId="6" borderId="0" xfId="0" applyFont="1" applyFill="1"/>
    <xf numFmtId="0" fontId="29" fillId="0" borderId="25" xfId="0" applyFont="1" applyBorder="1" applyAlignment="1">
      <alignment vertical="center"/>
    </xf>
    <xf numFmtId="166" fontId="36" fillId="6" borderId="23" xfId="0" applyNumberFormat="1" applyFont="1" applyFill="1" applyBorder="1" applyAlignment="1">
      <alignment horizontal="center" vertical="center"/>
    </xf>
    <xf numFmtId="166" fontId="36" fillId="6" borderId="24" xfId="0" applyNumberFormat="1" applyFont="1" applyFill="1" applyBorder="1" applyAlignment="1">
      <alignment horizontal="center" vertical="center"/>
    </xf>
    <xf numFmtId="0" fontId="36" fillId="6" borderId="25" xfId="0" applyFont="1" applyFill="1" applyBorder="1" applyAlignment="1">
      <alignment horizontal="center" vertical="center"/>
    </xf>
    <xf numFmtId="0" fontId="36" fillId="6" borderId="23" xfId="0" applyFont="1" applyFill="1" applyBorder="1" applyAlignment="1">
      <alignment horizontal="center" vertical="center"/>
    </xf>
    <xf numFmtId="0" fontId="36" fillId="6" borderId="27" xfId="0" applyFont="1" applyFill="1" applyBorder="1" applyAlignment="1">
      <alignment horizontal="center" vertical="center"/>
    </xf>
    <xf numFmtId="0" fontId="29" fillId="0" borderId="27" xfId="0" applyFont="1" applyBorder="1" applyAlignment="1">
      <alignment vertical="center"/>
    </xf>
    <xf numFmtId="0" fontId="29" fillId="0" borderId="28" xfId="0" applyFont="1" applyBorder="1" applyAlignment="1">
      <alignment vertical="center"/>
    </xf>
    <xf numFmtId="0" fontId="36" fillId="6" borderId="26" xfId="0" applyFont="1" applyFill="1" applyBorder="1" applyAlignment="1">
      <alignment horizontal="center" vertical="center"/>
    </xf>
    <xf numFmtId="0" fontId="29" fillId="0" borderId="26" xfId="0" applyFont="1" applyBorder="1" applyAlignment="1">
      <alignment vertical="center"/>
    </xf>
    <xf numFmtId="0" fontId="39" fillId="0" borderId="27" xfId="0" applyFont="1" applyBorder="1" applyAlignment="1">
      <alignment horizontal="right" vertical="center"/>
    </xf>
    <xf numFmtId="0" fontId="29" fillId="0" borderId="27" xfId="0" applyFont="1" applyBorder="1" applyAlignment="1">
      <alignment horizontal="right" vertical="center"/>
    </xf>
    <xf numFmtId="0" fontId="40" fillId="6" borderId="27" xfId="0" applyFont="1" applyFill="1" applyBorder="1" applyAlignment="1">
      <alignment horizontal="center" vertical="center" shrinkToFit="1"/>
    </xf>
    <xf numFmtId="1" fontId="40" fillId="6" borderId="27" xfId="0" applyNumberFormat="1" applyFont="1" applyFill="1" applyBorder="1" applyAlignment="1">
      <alignment horizontal="center" vertical="center" shrinkToFit="1"/>
    </xf>
    <xf numFmtId="0" fontId="29" fillId="0" borderId="19" xfId="0" applyFont="1" applyBorder="1" applyAlignment="1">
      <alignment horizontal="left" vertical="center"/>
    </xf>
    <xf numFmtId="0" fontId="29" fillId="0" borderId="20" xfId="0" applyFont="1" applyBorder="1" applyAlignment="1">
      <alignment horizontal="left" vertical="center"/>
    </xf>
    <xf numFmtId="0" fontId="32" fillId="6" borderId="20" xfId="0" applyFont="1" applyFill="1" applyBorder="1" applyAlignment="1">
      <alignment horizontal="center" vertical="center"/>
    </xf>
    <xf numFmtId="0" fontId="32" fillId="6" borderId="21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/>
    </xf>
    <xf numFmtId="0" fontId="29" fillId="0" borderId="21" xfId="0" applyFont="1" applyBorder="1" applyAlignment="1">
      <alignment horizontal="center"/>
    </xf>
    <xf numFmtId="0" fontId="29" fillId="0" borderId="21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1" xfId="0" applyFont="1" applyBorder="1" applyAlignment="1">
      <alignment horizontal="left" vertical="center"/>
    </xf>
    <xf numFmtId="0" fontId="29" fillId="0" borderId="13" xfId="0" applyFont="1" applyBorder="1" applyAlignment="1">
      <alignment horizontal="left" vertical="center"/>
    </xf>
    <xf numFmtId="0" fontId="29" fillId="0" borderId="12" xfId="0" applyFont="1" applyBorder="1" applyAlignment="1">
      <alignment horizontal="left" vertical="center"/>
    </xf>
    <xf numFmtId="0" fontId="29" fillId="0" borderId="6" xfId="0" applyFont="1" applyBorder="1" applyAlignment="1">
      <alignment horizontal="left" vertical="center"/>
    </xf>
    <xf numFmtId="0" fontId="29" fillId="0" borderId="9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  <xf numFmtId="0" fontId="32" fillId="0" borderId="30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29" fillId="0" borderId="31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30" xfId="0" applyFont="1" applyBorder="1" applyAlignment="1">
      <alignment horizontal="center" vertical="center"/>
    </xf>
    <xf numFmtId="0" fontId="29" fillId="0" borderId="30" xfId="0" applyFont="1" applyBorder="1" applyAlignment="1">
      <alignment horizontal="left" vertical="center"/>
    </xf>
    <xf numFmtId="0" fontId="29" fillId="0" borderId="10" xfId="0" applyFont="1" applyBorder="1" applyAlignment="1">
      <alignment horizontal="left" vertical="center"/>
    </xf>
    <xf numFmtId="0" fontId="29" fillId="0" borderId="31" xfId="0" applyFont="1" applyBorder="1" applyAlignment="1">
      <alignment horizontal="left" vertical="center"/>
    </xf>
    <xf numFmtId="0" fontId="29" fillId="0" borderId="29" xfId="0" applyFont="1" applyBorder="1" applyAlignment="1">
      <alignment horizontal="left" vertical="center"/>
    </xf>
    <xf numFmtId="0" fontId="29" fillId="0" borderId="32" xfId="0" applyFont="1" applyBorder="1" applyAlignment="1">
      <alignment horizontal="center" vertical="center"/>
    </xf>
    <xf numFmtId="0" fontId="29" fillId="0" borderId="33" xfId="0" applyFont="1" applyBorder="1" applyAlignment="1">
      <alignment horizontal="center" vertical="center"/>
    </xf>
    <xf numFmtId="16" fontId="41" fillId="6" borderId="23" xfId="0" applyNumberFormat="1" applyFont="1" applyFill="1" applyBorder="1" applyAlignment="1">
      <alignment horizontal="center" vertical="center" shrinkToFit="1"/>
    </xf>
    <xf numFmtId="16" fontId="41" fillId="6" borderId="24" xfId="0" applyNumberFormat="1" applyFont="1" applyFill="1" applyBorder="1" applyAlignment="1">
      <alignment horizontal="center" vertical="center" shrinkToFit="1"/>
    </xf>
    <xf numFmtId="2" fontId="42" fillId="0" borderId="25" xfId="0" applyNumberFormat="1" applyFont="1" applyBorder="1" applyAlignment="1">
      <alignment horizontal="center" vertical="center"/>
    </xf>
    <xf numFmtId="2" fontId="42" fillId="0" borderId="24" xfId="0" applyNumberFormat="1" applyFont="1" applyBorder="1" applyAlignment="1">
      <alignment horizontal="center" vertical="center"/>
    </xf>
    <xf numFmtId="2" fontId="42" fillId="0" borderId="26" xfId="0" applyNumberFormat="1" applyFont="1" applyBorder="1" applyAlignment="1">
      <alignment horizontal="center" vertical="center"/>
    </xf>
    <xf numFmtId="2" fontId="42" fillId="0" borderId="28" xfId="0" applyNumberFormat="1" applyFont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35" xfId="0" applyFont="1" applyBorder="1" applyAlignment="1">
      <alignment horizontal="center" vertical="center"/>
    </xf>
    <xf numFmtId="12" fontId="42" fillId="0" borderId="35" xfId="0" applyNumberFormat="1" applyFont="1" applyBorder="1" applyAlignment="1">
      <alignment horizontal="center" vertical="center"/>
    </xf>
    <xf numFmtId="12" fontId="42" fillId="0" borderId="36" xfId="0" applyNumberFormat="1" applyFont="1" applyBorder="1" applyAlignment="1">
      <alignment horizontal="center" vertical="center"/>
    </xf>
    <xf numFmtId="0" fontId="42" fillId="0" borderId="37" xfId="0" applyFont="1" applyBorder="1" applyAlignment="1">
      <alignment horizontal="center" vertical="center"/>
    </xf>
    <xf numFmtId="0" fontId="42" fillId="0" borderId="38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25" xfId="0" applyFont="1" applyBorder="1" applyAlignment="1">
      <alignment horizontal="center"/>
    </xf>
    <xf numFmtId="0" fontId="42" fillId="0" borderId="23" xfId="0" applyFont="1" applyBorder="1" applyAlignment="1">
      <alignment horizontal="center"/>
    </xf>
    <xf numFmtId="0" fontId="43" fillId="6" borderId="9" xfId="0" applyFont="1" applyFill="1" applyBorder="1" applyAlignment="1">
      <alignment horizontal="center" vertical="center"/>
    </xf>
    <xf numFmtId="0" fontId="43" fillId="6" borderId="29" xfId="0" applyFont="1" applyFill="1" applyBorder="1" applyAlignment="1">
      <alignment horizontal="center" vertical="center"/>
    </xf>
    <xf numFmtId="0" fontId="29" fillId="0" borderId="24" xfId="0" applyFont="1" applyBorder="1" applyAlignment="1">
      <alignment horizontal="center" vertical="center"/>
    </xf>
    <xf numFmtId="0" fontId="42" fillId="0" borderId="24" xfId="0" applyFont="1" applyBorder="1" applyAlignment="1">
      <alignment horizontal="center"/>
    </xf>
    <xf numFmtId="0" fontId="29" fillId="0" borderId="25" xfId="0" applyFont="1" applyBorder="1" applyAlignment="1">
      <alignment horizontal="center"/>
    </xf>
    <xf numFmtId="0" fontId="29" fillId="0" borderId="23" xfId="0" applyFont="1" applyBorder="1" applyAlignment="1">
      <alignment horizontal="center"/>
    </xf>
    <xf numFmtId="0" fontId="29" fillId="0" borderId="24" xfId="0" applyFont="1" applyBorder="1" applyAlignment="1">
      <alignment horizontal="center"/>
    </xf>
    <xf numFmtId="0" fontId="44" fillId="0" borderId="25" xfId="0" applyFont="1" applyBorder="1" applyAlignment="1">
      <alignment horizontal="center"/>
    </xf>
    <xf numFmtId="0" fontId="44" fillId="0" borderId="24" xfId="0" applyFont="1" applyBorder="1" applyAlignment="1">
      <alignment horizontal="center"/>
    </xf>
    <xf numFmtId="0" fontId="29" fillId="0" borderId="33" xfId="0" applyFont="1" applyBorder="1" applyAlignment="1">
      <alignment horizontal="center"/>
    </xf>
    <xf numFmtId="0" fontId="42" fillId="0" borderId="39" xfId="0" applyFont="1" applyBorder="1" applyAlignment="1">
      <alignment horizontal="center" vertical="center"/>
    </xf>
    <xf numFmtId="0" fontId="42" fillId="0" borderId="40" xfId="0" applyFont="1" applyBorder="1" applyAlignment="1">
      <alignment horizontal="center" vertical="center"/>
    </xf>
    <xf numFmtId="16" fontId="42" fillId="6" borderId="23" xfId="0" applyNumberFormat="1" applyFont="1" applyFill="1" applyBorder="1" applyAlignment="1">
      <alignment horizontal="center" vertical="center" shrinkToFit="1"/>
    </xf>
    <xf numFmtId="16" fontId="42" fillId="6" borderId="24" xfId="0" applyNumberFormat="1" applyFont="1" applyFill="1" applyBorder="1" applyAlignment="1">
      <alignment horizontal="center" vertical="center" shrinkToFit="1"/>
    </xf>
    <xf numFmtId="166" fontId="42" fillId="0" borderId="41" xfId="0" applyNumberFormat="1" applyFont="1" applyBorder="1" applyAlignment="1">
      <alignment horizontal="center" vertical="center"/>
    </xf>
    <xf numFmtId="166" fontId="42" fillId="0" borderId="42" xfId="0" applyNumberFormat="1" applyFont="1" applyBorder="1" applyAlignment="1">
      <alignment horizontal="center" vertical="center"/>
    </xf>
    <xf numFmtId="167" fontId="42" fillId="0" borderId="35" xfId="0" applyNumberFormat="1" applyFont="1" applyBorder="1" applyAlignment="1">
      <alignment horizontal="center" vertical="center"/>
    </xf>
    <xf numFmtId="167" fontId="42" fillId="0" borderId="36" xfId="0" applyNumberFormat="1" applyFont="1" applyBorder="1" applyAlignment="1">
      <alignment horizontal="center" vertical="center"/>
    </xf>
    <xf numFmtId="0" fontId="42" fillId="0" borderId="43" xfId="0" applyFont="1" applyBorder="1" applyAlignment="1">
      <alignment horizontal="center" vertical="center"/>
    </xf>
    <xf numFmtId="0" fontId="42" fillId="0" borderId="42" xfId="0" applyFont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0" fontId="42" fillId="0" borderId="26" xfId="0" applyFont="1" applyBorder="1" applyAlignment="1">
      <alignment horizontal="center"/>
    </xf>
    <xf numFmtId="0" fontId="42" fillId="0" borderId="27" xfId="0" applyFont="1" applyBorder="1" applyAlignment="1">
      <alignment horizontal="center"/>
    </xf>
    <xf numFmtId="0" fontId="45" fillId="6" borderId="22" xfId="0" applyFont="1" applyFill="1" applyBorder="1" applyAlignment="1">
      <alignment horizontal="center" vertical="center"/>
    </xf>
    <xf numFmtId="0" fontId="45" fillId="6" borderId="2" xfId="0" applyFont="1" applyFill="1" applyBorder="1" applyAlignment="1">
      <alignment horizontal="center" vertical="center"/>
    </xf>
    <xf numFmtId="0" fontId="29" fillId="0" borderId="28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/>
    </xf>
    <xf numFmtId="0" fontId="29" fillId="0" borderId="26" xfId="0" applyFont="1" applyBorder="1" applyAlignment="1">
      <alignment horizontal="center"/>
    </xf>
    <xf numFmtId="0" fontId="44" fillId="0" borderId="26" xfId="0" applyFont="1" applyBorder="1" applyAlignment="1">
      <alignment horizontal="center"/>
    </xf>
    <xf numFmtId="0" fontId="44" fillId="0" borderId="28" xfId="0" applyFont="1" applyBorder="1" applyAlignment="1">
      <alignment horizontal="center"/>
    </xf>
    <xf numFmtId="0" fontId="29" fillId="0" borderId="40" xfId="0" applyFont="1" applyBorder="1" applyAlignment="1">
      <alignment horizontal="center"/>
    </xf>
    <xf numFmtId="0" fontId="29" fillId="0" borderId="39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/>
    </xf>
    <xf numFmtId="0" fontId="42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2" fillId="0" borderId="43" xfId="0" applyFont="1" applyBorder="1" applyAlignment="1">
      <alignment horizontal="center"/>
    </xf>
    <xf numFmtId="0" fontId="42" fillId="0" borderId="44" xfId="0" applyFont="1" applyBorder="1" applyAlignment="1">
      <alignment horizontal="center"/>
    </xf>
    <xf numFmtId="0" fontId="42" fillId="0" borderId="41" xfId="0" applyFont="1" applyBorder="1" applyAlignment="1">
      <alignment horizontal="center" vertical="top"/>
    </xf>
    <xf numFmtId="0" fontId="42" fillId="0" borderId="42" xfId="0" applyFont="1" applyBorder="1" applyAlignment="1">
      <alignment horizontal="center" vertical="top"/>
    </xf>
    <xf numFmtId="0" fontId="42" fillId="0" borderId="42" xfId="0" applyFont="1" applyBorder="1" applyAlignment="1">
      <alignment horizontal="left" vertical="center"/>
    </xf>
    <xf numFmtId="0" fontId="42" fillId="0" borderId="44" xfId="0" applyFont="1" applyBorder="1" applyAlignment="1">
      <alignment horizontal="left" vertical="center"/>
    </xf>
    <xf numFmtId="2" fontId="42" fillId="0" borderId="41" xfId="0" applyNumberFormat="1" applyFont="1" applyBorder="1" applyAlignment="1">
      <alignment horizontal="center" vertical="center"/>
    </xf>
    <xf numFmtId="2" fontId="42" fillId="0" borderId="42" xfId="0" applyNumberFormat="1" applyFont="1" applyBorder="1" applyAlignment="1">
      <alignment horizontal="center" vertical="center"/>
    </xf>
    <xf numFmtId="0" fontId="29" fillId="0" borderId="45" xfId="0" applyFont="1" applyBorder="1" applyAlignment="1">
      <alignment horizontal="center" vertical="center"/>
    </xf>
    <xf numFmtId="0" fontId="29" fillId="0" borderId="46" xfId="0" applyFont="1" applyBorder="1" applyAlignment="1">
      <alignment horizontal="center" vertical="center"/>
    </xf>
    <xf numFmtId="0" fontId="42" fillId="0" borderId="47" xfId="0" applyFont="1" applyBorder="1" applyAlignment="1">
      <alignment horizontal="center" vertical="center"/>
    </xf>
    <xf numFmtId="0" fontId="42" fillId="0" borderId="48" xfId="0" applyFont="1" applyBorder="1" applyAlignment="1">
      <alignment horizontal="center" vertical="center"/>
    </xf>
    <xf numFmtId="0" fontId="42" fillId="0" borderId="19" xfId="0" applyFont="1" applyBorder="1" applyAlignment="1">
      <alignment horizontal="center"/>
    </xf>
    <xf numFmtId="0" fontId="42" fillId="0" borderId="20" xfId="0" applyFont="1" applyBorder="1" applyAlignment="1">
      <alignment horizontal="center"/>
    </xf>
    <xf numFmtId="0" fontId="43" fillId="6" borderId="22" xfId="0" applyFont="1" applyFill="1" applyBorder="1" applyAlignment="1">
      <alignment horizontal="center" vertical="center"/>
    </xf>
    <xf numFmtId="0" fontId="43" fillId="6" borderId="2" xfId="0" applyFont="1" applyFill="1" applyBorder="1" applyAlignment="1">
      <alignment horizontal="center" vertical="center"/>
    </xf>
    <xf numFmtId="0" fontId="29" fillId="0" borderId="49" xfId="0" applyFont="1" applyBorder="1" applyAlignment="1">
      <alignment horizontal="center" vertical="center"/>
    </xf>
    <xf numFmtId="0" fontId="29" fillId="0" borderId="50" xfId="0" applyFont="1" applyBorder="1" applyAlignment="1">
      <alignment horizontal="center" vertical="center"/>
    </xf>
    <xf numFmtId="0" fontId="42" fillId="0" borderId="21" xfId="0" applyFont="1" applyBorder="1" applyAlignment="1">
      <alignment horizontal="center"/>
    </xf>
    <xf numFmtId="0" fontId="29" fillId="0" borderId="19" xfId="0" applyFont="1" applyBorder="1" applyAlignment="1">
      <alignment horizontal="center"/>
    </xf>
    <xf numFmtId="0" fontId="44" fillId="0" borderId="19" xfId="0" applyFont="1" applyBorder="1" applyAlignment="1">
      <alignment horizontal="center"/>
    </xf>
    <xf numFmtId="0" fontId="44" fillId="0" borderId="21" xfId="0" applyFont="1" applyBorder="1" applyAlignment="1">
      <alignment horizontal="center"/>
    </xf>
    <xf numFmtId="0" fontId="29" fillId="0" borderId="51" xfId="0" applyFont="1" applyBorder="1" applyAlignment="1">
      <alignment horizontal="center"/>
    </xf>
    <xf numFmtId="0" fontId="29" fillId="4" borderId="18" xfId="0" applyFont="1" applyFill="1" applyBorder="1" applyAlignment="1">
      <alignment horizontal="left" vertical="center" wrapText="1"/>
    </xf>
    <xf numFmtId="0" fontId="29" fillId="4" borderId="0" xfId="0" applyFont="1" applyFill="1" applyAlignment="1">
      <alignment horizontal="left" vertical="center" wrapText="1"/>
    </xf>
    <xf numFmtId="0" fontId="29" fillId="4" borderId="20" xfId="0" applyFont="1" applyFill="1" applyBorder="1" applyAlignment="1">
      <alignment horizontal="left" vertical="center" wrapText="1"/>
    </xf>
    <xf numFmtId="0" fontId="29" fillId="4" borderId="51" xfId="0" applyFont="1" applyFill="1" applyBorder="1" applyAlignment="1">
      <alignment horizontal="left" vertical="center" wrapText="1"/>
    </xf>
    <xf numFmtId="0" fontId="45" fillId="0" borderId="20" xfId="0" applyFont="1" applyBorder="1" applyAlignment="1">
      <alignment vertical="center" wrapText="1"/>
    </xf>
    <xf numFmtId="0" fontId="29" fillId="7" borderId="52" xfId="0" applyFont="1" applyFill="1" applyBorder="1" applyAlignment="1">
      <alignment horizontal="center" vertical="center"/>
    </xf>
    <xf numFmtId="0" fontId="29" fillId="0" borderId="52" xfId="0" applyFont="1" applyBorder="1" applyAlignment="1">
      <alignment horizontal="center" vertical="center"/>
    </xf>
    <xf numFmtId="0" fontId="29" fillId="0" borderId="52" xfId="0" applyFont="1" applyBorder="1" applyAlignment="1">
      <alignment horizontal="center"/>
    </xf>
    <xf numFmtId="0" fontId="29" fillId="4" borderId="15" xfId="0" applyFont="1" applyFill="1" applyBorder="1" applyAlignment="1">
      <alignment horizontal="left" vertical="center" wrapText="1"/>
    </xf>
    <xf numFmtId="0" fontId="45" fillId="0" borderId="0" xfId="0" applyFont="1" applyAlignment="1">
      <alignment vertical="center" wrapText="1"/>
    </xf>
    <xf numFmtId="0" fontId="29" fillId="7" borderId="52" xfId="0" applyFont="1" applyFill="1" applyBorder="1" applyAlignment="1">
      <alignment horizontal="left" vertical="center"/>
    </xf>
    <xf numFmtId="0" fontId="29" fillId="4" borderId="9" xfId="0" applyFont="1" applyFill="1" applyBorder="1" applyAlignment="1">
      <alignment horizontal="left" vertical="center" wrapText="1"/>
    </xf>
    <xf numFmtId="0" fontId="29" fillId="4" borderId="30" xfId="0" applyFont="1" applyFill="1" applyBorder="1" applyAlignment="1">
      <alignment horizontal="left" vertical="center" wrapText="1"/>
    </xf>
    <xf numFmtId="0" fontId="29" fillId="4" borderId="29" xfId="0" applyFont="1" applyFill="1" applyBorder="1" applyAlignment="1">
      <alignment horizontal="left" vertical="center" wrapText="1"/>
    </xf>
    <xf numFmtId="0" fontId="45" fillId="0" borderId="30" xfId="0" applyFont="1" applyBorder="1" applyAlignment="1">
      <alignment vertical="center" wrapText="1"/>
    </xf>
    <xf numFmtId="0" fontId="45" fillId="0" borderId="53" xfId="0" applyFont="1" applyBorder="1" applyAlignment="1">
      <alignment horizontal="center" vertical="center"/>
    </xf>
    <xf numFmtId="0" fontId="45" fillId="0" borderId="54" xfId="0" applyFont="1" applyBorder="1" applyAlignment="1">
      <alignment horizontal="center" vertical="center"/>
    </xf>
    <xf numFmtId="0" fontId="45" fillId="0" borderId="55" xfId="0" applyFont="1" applyBorder="1" applyAlignment="1">
      <alignment horizontal="center" vertical="center"/>
    </xf>
    <xf numFmtId="0" fontId="45" fillId="0" borderId="23" xfId="0" applyFont="1" applyBorder="1" applyAlignment="1">
      <alignment horizontal="center" vertical="center"/>
    </xf>
    <xf numFmtId="0" fontId="45" fillId="0" borderId="24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/>
    </xf>
    <xf numFmtId="0" fontId="45" fillId="0" borderId="23" xfId="0" applyFont="1" applyBorder="1" applyAlignment="1">
      <alignment horizontal="center"/>
    </xf>
    <xf numFmtId="0" fontId="45" fillId="0" borderId="24" xfId="0" applyFont="1" applyBorder="1" applyAlignment="1">
      <alignment horizontal="center"/>
    </xf>
    <xf numFmtId="0" fontId="45" fillId="0" borderId="56" xfId="0" applyFont="1" applyBorder="1" applyAlignment="1">
      <alignment horizontal="center" vertical="center"/>
    </xf>
    <xf numFmtId="0" fontId="45" fillId="0" borderId="20" xfId="0" applyFont="1" applyBorder="1" applyAlignment="1">
      <alignment horizontal="center" vertical="center"/>
    </xf>
    <xf numFmtId="0" fontId="45" fillId="0" borderId="21" xfId="0" applyFont="1" applyBorder="1" applyAlignment="1">
      <alignment horizontal="center" vertical="center"/>
    </xf>
    <xf numFmtId="0" fontId="45" fillId="0" borderId="19" xfId="0" applyFont="1" applyBorder="1" applyAlignment="1">
      <alignment horizontal="center" vertical="center"/>
    </xf>
    <xf numFmtId="0" fontId="45" fillId="0" borderId="51" xfId="0" applyFont="1" applyBorder="1" applyAlignment="1">
      <alignment horizontal="center" vertical="center"/>
    </xf>
    <xf numFmtId="0" fontId="45" fillId="0" borderId="20" xfId="0" applyFont="1" applyBorder="1" applyAlignment="1">
      <alignment horizontal="left" vertical="center"/>
    </xf>
    <xf numFmtId="0" fontId="45" fillId="0" borderId="21" xfId="0" applyFont="1" applyBorder="1" applyAlignment="1">
      <alignment horizontal="left" vertical="center"/>
    </xf>
    <xf numFmtId="0" fontId="45" fillId="0" borderId="19" xfId="0" applyFont="1" applyBorder="1" applyAlignment="1">
      <alignment horizontal="left" vertical="center"/>
    </xf>
    <xf numFmtId="0" fontId="45" fillId="0" borderId="32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45" fillId="0" borderId="33" xfId="0" applyFont="1" applyBorder="1" applyAlignment="1">
      <alignment horizontal="center" vertical="center"/>
    </xf>
    <xf numFmtId="0" fontId="45" fillId="0" borderId="23" xfId="0" applyFont="1" applyBorder="1" applyAlignment="1">
      <alignment horizontal="left" vertical="center"/>
    </xf>
    <xf numFmtId="0" fontId="45" fillId="0" borderId="24" xfId="0" applyFont="1" applyBorder="1" applyAlignment="1">
      <alignment horizontal="left" vertical="center"/>
    </xf>
    <xf numFmtId="0" fontId="45" fillId="0" borderId="25" xfId="0" applyFont="1" applyBorder="1" applyAlignment="1">
      <alignment horizontal="left" vertical="center"/>
    </xf>
    <xf numFmtId="0" fontId="29" fillId="0" borderId="39" xfId="0" applyFont="1" applyBorder="1" applyAlignment="1">
      <alignment horizontal="center"/>
    </xf>
    <xf numFmtId="166" fontId="29" fillId="0" borderId="26" xfId="0" applyNumberFormat="1" applyFont="1" applyBorder="1" applyAlignment="1">
      <alignment horizontal="center" shrinkToFit="1"/>
    </xf>
    <xf numFmtId="166" fontId="29" fillId="0" borderId="27" xfId="0" applyNumberFormat="1" applyFont="1" applyBorder="1" applyAlignment="1">
      <alignment horizontal="center" shrinkToFit="1"/>
    </xf>
    <xf numFmtId="166" fontId="29" fillId="0" borderId="28" xfId="0" applyNumberFormat="1" applyFont="1" applyBorder="1" applyAlignment="1">
      <alignment horizontal="center" shrinkToFit="1"/>
    </xf>
    <xf numFmtId="166" fontId="46" fillId="0" borderId="26" xfId="0" applyNumberFormat="1" applyFont="1" applyBorder="1" applyAlignment="1">
      <alignment horizontal="center" shrinkToFit="1"/>
    </xf>
    <xf numFmtId="166" fontId="46" fillId="0" borderId="27" xfId="0" applyNumberFormat="1" applyFont="1" applyBorder="1" applyAlignment="1">
      <alignment horizontal="center" shrinkToFit="1"/>
    </xf>
    <xf numFmtId="166" fontId="46" fillId="0" borderId="40" xfId="0" applyNumberFormat="1" applyFont="1" applyBorder="1" applyAlignment="1">
      <alignment horizontal="center" shrinkToFit="1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42" fillId="0" borderId="56" xfId="0" applyFont="1" applyBorder="1" applyAlignment="1">
      <alignment horizontal="center" vertical="center"/>
    </xf>
    <xf numFmtId="0" fontId="42" fillId="0" borderId="20" xfId="0" applyFont="1" applyBorder="1" applyAlignment="1">
      <alignment horizontal="center" vertical="center"/>
    </xf>
    <xf numFmtId="0" fontId="42" fillId="0" borderId="21" xfId="0" applyFont="1" applyBorder="1" applyAlignment="1">
      <alignment horizontal="center" vertical="center"/>
    </xf>
    <xf numFmtId="166" fontId="46" fillId="0" borderId="19" xfId="0" applyNumberFormat="1" applyFont="1" applyBorder="1" applyAlignment="1">
      <alignment horizontal="center" vertical="center" shrinkToFit="1"/>
    </xf>
    <xf numFmtId="0" fontId="46" fillId="0" borderId="20" xfId="0" applyFont="1" applyBorder="1" applyAlignment="1">
      <alignment horizontal="center" vertical="center" shrinkToFit="1"/>
    </xf>
    <xf numFmtId="0" fontId="46" fillId="0" borderId="51" xfId="0" applyFont="1" applyBorder="1" applyAlignment="1">
      <alignment horizontal="center" vertical="center" shrinkToFit="1"/>
    </xf>
    <xf numFmtId="0" fontId="36" fillId="0" borderId="20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47" fillId="0" borderId="19" xfId="0" applyFont="1" applyBorder="1" applyAlignment="1">
      <alignment horizontal="left" vertical="center"/>
    </xf>
    <xf numFmtId="0" fontId="47" fillId="0" borderId="20" xfId="0" applyFont="1" applyBorder="1" applyAlignment="1">
      <alignment horizontal="left" vertical="center"/>
    </xf>
    <xf numFmtId="0" fontId="47" fillId="0" borderId="21" xfId="0" applyFont="1" applyBorder="1" applyAlignment="1">
      <alignment horizontal="left" vertical="center"/>
    </xf>
    <xf numFmtId="0" fontId="29" fillId="0" borderId="57" xfId="0" applyFont="1" applyBorder="1" applyAlignment="1">
      <alignment horizontal="left" vertical="top"/>
    </xf>
    <xf numFmtId="0" fontId="29" fillId="0" borderId="19" xfId="0" applyFont="1" applyBorder="1" applyAlignment="1">
      <alignment horizontal="left" vertical="top"/>
    </xf>
    <xf numFmtId="0" fontId="29" fillId="0" borderId="20" xfId="0" applyFont="1" applyBorder="1" applyAlignment="1">
      <alignment horizontal="left" vertical="top"/>
    </xf>
    <xf numFmtId="0" fontId="29" fillId="0" borderId="21" xfId="0" applyFont="1" applyBorder="1" applyAlignment="1">
      <alignment horizontal="center" vertical="top"/>
    </xf>
    <xf numFmtId="0" fontId="29" fillId="0" borderId="21" xfId="0" applyFont="1" applyBorder="1" applyAlignment="1">
      <alignment horizontal="left" vertical="top"/>
    </xf>
    <xf numFmtId="0" fontId="42" fillId="0" borderId="9" xfId="0" applyFont="1" applyBorder="1" applyAlignment="1">
      <alignment horizontal="center" vertical="center"/>
    </xf>
    <xf numFmtId="0" fontId="42" fillId="0" borderId="30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6" fillId="0" borderId="31" xfId="0" applyFont="1" applyBorder="1" applyAlignment="1">
      <alignment horizontal="center" vertical="center" shrinkToFit="1"/>
    </xf>
    <xf numFmtId="0" fontId="46" fillId="0" borderId="30" xfId="0" applyFont="1" applyBorder="1" applyAlignment="1">
      <alignment horizontal="center" vertical="center" shrinkToFit="1"/>
    </xf>
    <xf numFmtId="0" fontId="46" fillId="0" borderId="29" xfId="0" applyFont="1" applyBorder="1" applyAlignment="1">
      <alignment horizontal="center" vertical="center" shrinkToFit="1"/>
    </xf>
    <xf numFmtId="0" fontId="36" fillId="0" borderId="23" xfId="0" applyFont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47" fillId="0" borderId="25" xfId="0" applyFont="1" applyBorder="1" applyAlignment="1">
      <alignment horizontal="left" vertical="center"/>
    </xf>
    <xf numFmtId="0" fontId="47" fillId="0" borderId="23" xfId="0" applyFont="1" applyBorder="1" applyAlignment="1">
      <alignment horizontal="left" vertical="center"/>
    </xf>
    <xf numFmtId="0" fontId="47" fillId="0" borderId="24" xfId="0" applyFont="1" applyBorder="1" applyAlignment="1">
      <alignment horizontal="left" vertical="center"/>
    </xf>
    <xf numFmtId="0" fontId="29" fillId="0" borderId="58" xfId="0" applyFont="1" applyBorder="1" applyAlignment="1">
      <alignment horizontal="center"/>
    </xf>
    <xf numFmtId="0" fontId="29" fillId="0" borderId="2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9.xml"/><Relationship Id="rId5" Type="http://schemas.openxmlformats.org/officeDocument/2006/relationships/worksheet" Target="worksheets/sheet154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5"/>
  <sheetViews>
    <sheetView workbookViewId="0" zoomScale="100" zoomScaleNormal="100">
      <pane xSplit="8" ySplit="3" topLeftCell="I4" activePane="bottomRight" state="frozen"/>
      <selection pane="bottomRight" activeCell="L6" sqref="L6"/>
    </sheetView>
  </sheetViews>
  <sheetFormatPr defaultRowHeight="14" outlineLevelRow="0" outlineLevelCol="0" x14ac:dyDescent="0" defaultColWidth="12.5" customHeight="1"/>
  <cols>
    <col min="1" max="1" width="7.6640625" customWidth="1"/>
    <col min="2" max="2" width="24.5" customWidth="1"/>
    <col min="3" max="3" width="18.6640625" customWidth="1"/>
    <col min="4" max="4" width="8.33203125" customWidth="1"/>
    <col min="5" max="5" width="33.83203125" customWidth="1"/>
    <col min="6" max="6" width="7.6640625" customWidth="1"/>
    <col min="7" max="7" width="11" customWidth="1"/>
    <col min="8" max="8" width="16.1640625" customWidth="1"/>
    <col min="9" max="9" width="7" customWidth="1"/>
    <col min="10" max="10" width="9.5" customWidth="1"/>
    <col min="11" max="11" width="7" customWidth="1"/>
    <col min="12" max="12" width="9.5" customWidth="1"/>
    <col min="13" max="13" width="7" customWidth="1"/>
    <col min="14" max="14" width="9.5" customWidth="1"/>
    <col min="15" max="15" width="7" customWidth="1"/>
    <col min="16" max="16" width="9.5" customWidth="1"/>
    <col min="17" max="17" width="7" customWidth="1"/>
    <col min="18" max="18" width="9.5" customWidth="1"/>
    <col min="19" max="19" width="7" customWidth="1"/>
    <col min="20" max="20" width="9.5" customWidth="1"/>
    <col min="21" max="21" width="7" customWidth="1"/>
    <col min="22" max="22" width="9.5" customWidth="1"/>
    <col min="23" max="23" width="22.5" customWidth="1"/>
    <col min="24" max="24" width="8.33203125" customWidth="1"/>
    <col min="25" max="30" width="5.6640625" customWidth="1"/>
    <col min="31" max="31" width="16.6640625" customWidth="1"/>
    <col min="32" max="32" width="5.6640625" customWidth="1"/>
    <col min="33" max="33" width="7.33203125" customWidth="1"/>
    <col min="34" max="34" width="7.1640625" customWidth="1"/>
    <col min="35" max="35" width="12.5" customWidth="1"/>
    <col min="36" max="36" width="31.33203125" customWidth="1"/>
    <col min="37" max="37" width="12.5" customWidth="1"/>
    <col min="38" max="38" width="10" customWidth="1"/>
    <col min="39" max="16384" width="12.5" customWidth="1"/>
  </cols>
  <sheetData>
    <row r="1" ht="48" customHeight="1" spans="1:38" s="8" customFormat="1" x14ac:dyDescent="0.25">
      <c r="A1" s="9"/>
      <c r="B1" s="9" t="str">
        <f>[1]CREW!$A$1</f>
        <v>YELLOWJACKETS S1</v>
      </c>
      <c r="C1" s="10"/>
      <c r="H1" s="11"/>
      <c r="I1" s="12" t="s">
        <v>0</v>
      </c>
      <c r="J1" s="12"/>
      <c r="K1" s="12"/>
      <c r="L1" s="12"/>
      <c r="M1" s="12"/>
      <c r="N1" s="12"/>
      <c r="O1" s="12"/>
      <c r="P1" s="11"/>
      <c r="Q1" s="13">
        <f>[1]CREW!$B$2</f>
        <v>42960</v>
      </c>
      <c r="R1" s="11"/>
      <c r="S1" s="11"/>
      <c r="T1" s="11"/>
      <c r="U1" s="11"/>
      <c r="V1" s="11"/>
      <c r="W1" s="14" t="s">
        <v>1</v>
      </c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5"/>
      <c r="AL1" s="16"/>
    </row>
    <row r="2" ht="15" customHeight="1" spans="1:34" x14ac:dyDescent="0.25">
      <c r="A2" s="17" t="s">
        <v>2</v>
      </c>
      <c r="B2" s="17" t="s">
        <v>3</v>
      </c>
      <c r="C2" s="18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9" t="s">
        <v>9</v>
      </c>
      <c r="I2" s="20">
        <f>K2-1</f>
        <v>42954</v>
      </c>
      <c r="J2" s="21"/>
      <c r="K2" s="20">
        <f>M2-1</f>
        <v>42955</v>
      </c>
      <c r="L2" s="21"/>
      <c r="M2" s="20">
        <f>O2-1</f>
        <v>42956</v>
      </c>
      <c r="N2" s="21"/>
      <c r="O2" s="20">
        <f>Q2-1</f>
        <v>42957</v>
      </c>
      <c r="P2" s="21"/>
      <c r="Q2" s="20">
        <f>S2-1</f>
        <v>42958</v>
      </c>
      <c r="R2" s="21"/>
      <c r="S2" s="20">
        <f>U2-1</f>
        <v>42959</v>
      </c>
      <c r="T2" s="21"/>
      <c r="U2" s="20">
        <f>$Q$1</f>
        <v>42960</v>
      </c>
      <c r="V2" s="21"/>
      <c r="W2" s="22" t="s">
        <v>10</v>
      </c>
      <c r="X2" s="23"/>
      <c r="Y2" s="24" t="s">
        <v>11</v>
      </c>
      <c r="Z2" s="24" t="s">
        <v>12</v>
      </c>
      <c r="AA2" s="24" t="s">
        <v>13</v>
      </c>
      <c r="AB2" s="24" t="s">
        <v>119</v>
      </c>
      <c r="AC2" s="24" t="s">
        <v>15</v>
      </c>
      <c r="AD2" s="24" t="s">
        <v>16</v>
      </c>
      <c r="AE2" s="24" t="s">
        <v>17</v>
      </c>
      <c r="AF2" s="24" t="s">
        <v>18</v>
      </c>
      <c r="AG2" s="24" t="s">
        <v>19</v>
      </c>
      <c r="AH2" s="24" t="s">
        <v>20</v>
      </c>
    </row>
    <row r="3" ht="15" customHeight="1" spans="1:34" x14ac:dyDescent="0.25">
      <c r="A3" s="25"/>
      <c r="B3" s="25"/>
      <c r="C3" s="26"/>
      <c r="D3" s="25"/>
      <c r="E3" s="25"/>
      <c r="F3" s="25"/>
      <c r="G3" s="25"/>
      <c r="H3" s="27"/>
      <c r="I3" s="28" t="s">
        <v>21</v>
      </c>
      <c r="J3" s="29" t="s">
        <v>22</v>
      </c>
      <c r="K3" s="28" t="s">
        <v>23</v>
      </c>
      <c r="L3" s="29" t="s">
        <v>22</v>
      </c>
      <c r="M3" s="28" t="s">
        <v>24</v>
      </c>
      <c r="N3" s="29" t="s">
        <v>22</v>
      </c>
      <c r="O3" s="28" t="s">
        <v>25</v>
      </c>
      <c r="P3" s="29" t="s">
        <v>22</v>
      </c>
      <c r="Q3" s="28" t="s">
        <v>26</v>
      </c>
      <c r="R3" s="29" t="s">
        <v>22</v>
      </c>
      <c r="S3" s="28" t="s">
        <v>27</v>
      </c>
      <c r="T3" s="29" t="s">
        <v>22</v>
      </c>
      <c r="U3" s="28" t="s">
        <v>28</v>
      </c>
      <c r="V3" s="29" t="s">
        <v>22</v>
      </c>
      <c r="W3" s="30"/>
      <c r="X3" s="31"/>
      <c r="Y3" s="32"/>
      <c r="Z3" s="32"/>
      <c r="AA3" s="32"/>
      <c r="AB3" s="32"/>
      <c r="AC3" s="32"/>
      <c r="AD3" s="32"/>
      <c r="AE3" s="32"/>
      <c r="AF3" s="32"/>
      <c r="AG3" s="32"/>
      <c r="AH3" s="32"/>
    </row>
    <row r="4" ht="16" customHeight="1" spans="1:38" s="33" customFormat="1" x14ac:dyDescent="0.25">
      <c r="A4" s="34">
        <f>[1]CREW!A105</f>
        <v>201</v>
      </c>
      <c r="B4" s="35" t="str">
        <f>[1]CREW!B105</f>
        <v>MARGO McKENZIE</v>
      </c>
      <c r="C4" s="36">
        <f t="shared" ref="C4:C35" si="0">VLOOKUP(D4,$AK$4:$AL$101,2,FALSE)</f>
        <v>45.35</v>
      </c>
      <c r="D4" s="35" t="str">
        <f>[1]CREW!D105</f>
        <v>PC</v>
      </c>
      <c r="E4" s="35">
        <f>[1]CREW!E105</f>
        <v>0</v>
      </c>
      <c r="F4" s="35" t="str">
        <f>[1]CREW!F105</f>
        <v>3477</v>
      </c>
      <c r="G4" s="35">
        <f>[1]CREW!G105</f>
        <v>0</v>
      </c>
      <c r="H4" s="34">
        <f>[1]CREW!H105</f>
        <v>6043062111</v>
      </c>
      <c r="I4" s="37">
        <f>[1]CREW!I105</f>
        <v>0</v>
      </c>
      <c r="J4" s="37">
        <f>[1]CREW!J105</f>
        <v>0</v>
      </c>
      <c r="K4" s="38">
        <f>[1]CREW!K105</f>
        <v>12</v>
      </c>
      <c r="L4" s="37">
        <f>[1]CREW!L105</f>
        <v>5007</v>
      </c>
      <c r="M4" s="38">
        <f>[1]CREW!M105</f>
        <v>12</v>
      </c>
      <c r="N4" s="39">
        <f>[1]CREW!N105</f>
        <v>5007</v>
      </c>
      <c r="O4" s="38">
        <f>[1]CREW!O105</f>
        <v>12</v>
      </c>
      <c r="P4" s="37">
        <f>[1]CREW!P105</f>
        <v>5007</v>
      </c>
      <c r="Q4" s="38">
        <f>[1]CREW!Q105</f>
        <v>12</v>
      </c>
      <c r="R4" s="39">
        <f>[1]CREW!R105</f>
        <v>5007</v>
      </c>
      <c r="S4" s="37">
        <f>[1]CREW!S105</f>
        <v>12</v>
      </c>
      <c r="T4" s="39">
        <f>[1]CREW!T105</f>
        <v>5007</v>
      </c>
      <c r="U4" s="37">
        <f>[1]CREW!U105</f>
        <v>0</v>
      </c>
      <c r="V4" s="37">
        <f>[1]CREW!V105</f>
        <v>0</v>
      </c>
      <c r="W4" s="40" t="s">
        <v>29</v>
      </c>
      <c r="X4" s="41"/>
      <c r="Y4" s="42" t="s">
        <v>30</v>
      </c>
      <c r="Z4" s="43" t="s">
        <v>30</v>
      </c>
      <c r="AA4" s="44" t="s">
        <v>30</v>
      </c>
      <c r="AB4" s="45"/>
      <c r="AC4" s="44" t="s">
        <v>31</v>
      </c>
      <c r="AD4" s="46"/>
      <c r="AE4" s="44"/>
      <c r="AF4" s="44"/>
      <c r="AG4" s="44" t="s">
        <v>32</v>
      </c>
      <c r="AH4" s="46"/>
      <c r="AJ4" s="33" t="str">
        <f>[2]RATES!A180</f>
        <v>Construction Coordinator</v>
      </c>
      <c r="AK4" s="33" t="str">
        <f>[2]RATES!B180</f>
        <v>CC</v>
      </c>
      <c r="AL4" s="47">
        <f>[2]RATES!C180</f>
        <v>46.46</v>
      </c>
    </row>
    <row r="5" ht="16" customHeight="1" spans="1:38" s="33" customFormat="1" x14ac:dyDescent="0.25">
      <c r="A5" s="48">
        <f>[1]CREW!A106</f>
        <v>202</v>
      </c>
      <c r="B5" s="49" t="str">
        <f>[1]CREW!B106</f>
        <v>GARTH WEEKS</v>
      </c>
      <c r="C5" s="50">
        <f t="shared" si="0"/>
        <v>43.71</v>
      </c>
      <c r="D5" s="49" t="str">
        <f>[1]CREW!D106</f>
        <v>LPF</v>
      </c>
      <c r="E5" s="49">
        <f>[1]CREW!E106</f>
        <v>0</v>
      </c>
      <c r="F5" s="49" t="str">
        <f>[1]CREW!F106</f>
        <v>4 025</v>
      </c>
      <c r="G5" s="49">
        <f>[1]CREW!G106</f>
        <v>0</v>
      </c>
      <c r="H5" s="48">
        <f>[1]CREW!H106</f>
        <v>0</v>
      </c>
      <c r="I5" s="51">
        <f>[1]CREW!I106</f>
        <v>0</v>
      </c>
      <c r="J5" s="51">
        <f>[1]CREW!J106</f>
        <v>0</v>
      </c>
      <c r="K5" s="52">
        <f>[1]CREW!K106</f>
        <v>12</v>
      </c>
      <c r="L5" s="53">
        <v>4012</v>
      </c>
      <c r="M5" s="52">
        <f>[1]CREW!M106</f>
        <v>12</v>
      </c>
      <c r="N5" s="54">
        <f>[1]CREW!N106</f>
        <v>5008</v>
      </c>
      <c r="O5" s="53">
        <f>[1]CREW!O106</f>
        <v>12</v>
      </c>
      <c r="P5" s="53">
        <f>[1]CREW!P106</f>
        <v>5008</v>
      </c>
      <c r="Q5" s="52">
        <f>[1]CREW!Q106</f>
        <v>12</v>
      </c>
      <c r="R5" s="54">
        <f>[1]CREW!R106</f>
        <v>5008</v>
      </c>
      <c r="S5" s="53">
        <f>[1]CREW!S106</f>
        <v>12</v>
      </c>
      <c r="T5" s="54">
        <f>[1]CREW!T106</f>
        <v>5008</v>
      </c>
      <c r="U5" s="51">
        <f>[1]CREW!U106</f>
        <v>12</v>
      </c>
      <c r="V5" s="51">
        <f>[1]CREW!V106</f>
        <v>802</v>
      </c>
      <c r="W5" s="40" t="s">
        <v>29</v>
      </c>
      <c r="X5" s="55"/>
      <c r="Y5" s="56" t="s">
        <v>30</v>
      </c>
      <c r="Z5" s="57" t="s">
        <v>30</v>
      </c>
      <c r="AA5" s="58" t="s">
        <v>30</v>
      </c>
      <c r="AB5" s="59"/>
      <c r="AC5" s="58" t="s">
        <v>31</v>
      </c>
      <c r="AD5" s="60"/>
      <c r="AE5" s="58"/>
      <c r="AF5" s="58"/>
      <c r="AG5" s="58" t="s">
        <v>32</v>
      </c>
      <c r="AH5" s="60"/>
      <c r="AJ5" s="33" t="str">
        <f>[2]RATES!A181</f>
        <v>Construction GENERAL Foreman</v>
      </c>
      <c r="AK5" s="33" t="str">
        <f>[2]RATES!B181</f>
        <v>CGF</v>
      </c>
      <c r="AL5" s="47">
        <f>[2]RATES!C181</f>
        <v>43.71</v>
      </c>
    </row>
    <row r="6" ht="16" customHeight="1" spans="1:40" s="33" customFormat="1" x14ac:dyDescent="0.25">
      <c r="A6" s="61">
        <f>[1]CREW!A107</f>
        <v>203</v>
      </c>
      <c r="B6" s="62" t="str">
        <f>[1]CREW!B107</f>
        <v>TINA CAVENO</v>
      </c>
      <c r="C6" s="63">
        <f t="shared" si="0"/>
        <v>38.98</v>
      </c>
      <c r="D6" s="62" t="str">
        <f>[1]CREW!D107</f>
        <v>LPL</v>
      </c>
      <c r="E6" s="62">
        <f>[1]CREW!E107</f>
        <v>0</v>
      </c>
      <c r="F6" s="62">
        <f>[1]CREW!F107</f>
        <v>0</v>
      </c>
      <c r="G6" s="62">
        <f>[1]CREW!G107</f>
        <v>0</v>
      </c>
      <c r="H6" s="61">
        <f>[1]CREW!H107</f>
        <v>6047853457</v>
      </c>
      <c r="I6" s="64">
        <f>[1]CREW!I107</f>
        <v>0</v>
      </c>
      <c r="J6" s="64">
        <f>[1]CREW!J107</f>
        <v>0</v>
      </c>
      <c r="K6" s="65">
        <f>[1]CREW!K107</f>
        <v>12</v>
      </c>
      <c r="L6" s="64">
        <f>[1]CREW!L107</f>
        <v>5009</v>
      </c>
      <c r="M6" s="65">
        <f>[1]CREW!M107</f>
        <v>12</v>
      </c>
      <c r="N6" s="66">
        <f>[1]CREW!N107</f>
        <v>5009</v>
      </c>
      <c r="O6" s="64">
        <f>[1]CREW!O107</f>
        <v>12</v>
      </c>
      <c r="P6" s="64">
        <f>[1]CREW!P107</f>
        <v>5009</v>
      </c>
      <c r="Q6" s="65">
        <f>[1]CREW!Q107</f>
        <v>12</v>
      </c>
      <c r="R6" s="66">
        <f>[1]CREW!R107</f>
        <v>5009</v>
      </c>
      <c r="S6" s="64">
        <f>[1]CREW!S107</f>
        <v>12</v>
      </c>
      <c r="T6" s="66">
        <f>[1]CREW!T107</f>
        <v>5009</v>
      </c>
      <c r="U6" s="64">
        <f>[1]CREW!U107</f>
        <v>0</v>
      </c>
      <c r="V6" s="64">
        <f>[1]CREW!V107</f>
        <v>0</v>
      </c>
      <c r="W6" s="67" t="s">
        <v>29</v>
      </c>
      <c r="X6" s="68"/>
      <c r="Y6" s="56" t="s">
        <v>30</v>
      </c>
      <c r="Z6" s="57" t="s">
        <v>30</v>
      </c>
      <c r="AA6" s="58" t="s">
        <v>30</v>
      </c>
      <c r="AB6" s="59"/>
      <c r="AC6" s="58">
        <v>0</v>
      </c>
      <c r="AD6" s="60"/>
      <c r="AE6" s="58"/>
      <c r="AF6" s="58"/>
      <c r="AG6" s="58" t="s">
        <v>32</v>
      </c>
      <c r="AH6" s="60"/>
      <c r="AI6" s="33"/>
      <c r="AJ6" s="69" t="s">
        <v>120</v>
      </c>
      <c r="AK6" s="69">
        <f>[2]RATES!B182</f>
        <v>NaN</v>
      </c>
      <c r="AL6" s="47">
        <f>[2]RATES!C182</f>
        <v>43.71</v>
      </c>
      <c r="AM6" s="69"/>
      <c r="AN6" s="69"/>
    </row>
    <row r="7" ht="16" customHeight="1" spans="1:38" s="33" customFormat="1" x14ac:dyDescent="0.25">
      <c r="A7" s="48">
        <f>[1]CREW!A108</f>
        <v>204</v>
      </c>
      <c r="B7" s="49" t="str">
        <f>[1]CREW!B108</f>
        <v>BRENDAN McKENZIE</v>
      </c>
      <c r="C7" s="50" t="s">
        <v>121</v>
      </c>
      <c r="D7" s="49" t="str">
        <f>[1]CREW!D108</f>
        <v>LPFA3</v>
      </c>
      <c r="E7" s="49">
        <f>[1]CREW!E108</f>
        <v>0</v>
      </c>
      <c r="F7" s="49">
        <f>[1]CREW!F108</f>
        <v>0</v>
      </c>
      <c r="G7" s="49">
        <f>[1]CREW!G108</f>
        <v>0</v>
      </c>
      <c r="H7" s="48">
        <f>[1]CREW!H108</f>
        <v>7783859116</v>
      </c>
      <c r="I7" s="51">
        <f>[1]CREW!I108</f>
        <v>0</v>
      </c>
      <c r="J7" s="51">
        <f>[1]CREW!J108</f>
        <v>0</v>
      </c>
      <c r="K7" s="52">
        <f>[1]CREW!K108</f>
        <v>12</v>
      </c>
      <c r="L7" s="53">
        <f>[1]CREW!L108</f>
        <v>1074016</v>
      </c>
      <c r="M7" s="52">
        <f>[1]CREW!M108</f>
        <v>12</v>
      </c>
      <c r="N7" s="54">
        <f>[1]CREW!N108</f>
        <v>1074016</v>
      </c>
      <c r="O7" s="53">
        <f>[1]CREW!O108</f>
        <v>12</v>
      </c>
      <c r="P7" s="53">
        <f>[1]CREW!P108</f>
        <v>1084016</v>
      </c>
      <c r="Q7" s="52">
        <f>[1]CREW!Q108</f>
        <v>12</v>
      </c>
      <c r="R7" s="54">
        <f>[1]CREW!R108</f>
        <v>1084016</v>
      </c>
      <c r="S7" s="53">
        <f>[1]CREW!S108</f>
        <v>12</v>
      </c>
      <c r="T7" s="54">
        <f>[1]CREW!T108</f>
        <v>1003</v>
      </c>
      <c r="U7" s="51">
        <f>[1]CREW!U108</f>
        <v>0</v>
      </c>
      <c r="V7" s="51">
        <f>[1]CREW!V108</f>
        <v>0</v>
      </c>
      <c r="W7" s="40" t="s">
        <v>29</v>
      </c>
      <c r="X7" s="55"/>
      <c r="Y7" s="56"/>
      <c r="Z7" s="57"/>
      <c r="AA7" s="58" t="s">
        <v>30</v>
      </c>
      <c r="AB7" s="59"/>
      <c r="AC7" s="58"/>
      <c r="AD7" s="60" t="s">
        <v>33</v>
      </c>
      <c r="AE7" s="58"/>
      <c r="AF7" s="58"/>
      <c r="AG7" s="58" t="s">
        <v>32</v>
      </c>
      <c r="AH7" s="60"/>
      <c r="AJ7" s="33" t="str">
        <f>[2]RATES!A183</f>
        <v>Construction Buyer</v>
      </c>
      <c r="AK7" s="33" t="str">
        <f>[2]RATES!B183</f>
        <v>CB1</v>
      </c>
      <c r="AL7" s="47">
        <f>[2]RATES!C183</f>
        <v>36.49</v>
      </c>
    </row>
    <row r="8" ht="16" customHeight="1" spans="1:38" s="33" customFormat="1" x14ac:dyDescent="0.25">
      <c r="A8" s="61">
        <f>[1]CREW!A109</f>
        <v>205</v>
      </c>
      <c r="B8" s="62" t="str">
        <f>[1]CREW!B109</f>
        <v>DANA GAUDET</v>
      </c>
      <c r="C8" s="63">
        <f t="shared" si="0"/>
        <v>38.98</v>
      </c>
      <c r="D8" s="62" t="str">
        <f>[1]CREW!D109</f>
        <v>LP</v>
      </c>
      <c r="E8" s="62">
        <f>[1]CREW!E109</f>
        <v>0</v>
      </c>
      <c r="F8" s="62">
        <f>[1]CREW!F109</f>
        <v>5810</v>
      </c>
      <c r="G8" s="62">
        <f>[1]CREW!G109</f>
        <v>0</v>
      </c>
      <c r="H8" s="61">
        <f>[1]CREW!H109</f>
        <v>7782321990</v>
      </c>
      <c r="I8" s="64">
        <f>[1]CREW!I109</f>
        <v>0</v>
      </c>
      <c r="J8" s="64">
        <f>[1]CREW!J109</f>
        <v>0</v>
      </c>
      <c r="K8" s="65">
        <f>[1]CREW!K109</f>
        <v>12</v>
      </c>
      <c r="L8" s="64">
        <f>[1]CREW!L109</f>
        <v>1074016</v>
      </c>
      <c r="M8" s="65">
        <f>[1]CREW!M109</f>
        <v>12</v>
      </c>
      <c r="N8" s="66">
        <f>[1]CREW!N109</f>
        <v>1074016</v>
      </c>
      <c r="O8" s="64">
        <f>[1]CREW!O109</f>
        <v>12</v>
      </c>
      <c r="P8" s="64">
        <f>[1]CREW!P109</f>
        <v>812</v>
      </c>
      <c r="Q8" s="65">
        <f>[1]CREW!Q109</f>
        <v>12</v>
      </c>
      <c r="R8" s="66">
        <f>[1]CREW!R109</f>
        <v>34</v>
      </c>
      <c r="S8" s="64">
        <f>[1]CREW!S109</f>
        <v>12</v>
      </c>
      <c r="T8" s="66">
        <f>[1]CREW!T109</f>
        <v>1003</v>
      </c>
      <c r="U8" s="64">
        <f>[1]CREW!U109</f>
        <v>0</v>
      </c>
      <c r="V8" s="64">
        <f>[1]CREW!V109</f>
        <v>0</v>
      </c>
      <c r="W8" s="67" t="s">
        <v>29</v>
      </c>
      <c r="X8" s="68"/>
      <c r="Y8" s="56"/>
      <c r="Z8" s="57"/>
      <c r="AA8" s="58" t="s">
        <v>30</v>
      </c>
      <c r="AB8" s="59"/>
      <c r="AC8" s="58"/>
      <c r="AD8" s="60" t="s">
        <v>33</v>
      </c>
      <c r="AE8" s="58"/>
      <c r="AF8" s="58"/>
      <c r="AG8" s="58" t="s">
        <v>32</v>
      </c>
      <c r="AH8" s="60"/>
      <c r="AJ8" s="33" t="str">
        <f>[2]RATES!A184</f>
        <v>Maintenance Person</v>
      </c>
      <c r="AK8" s="33" t="str">
        <f>[2]RATES!B184</f>
        <v>MP</v>
      </c>
      <c r="AL8" s="47">
        <f>[2]RATES!C184</f>
        <v>34.04</v>
      </c>
    </row>
    <row r="9" ht="16" customHeight="1" spans="1:38" s="33" customFormat="1" x14ac:dyDescent="0.25">
      <c r="A9" s="48">
        <f>[1]CREW!A110</f>
        <v>206</v>
      </c>
      <c r="B9" s="49" t="str">
        <f>[1]CREW!B110</f>
        <v>ADAN  GUERRA</v>
      </c>
      <c r="C9" s="50">
        <f t="shared" si="0"/>
        <v>38.98</v>
      </c>
      <c r="D9" s="49" t="str">
        <f>[1]CREW!D110</f>
        <v>AS</v>
      </c>
      <c r="E9" s="49">
        <f>[1]CREW!E110</f>
        <v>0</v>
      </c>
      <c r="F9" s="49" t="str">
        <f>[1]CREW!F110</f>
        <v>3410</v>
      </c>
      <c r="G9" s="49">
        <f>[1]CREW!G110</f>
        <v>0</v>
      </c>
      <c r="H9" s="48">
        <f>[1]CREW!H110</f>
        <v>6047809072</v>
      </c>
      <c r="I9" s="51">
        <f>[1]CREW!I110</f>
        <v>0</v>
      </c>
      <c r="J9" s="51">
        <f>[1]CREW!J110</f>
        <v>0</v>
      </c>
      <c r="K9" s="52">
        <f>[1]CREW!K110</f>
        <v>10</v>
      </c>
      <c r="L9" s="53">
        <f>[1]CREW!L110</f>
        <v>1074016</v>
      </c>
      <c r="M9" s="52">
        <f>[1]CREW!M110</f>
        <v>10</v>
      </c>
      <c r="N9" s="54">
        <f>[1]CREW!N110</f>
        <v>812</v>
      </c>
      <c r="O9" s="53">
        <f>[1]CREW!O110</f>
        <v>10</v>
      </c>
      <c r="P9" s="53">
        <f>[1]CREW!P110</f>
        <v>812</v>
      </c>
      <c r="Q9" s="52">
        <f>[1]CREW!Q110</f>
        <v>10</v>
      </c>
      <c r="R9" s="54">
        <f>[1]CREW!R110</f>
        <v>812</v>
      </c>
      <c r="S9" s="53">
        <f>[1]CREW!S110</f>
        <v>8</v>
      </c>
      <c r="T9" s="54">
        <f>[1]CREW!T110</f>
        <v>1074016</v>
      </c>
      <c r="U9" s="51">
        <f>[1]CREW!U110</f>
        <v>0</v>
      </c>
      <c r="V9" s="51">
        <f>[1]CREW!V110</f>
        <v>0</v>
      </c>
      <c r="W9" s="40" t="s">
        <v>29</v>
      </c>
      <c r="X9" s="55"/>
      <c r="Y9" s="56"/>
      <c r="Z9" s="57"/>
      <c r="AA9" s="58"/>
      <c r="AB9" s="59"/>
      <c r="AC9" s="58"/>
      <c r="AD9" s="60" t="s">
        <v>33</v>
      </c>
      <c r="AE9" s="58"/>
      <c r="AF9" s="58"/>
      <c r="AG9" s="58" t="s">
        <v>32</v>
      </c>
      <c r="AH9" s="60"/>
      <c r="AJ9" s="33" t="str">
        <f>[2]RATES!A185</f>
        <v>Lead Carpenter Shop</v>
      </c>
      <c r="AK9" s="33" t="str">
        <f>[2]RATES!B185</f>
        <v>LCS</v>
      </c>
      <c r="AL9" s="47">
        <f>[2]RATES!C185</f>
        <v>38.98</v>
      </c>
    </row>
    <row r="10" ht="16" customHeight="1" spans="1:38" s="33" customFormat="1" x14ac:dyDescent="0.25">
      <c r="A10" s="61">
        <f>[1]CREW!A111</f>
        <v>207</v>
      </c>
      <c r="B10" s="62" t="str">
        <f>[1]CREW!B111</f>
        <v>LAURIE YOUNG</v>
      </c>
      <c r="C10" s="63">
        <f t="shared" si="0"/>
        <v>36.49</v>
      </c>
      <c r="D10" s="62" t="str">
        <f>[1]CREW!D111</f>
        <v>SP</v>
      </c>
      <c r="E10" s="62">
        <f>[1]CREW!E111</f>
        <v>0</v>
      </c>
      <c r="F10" s="62" t="str">
        <f>[1]CREW!F111</f>
        <v>8688</v>
      </c>
      <c r="G10" s="62">
        <f>[1]CREW!G111</f>
        <v>0</v>
      </c>
      <c r="H10" s="61">
        <f>[1]CREW!H111</f>
        <v>6042997776</v>
      </c>
      <c r="I10" s="64">
        <f>[1]CREW!I111</f>
        <v>0</v>
      </c>
      <c r="J10" s="64">
        <f>[1]CREW!J111</f>
        <v>0</v>
      </c>
      <c r="K10" s="65">
        <f>[1]CREW!K111</f>
        <v>10</v>
      </c>
      <c r="L10" s="64">
        <f>[1]CREW!L111</f>
        <v>791</v>
      </c>
      <c r="M10" s="65">
        <f>[1]CREW!M111</f>
        <v>10</v>
      </c>
      <c r="N10" s="66">
        <f>[1]CREW!N111</f>
        <v>107026</v>
      </c>
      <c r="O10" s="64">
        <f>[1]CREW!O111</f>
        <v>10</v>
      </c>
      <c r="P10" s="64">
        <f>[1]CREW!P111</f>
        <v>1003</v>
      </c>
      <c r="Q10" s="65">
        <f>[1]CREW!Q111</f>
        <v>10</v>
      </c>
      <c r="R10" s="66">
        <f>[1]CREW!R111</f>
        <v>812</v>
      </c>
      <c r="S10" s="64">
        <f>[1]CREW!S111</f>
        <v>8</v>
      </c>
      <c r="T10" s="66">
        <f>[1]CREW!T111</f>
        <v>812</v>
      </c>
      <c r="U10" s="64">
        <f>[1]CREW!U111</f>
        <v>0</v>
      </c>
      <c r="V10" s="64">
        <f>[1]CREW!V111</f>
        <v>0</v>
      </c>
      <c r="W10" s="67" t="s">
        <v>29</v>
      </c>
      <c r="X10" s="68"/>
      <c r="Y10" s="56"/>
      <c r="Z10" s="57"/>
      <c r="AA10" s="58"/>
      <c r="AB10" s="59"/>
      <c r="AC10" s="58"/>
      <c r="AD10" s="60"/>
      <c r="AE10" s="58"/>
      <c r="AF10" s="58"/>
      <c r="AG10" s="58" t="s">
        <v>32</v>
      </c>
      <c r="AH10" s="60"/>
      <c r="AJ10" s="33" t="str">
        <f>[2]RATES!A186</f>
        <v>Paint Coordinator</v>
      </c>
      <c r="AK10" s="33" t="str">
        <f>[2]RATES!B186</f>
        <v>PC</v>
      </c>
      <c r="AL10" s="47">
        <f>[2]RATES!C186</f>
        <v>45.35</v>
      </c>
    </row>
    <row r="11" ht="16" customHeight="1" spans="1:38" s="33" customFormat="1" x14ac:dyDescent="0.25">
      <c r="A11" s="48">
        <f>[1]CREW!A112</f>
        <v>208</v>
      </c>
      <c r="B11" s="49" t="str">
        <f>[1]CREW!B112</f>
        <v>LOIS DEE WAHL</v>
      </c>
      <c r="C11" s="50">
        <f t="shared" si="0"/>
        <v>34.66</v>
      </c>
      <c r="D11" s="49" t="str">
        <f>[1]CREW!D112</f>
        <v>P</v>
      </c>
      <c r="E11" s="49">
        <f>[1]CREW!E112</f>
        <v>0</v>
      </c>
      <c r="F11" s="49" t="str">
        <f>[1]CREW!F112</f>
        <v>7915</v>
      </c>
      <c r="G11" s="49">
        <f>[1]CREW!G112</f>
        <v>0</v>
      </c>
      <c r="H11" s="48">
        <f>[1]CREW!H112</f>
        <v>6048331645</v>
      </c>
      <c r="I11" s="51">
        <f>[1]CREW!I112</f>
        <v>0</v>
      </c>
      <c r="J11" s="51">
        <f>[1]CREW!J112</f>
        <v>0</v>
      </c>
      <c r="K11" s="52">
        <f>[1]CREW!K112</f>
        <v>11</v>
      </c>
      <c r="L11" s="53">
        <f>[1]CREW!L112</f>
        <v>791</v>
      </c>
      <c r="M11" s="52">
        <f>[1]CREW!M112</f>
        <v>10</v>
      </c>
      <c r="N11" s="54">
        <f>[1]CREW!N112</f>
        <v>107026</v>
      </c>
      <c r="O11" s="53">
        <f>[1]CREW!O112</f>
        <v>10</v>
      </c>
      <c r="P11" s="53">
        <f>[1]CREW!P112</f>
        <v>812</v>
      </c>
      <c r="Q11" s="52">
        <f>[1]CREW!Q112</f>
        <v>10</v>
      </c>
      <c r="R11" s="54">
        <f>[1]CREW!R112</f>
        <v>812</v>
      </c>
      <c r="S11" s="53">
        <f>[1]CREW!S112</f>
        <v>8</v>
      </c>
      <c r="T11" s="54">
        <f>[1]CREW!T112</f>
        <v>1074016</v>
      </c>
      <c r="U11" s="51">
        <f>[1]CREW!U112</f>
        <v>0</v>
      </c>
      <c r="V11" s="51">
        <f>[1]CREW!V112</f>
        <v>0</v>
      </c>
      <c r="W11" s="40" t="s">
        <v>29</v>
      </c>
      <c r="X11" s="55"/>
      <c r="Y11" s="56"/>
      <c r="Z11" s="57"/>
      <c r="AA11" s="58"/>
      <c r="AB11" s="59"/>
      <c r="AC11" s="58"/>
      <c r="AD11" s="60"/>
      <c r="AE11" s="58"/>
      <c r="AF11" s="58"/>
      <c r="AG11" s="58" t="s">
        <v>32</v>
      </c>
      <c r="AH11" s="60"/>
      <c r="AJ11" s="33" t="str">
        <f>[2]RATES!A187</f>
        <v>Lead Paint Foreman</v>
      </c>
      <c r="AK11" s="33" t="str">
        <f>[2]RATES!B187</f>
        <v>LPF</v>
      </c>
      <c r="AL11" s="47">
        <f>[2]RATES!C187</f>
        <v>43.71</v>
      </c>
    </row>
    <row r="12" ht="16" customHeight="1" spans="1:38" s="33" customFormat="1" x14ac:dyDescent="0.25">
      <c r="A12" s="61">
        <f>[1]CREW!A113</f>
        <v>209</v>
      </c>
      <c r="B12" s="62" t="str">
        <f>[1]CREW!B113</f>
        <v>JADWIGA MAKAREWICZ</v>
      </c>
      <c r="C12" s="63">
        <f t="shared" si="0"/>
        <v>36.49</v>
      </c>
      <c r="D12" s="62" t="str">
        <f>[1]CREW!D113</f>
        <v>SP</v>
      </c>
      <c r="E12" s="62">
        <f>[1]CREW!E113</f>
        <v>0</v>
      </c>
      <c r="F12" s="62" t="str">
        <f>[1]CREW!F113</f>
        <v>6347</v>
      </c>
      <c r="G12" s="62">
        <f>[1]CREW!G113</f>
        <v>0</v>
      </c>
      <c r="H12" s="61">
        <f>[1]CREW!H113</f>
        <v>6047007237</v>
      </c>
      <c r="I12" s="64">
        <f>[1]CREW!I113</f>
        <v>0</v>
      </c>
      <c r="J12" s="64">
        <f>[1]CREW!J113</f>
        <v>0</v>
      </c>
      <c r="K12" s="65">
        <f>[1]CREW!K113</f>
        <v>0</v>
      </c>
      <c r="L12" s="64">
        <f>[1]CREW!L113</f>
        <v>0</v>
      </c>
      <c r="M12" s="65">
        <f>[1]CREW!M113</f>
        <v>0</v>
      </c>
      <c r="N12" s="66">
        <f>[1]CREW!N113</f>
        <v>0</v>
      </c>
      <c r="O12" s="64">
        <f>[1]CREW!O113</f>
        <v>0</v>
      </c>
      <c r="P12" s="64">
        <f>[1]CREW!P113</f>
        <v>0</v>
      </c>
      <c r="Q12" s="65">
        <f>[1]CREW!Q113</f>
        <v>0</v>
      </c>
      <c r="R12" s="66">
        <f>[1]CREW!R113</f>
        <v>0</v>
      </c>
      <c r="S12" s="64">
        <f>[1]CREW!S113</f>
        <v>0</v>
      </c>
      <c r="T12" s="66">
        <f>[1]CREW!T113</f>
        <v>0</v>
      </c>
      <c r="U12" s="64">
        <f>[1]CREW!U113</f>
        <v>0</v>
      </c>
      <c r="V12" s="64">
        <f>[1]CREW!V113</f>
        <v>0</v>
      </c>
      <c r="W12" s="67" t="s">
        <v>29</v>
      </c>
      <c r="X12" s="68"/>
      <c r="Y12" s="56"/>
      <c r="Z12" s="57"/>
      <c r="AA12" s="58"/>
      <c r="AB12" s="59"/>
      <c r="AC12" s="58"/>
      <c r="AD12" s="60"/>
      <c r="AE12" s="58"/>
      <c r="AF12" s="58"/>
      <c r="AG12" s="58" t="s">
        <v>32</v>
      </c>
      <c r="AH12" s="60"/>
      <c r="AJ12" s="33" t="str">
        <f>[2]RATES!A188</f>
        <v>Lead Paint Locations</v>
      </c>
      <c r="AK12" s="33" t="str">
        <f>[2]RATES!B188</f>
        <v>LPL</v>
      </c>
      <c r="AL12" s="47">
        <f>[2]RATES!C188</f>
        <v>38.98</v>
      </c>
    </row>
    <row r="13" ht="16" customHeight="1" spans="1:38" s="33" customFormat="1" x14ac:dyDescent="0.25">
      <c r="A13" s="48">
        <f>[1]CREW!A114</f>
        <v>210</v>
      </c>
      <c r="B13" s="49" t="str">
        <f>[1]CREW!B114</f>
        <v>JOANDRA SAHS</v>
      </c>
      <c r="C13" s="50">
        <f t="shared" si="0"/>
        <v>38.98</v>
      </c>
      <c r="D13" s="49" t="str">
        <f>[1]CREW!D114</f>
        <v>LP</v>
      </c>
      <c r="E13" s="49">
        <f>[1]CREW!E114</f>
        <v>0</v>
      </c>
      <c r="F13" s="49" t="str">
        <f>[1]CREW!F114</f>
        <v>7083</v>
      </c>
      <c r="G13" s="49">
        <f>[1]CREW!G114</f>
        <v>0</v>
      </c>
      <c r="H13" s="48">
        <f>[1]CREW!H114</f>
        <v>6047800456</v>
      </c>
      <c r="I13" s="51">
        <f>[1]CREW!I114</f>
        <v>0</v>
      </c>
      <c r="J13" s="51">
        <f>[1]CREW!J114</f>
        <v>0</v>
      </c>
      <c r="K13" s="52">
        <f>[1]CREW!K114</f>
        <v>0</v>
      </c>
      <c r="L13" s="53">
        <f>[1]CREW!L114</f>
        <v>0</v>
      </c>
      <c r="M13" s="52">
        <f>[1]CREW!M114</f>
        <v>0</v>
      </c>
      <c r="N13" s="54">
        <f>[1]CREW!N114</f>
        <v>0</v>
      </c>
      <c r="O13" s="53">
        <f>[1]CREW!O114</f>
        <v>0</v>
      </c>
      <c r="P13" s="53">
        <f>[1]CREW!P114</f>
        <v>0</v>
      </c>
      <c r="Q13" s="52">
        <f>[1]CREW!Q114</f>
        <v>0</v>
      </c>
      <c r="R13" s="54">
        <f>[1]CREW!R114</f>
        <v>0</v>
      </c>
      <c r="S13" s="53">
        <f>[1]CREW!S114</f>
        <v>0</v>
      </c>
      <c r="T13" s="54">
        <f>[1]CREW!T114</f>
        <v>0</v>
      </c>
      <c r="U13" s="51">
        <v>12</v>
      </c>
      <c r="V13" s="51">
        <f>[1]CREW!V114</f>
        <v>0</v>
      </c>
      <c r="W13" s="40" t="s">
        <v>29</v>
      </c>
      <c r="X13" s="55"/>
      <c r="Y13" s="56"/>
      <c r="Z13" s="57"/>
      <c r="AA13" s="58"/>
      <c r="AB13" s="59"/>
      <c r="AC13" s="58"/>
      <c r="AD13" s="60"/>
      <c r="AE13" s="58"/>
      <c r="AF13" s="58"/>
      <c r="AG13" s="58" t="s">
        <v>32</v>
      </c>
      <c r="AH13" s="60"/>
      <c r="AJ13" s="33" t="str">
        <f>[2]RATES!A189</f>
        <v>Head Greensperson</v>
      </c>
      <c r="AK13" s="33" t="str">
        <f>[2]RATES!B189</f>
        <v>HGP</v>
      </c>
      <c r="AL13" s="47">
        <f>[2]RATES!C189</f>
        <v>38.23</v>
      </c>
    </row>
    <row r="14" ht="16" customHeight="1" spans="1:38" s="33" customFormat="1" x14ac:dyDescent="0.25">
      <c r="A14" s="61">
        <f>[1]CREW!A115</f>
        <v>211</v>
      </c>
      <c r="B14" s="62" t="str">
        <f>[1]CREW!B115</f>
        <v>JOSEPHINE GERONIMO</v>
      </c>
      <c r="C14" s="63">
        <f t="shared" si="0"/>
        <v>36.49</v>
      </c>
      <c r="D14" s="62" t="str">
        <f>[1]CREW!D115</f>
        <v>WH</v>
      </c>
      <c r="E14" s="62">
        <f>[1]CREW!E115</f>
        <v>0</v>
      </c>
      <c r="F14" s="62" t="str">
        <f>[1]CREW!F115</f>
        <v>9640</v>
      </c>
      <c r="G14" s="62">
        <f>[1]CREW!G115</f>
        <v>0</v>
      </c>
      <c r="H14" s="61">
        <f>[1]CREW!H115</f>
        <v>7788854319</v>
      </c>
      <c r="I14" s="64">
        <f>[1]CREW!I115</f>
        <v>0</v>
      </c>
      <c r="J14" s="64">
        <f>[1]CREW!J115</f>
        <v>0</v>
      </c>
      <c r="K14" s="65">
        <f>[1]CREW!K115</f>
        <v>10</v>
      </c>
      <c r="L14" s="64">
        <f>[1]CREW!L115</f>
        <v>1074016</v>
      </c>
      <c r="M14" s="65">
        <f>[1]CREW!M115</f>
        <v>10</v>
      </c>
      <c r="N14" s="66">
        <f>[1]CREW!N115</f>
        <v>107026</v>
      </c>
      <c r="O14" s="64">
        <f>[1]CREW!O115</f>
        <v>10</v>
      </c>
      <c r="P14" s="64">
        <f>[1]CREW!P115</f>
        <v>812</v>
      </c>
      <c r="Q14" s="65">
        <f>[1]CREW!Q115</f>
        <v>10</v>
      </c>
      <c r="R14" s="66">
        <f>[1]CREW!R115</f>
        <v>108011</v>
      </c>
      <c r="S14" s="64">
        <f>[1]CREW!S115</f>
        <v>10</v>
      </c>
      <c r="T14" s="66">
        <f>[1]CREW!T115</f>
        <v>1003</v>
      </c>
      <c r="U14" s="64">
        <v>11</v>
      </c>
      <c r="V14" s="64">
        <f>[1]CREW!V115</f>
        <v>0</v>
      </c>
      <c r="W14" s="67" t="s">
        <v>29</v>
      </c>
      <c r="X14" s="68"/>
      <c r="Y14" s="56"/>
      <c r="Z14" s="57"/>
      <c r="AA14" s="58"/>
      <c r="AB14" s="59"/>
      <c r="AC14" s="58"/>
      <c r="AD14" s="60"/>
      <c r="AE14" s="58"/>
      <c r="AF14" s="58"/>
      <c r="AG14" s="58" t="s">
        <v>32</v>
      </c>
      <c r="AH14" s="60"/>
      <c r="AJ14" s="33" t="str">
        <f>[2]RATES!A190</f>
        <v>Greensperson ON SET</v>
      </c>
      <c r="AK14" s="33" t="str">
        <f>[2]RATES!B190</f>
        <v>GPOS</v>
      </c>
      <c r="AL14" s="47">
        <f>[2]RATES!C190</f>
        <v>31.33</v>
      </c>
    </row>
    <row r="15" ht="16" customHeight="1" spans="1:38" s="33" customFormat="1" x14ac:dyDescent="0.25">
      <c r="A15" s="48">
        <f>[1]CREW!A116</f>
        <v>212</v>
      </c>
      <c r="B15" s="49" t="str">
        <f>[1]CREW!B116</f>
        <v>DALLAS WOESTE</v>
      </c>
      <c r="C15" s="50">
        <f t="shared" si="0"/>
        <v>38.98</v>
      </c>
      <c r="D15" s="49" t="str">
        <f>[1]CREW!D116</f>
        <v>LP</v>
      </c>
      <c r="E15" s="49">
        <f>[1]CREW!E116</f>
        <v>0</v>
      </c>
      <c r="F15" s="49" t="str">
        <f>[1]CREW!F116</f>
        <v>9162</v>
      </c>
      <c r="G15" s="49">
        <f>[1]CREW!G116</f>
        <v>0</v>
      </c>
      <c r="H15" s="48">
        <f>[1]CREW!H116</f>
        <v>7787093255</v>
      </c>
      <c r="I15" s="51">
        <f>[1]CREW!I116</f>
        <v>0</v>
      </c>
      <c r="J15" s="51">
        <f>[1]CREW!J116</f>
        <v>0</v>
      </c>
      <c r="K15" s="52">
        <f>[1]CREW!K116</f>
        <v>0</v>
      </c>
      <c r="L15" s="53">
        <f>[1]CREW!L116</f>
        <v>0</v>
      </c>
      <c r="M15" s="52">
        <f>[1]CREW!M116</f>
        <v>0</v>
      </c>
      <c r="N15" s="54">
        <f>[1]CREW!N116</f>
        <v>1074013</v>
      </c>
      <c r="O15" s="53">
        <f>[1]CREW!O116</f>
        <v>0</v>
      </c>
      <c r="P15" s="53">
        <f>[1]CREW!P116</f>
        <v>1074013</v>
      </c>
      <c r="Q15" s="52">
        <f>[1]CREW!Q116</f>
        <v>0</v>
      </c>
      <c r="R15" s="54">
        <f>[1]CREW!R116</f>
        <v>1074013</v>
      </c>
      <c r="S15" s="53">
        <f>[1]CREW!S116</f>
        <v>0</v>
      </c>
      <c r="T15" s="54">
        <f>[1]CREW!T116</f>
        <v>1074013</v>
      </c>
      <c r="U15" s="51">
        <v>13</v>
      </c>
      <c r="V15" s="51">
        <f>[1]CREW!V116</f>
        <v>0</v>
      </c>
      <c r="W15" s="40" t="s">
        <v>29</v>
      </c>
      <c r="X15" s="55"/>
      <c r="Y15" s="56"/>
      <c r="Z15" s="57"/>
      <c r="AA15" s="58"/>
      <c r="AB15" s="59"/>
      <c r="AC15" s="58"/>
      <c r="AD15" s="60"/>
      <c r="AE15" s="58"/>
      <c r="AF15" s="58"/>
      <c r="AG15" s="58" t="s">
        <v>32</v>
      </c>
      <c r="AH15" s="60"/>
      <c r="AJ15" s="33" t="str">
        <f>[2]RATES!A191</f>
        <v>Lead Labourer / FA3</v>
      </c>
      <c r="AK15" s="33" t="str">
        <f>[2]RATES!B191</f>
        <v>LLFA3</v>
      </c>
      <c r="AL15" s="47">
        <f>[2]RATES!C191</f>
        <v>29.03</v>
      </c>
    </row>
    <row r="16" ht="16" customHeight="1" spans="1:38" s="33" customFormat="1" x14ac:dyDescent="0.25">
      <c r="A16" s="61">
        <f>[1]CREW!A117</f>
        <v>213</v>
      </c>
      <c r="B16" s="62" t="str">
        <f>[1]CREW!B117</f>
        <v>KELTIE MARTINA</v>
      </c>
      <c r="C16" s="63">
        <f t="shared" si="0"/>
        <v>36.49</v>
      </c>
      <c r="D16" s="62" t="str">
        <f>[1]CREW!D117</f>
        <v>SP</v>
      </c>
      <c r="E16" s="62">
        <f>[1]CREW!E117</f>
        <v>0</v>
      </c>
      <c r="F16" s="62">
        <f>[1]CREW!F117</f>
        <v>0</v>
      </c>
      <c r="G16" s="62">
        <f>[1]CREW!G117</f>
        <v>0</v>
      </c>
      <c r="H16" s="61">
        <f>[1]CREW!H117</f>
        <v>7788961498</v>
      </c>
      <c r="I16" s="64">
        <f>[1]CREW!I117</f>
        <v>0</v>
      </c>
      <c r="J16" s="64">
        <f>[1]CREW!J117</f>
        <v>0</v>
      </c>
      <c r="K16" s="65">
        <f>[1]CREW!K117</f>
        <v>10</v>
      </c>
      <c r="L16" s="64">
        <f>[1]CREW!L117</f>
        <v>791</v>
      </c>
      <c r="M16" s="65">
        <f>[1]CREW!M117</f>
        <v>10</v>
      </c>
      <c r="N16" s="66">
        <f>[1]CREW!N117</f>
        <v>107033</v>
      </c>
      <c r="O16" s="64">
        <f>[1]CREW!O117</f>
        <v>0</v>
      </c>
      <c r="P16" s="64">
        <f>[1]CREW!P117</f>
        <v>0</v>
      </c>
      <c r="Q16" s="65">
        <f>[1]CREW!Q117</f>
        <v>8</v>
      </c>
      <c r="R16" s="66">
        <f>[1]CREW!R117</f>
        <v>991</v>
      </c>
      <c r="S16" s="64">
        <f>[1]CREW!S117</f>
        <v>0</v>
      </c>
      <c r="T16" s="66">
        <f>[1]CREW!T117</f>
        <v>0</v>
      </c>
      <c r="U16" s="64">
        <v>9</v>
      </c>
      <c r="V16" s="64">
        <f>[1]CREW!V117</f>
        <v>0</v>
      </c>
      <c r="W16" s="67" t="s">
        <v>29</v>
      </c>
      <c r="X16" s="68"/>
      <c r="Y16" s="56"/>
      <c r="Z16" s="57"/>
      <c r="AA16" s="58"/>
      <c r="AB16" s="59"/>
      <c r="AC16" s="58"/>
      <c r="AD16" s="60"/>
      <c r="AE16" s="58"/>
      <c r="AF16" s="58"/>
      <c r="AG16" s="58" t="s">
        <v>32</v>
      </c>
      <c r="AH16" s="60"/>
      <c r="AJ16" s="33" t="str">
        <f>[2]RATES!A192</f>
        <v>Construction Foreman </v>
      </c>
      <c r="AK16" s="33" t="str">
        <f>[2]RATES!B192</f>
        <v>CF</v>
      </c>
      <c r="AL16" s="47">
        <f>[2]RATES!C192</f>
        <v>41.32</v>
      </c>
    </row>
    <row r="17" ht="16" customHeight="1" spans="1:38" s="33" customFormat="1" x14ac:dyDescent="0.25">
      <c r="A17" s="48">
        <f>[1]CREW!A118</f>
        <v>214</v>
      </c>
      <c r="B17" s="49" t="str">
        <f>[1]CREW!B118</f>
        <v>GUS VASSOS</v>
      </c>
      <c r="C17" s="50">
        <f t="shared" si="0"/>
        <v>37.16</v>
      </c>
      <c r="D17" s="49" t="str">
        <f>[1]CREW!D118</f>
        <v>PFA3</v>
      </c>
      <c r="E17" s="49">
        <f>[1]CREW!E118</f>
        <v>0</v>
      </c>
      <c r="F17" s="49">
        <f>[1]CREW!F118</f>
        <v>0</v>
      </c>
      <c r="G17" s="49">
        <f>[1]CREW!G118</f>
        <v>0</v>
      </c>
      <c r="H17" s="48">
        <f>[1]CREW!H118</f>
        <v>6047888983</v>
      </c>
      <c r="I17" s="51">
        <f>[1]CREW!I118</f>
        <v>0</v>
      </c>
      <c r="J17" s="51">
        <f>[1]CREW!J118</f>
        <v>0</v>
      </c>
      <c r="K17" s="52">
        <f>[1]CREW!K118</f>
        <v>0</v>
      </c>
      <c r="L17" s="53">
        <f>[1]CREW!L118</f>
        <v>0</v>
      </c>
      <c r="M17" s="52">
        <f>[1]CREW!M118</f>
        <v>0</v>
      </c>
      <c r="N17" s="54">
        <f>[1]CREW!N118</f>
        <v>0</v>
      </c>
      <c r="O17" s="53">
        <f>[1]CREW!O118</f>
        <v>0</v>
      </c>
      <c r="P17" s="53">
        <f>[1]CREW!P118</f>
        <v>0</v>
      </c>
      <c r="Q17" s="52">
        <f>[1]CREW!Q118</f>
        <v>0</v>
      </c>
      <c r="R17" s="54">
        <f>[1]CREW!R118</f>
        <v>0</v>
      </c>
      <c r="S17" s="53">
        <f>[1]CREW!S118</f>
        <v>0</v>
      </c>
      <c r="T17" s="54">
        <f>[1]CREW!T118</f>
        <v>0</v>
      </c>
      <c r="U17" s="51">
        <v>5</v>
      </c>
      <c r="V17" s="51">
        <f>[1]CREW!V118</f>
        <v>0</v>
      </c>
      <c r="W17" s="40" t="s">
        <v>29</v>
      </c>
      <c r="X17" s="55"/>
      <c r="Y17" s="56"/>
      <c r="Z17" s="57"/>
      <c r="AA17" s="58"/>
      <c r="AB17" s="59"/>
      <c r="AC17" s="58"/>
      <c r="AD17" s="60"/>
      <c r="AE17" s="58"/>
      <c r="AF17" s="58"/>
      <c r="AG17" s="58" t="s">
        <v>32</v>
      </c>
      <c r="AH17" s="60"/>
      <c r="AJ17" s="33" t="str">
        <f>[2]RATES!A193</f>
        <v>Lead Carpenter</v>
      </c>
      <c r="AK17" s="33" t="str">
        <f>[2]RATES!B193</f>
        <v>LC</v>
      </c>
      <c r="AL17" s="47">
        <f>[2]RATES!C193</f>
        <v>38.98</v>
      </c>
    </row>
    <row r="18" ht="16" customHeight="1" spans="1:38" s="33" customFormat="1" x14ac:dyDescent="0.25">
      <c r="A18" s="61">
        <f>[1]CREW!A119</f>
        <v>215</v>
      </c>
      <c r="B18" s="62" t="str">
        <f>[1]CREW!B119</f>
        <v>CHRISTINE CONNELLY</v>
      </c>
      <c r="C18" s="63">
        <f t="shared" si="0"/>
        <v>36.49</v>
      </c>
      <c r="D18" s="62" t="str">
        <f>[1]CREW!D119</f>
        <v>WH</v>
      </c>
      <c r="E18" s="62">
        <f>[1]CREW!E119</f>
        <v>0</v>
      </c>
      <c r="F18" s="62">
        <f>[1]CREW!F119</f>
        <v>0</v>
      </c>
      <c r="G18" s="62">
        <f>[1]CREW!G119</f>
        <v>0</v>
      </c>
      <c r="H18" s="61">
        <f>[1]CREW!H119</f>
        <v>6048138807</v>
      </c>
      <c r="I18" s="64">
        <f>[1]CREW!I119</f>
        <v>0</v>
      </c>
      <c r="J18" s="64">
        <f>[1]CREW!J119</f>
        <v>0</v>
      </c>
      <c r="K18" s="65">
        <f>[1]CREW!K119</f>
        <v>11</v>
      </c>
      <c r="L18" s="64">
        <f>[1]CREW!L119</f>
        <v>790</v>
      </c>
      <c r="M18" s="65">
        <f>[1]CREW!M119</f>
        <v>10</v>
      </c>
      <c r="N18" s="66">
        <f>[1]CREW!N119</f>
        <v>107033</v>
      </c>
      <c r="O18" s="64">
        <f>[1]CREW!O119</f>
        <v>10</v>
      </c>
      <c r="P18" s="64">
        <f>[1]CREW!P119</f>
        <v>107026</v>
      </c>
      <c r="Q18" s="65">
        <f>[1]CREW!Q119</f>
        <v>10</v>
      </c>
      <c r="R18" s="66">
        <f>[1]CREW!R119</f>
        <v>812</v>
      </c>
      <c r="S18" s="64">
        <f>[1]CREW!S119</f>
        <v>8</v>
      </c>
      <c r="T18" s="66">
        <f>[1]CREW!T119</f>
        <v>812</v>
      </c>
      <c r="U18" s="64">
        <v>8</v>
      </c>
      <c r="V18" s="64">
        <f>[1]CREW!V119</f>
        <v>0</v>
      </c>
      <c r="W18" s="67" t="s">
        <v>29</v>
      </c>
      <c r="X18" s="68"/>
      <c r="Y18" s="56"/>
      <c r="Z18" s="57"/>
      <c r="AA18" s="58"/>
      <c r="AB18" s="59"/>
      <c r="AC18" s="58"/>
      <c r="AD18" s="60"/>
      <c r="AE18" s="58"/>
      <c r="AF18" s="58"/>
      <c r="AG18" s="58" t="s">
        <v>32</v>
      </c>
      <c r="AH18" s="60"/>
      <c r="AJ18" s="33" t="str">
        <f>[2]RATES!A194</f>
        <v>Construction Buyer OFA3</v>
      </c>
      <c r="AK18" s="33" t="str">
        <f>[2]RATES!B194</f>
        <v>CB1FA3</v>
      </c>
      <c r="AL18" s="47">
        <f>[2]RATES!C194</f>
        <v>38.99</v>
      </c>
    </row>
    <row r="19" ht="16" customHeight="1" spans="1:38" s="33" customFormat="1" x14ac:dyDescent="0.25">
      <c r="A19" s="48">
        <f>[1]CREW!A120</f>
        <v>216</v>
      </c>
      <c r="B19" s="49" t="str">
        <f>[1]CREW!B120</f>
        <v>ALFREDO ZEPEDA</v>
      </c>
      <c r="C19" s="50">
        <f t="shared" si="0"/>
        <v>34.66</v>
      </c>
      <c r="D19" s="49" t="str">
        <f>[1]CREW!D120</f>
        <v>P</v>
      </c>
      <c r="E19" s="49">
        <f>[1]CREW!E120</f>
        <v>0</v>
      </c>
      <c r="F19" s="49">
        <f>[1]CREW!F120</f>
        <v>0</v>
      </c>
      <c r="G19" s="49">
        <f>[1]CREW!G120</f>
        <v>0</v>
      </c>
      <c r="H19" s="48">
        <f>[1]CREW!H120</f>
        <v>7783877322</v>
      </c>
      <c r="I19" s="51">
        <f>[1]CREW!I120</f>
        <v>0</v>
      </c>
      <c r="J19" s="51">
        <f>[1]CREW!J120</f>
        <v>0</v>
      </c>
      <c r="K19" s="52">
        <f>[1]CREW!K120</f>
        <v>10</v>
      </c>
      <c r="L19" s="53">
        <f>[1]CREW!L120</f>
        <v>812</v>
      </c>
      <c r="M19" s="52">
        <f>[1]CREW!M120</f>
        <v>10</v>
      </c>
      <c r="N19" s="54">
        <f>[1]CREW!N120</f>
        <v>812</v>
      </c>
      <c r="O19" s="53">
        <f>[1]CREW!O120</f>
        <v>10</v>
      </c>
      <c r="P19" s="53">
        <f>[1]CREW!P120</f>
        <v>812</v>
      </c>
      <c r="Q19" s="52">
        <f>[1]CREW!Q120</f>
        <v>10</v>
      </c>
      <c r="R19" s="54">
        <f>[1]CREW!R120</f>
        <v>812</v>
      </c>
      <c r="S19" s="53">
        <f>[1]CREW!S120</f>
        <v>8</v>
      </c>
      <c r="T19" s="54">
        <f>[1]CREW!T120</f>
        <v>812</v>
      </c>
      <c r="U19" s="51">
        <v>5</v>
      </c>
      <c r="V19" s="51">
        <f>[1]CREW!V120</f>
        <v>0</v>
      </c>
      <c r="W19" s="40" t="s">
        <v>29</v>
      </c>
      <c r="X19" s="55"/>
      <c r="Y19" s="56"/>
      <c r="Z19" s="57"/>
      <c r="AA19" s="58"/>
      <c r="AB19" s="59"/>
      <c r="AC19" s="58"/>
      <c r="AD19" s="60"/>
      <c r="AE19" s="58"/>
      <c r="AF19" s="58"/>
      <c r="AG19" s="58" t="s">
        <v>32</v>
      </c>
      <c r="AH19" s="60"/>
      <c r="AJ19" s="33" t="str">
        <f>[2]RATES!A195</f>
        <v>Lead Carpenter / FA1</v>
      </c>
      <c r="AK19" s="33" t="str">
        <f>[2]RATES!B195</f>
        <v>LCFA1</v>
      </c>
      <c r="AL19" s="47">
        <f>[2]RATES!C195</f>
        <v>40.48</v>
      </c>
    </row>
    <row r="20" ht="16" customHeight="1" spans="1:38" s="33" customFormat="1" x14ac:dyDescent="0.25">
      <c r="A20" s="61">
        <f>[1]CREW!A121</f>
        <v>217</v>
      </c>
      <c r="B20" s="62" t="str">
        <f>[1]CREW!B121</f>
        <v>JUSTIN KACZMAREK</v>
      </c>
      <c r="C20" s="63">
        <f t="shared" si="0"/>
        <v>36.49</v>
      </c>
      <c r="D20" s="62" t="str">
        <f>[1]CREW!D121</f>
        <v>SP</v>
      </c>
      <c r="E20" s="62">
        <f>[1]CREW!E121</f>
        <v>0</v>
      </c>
      <c r="F20" s="62">
        <f>[1]CREW!F121</f>
        <v>0</v>
      </c>
      <c r="G20" s="62">
        <f>[1]CREW!G121</f>
        <v>0</v>
      </c>
      <c r="H20" s="61">
        <f>[1]CREW!H121</f>
        <v>0</v>
      </c>
      <c r="I20" s="64">
        <f>[1]CREW!I121</f>
        <v>0</v>
      </c>
      <c r="J20" s="64">
        <f>[1]CREW!J121</f>
        <v>0</v>
      </c>
      <c r="K20" s="65">
        <f>[1]CREW!K121</f>
        <v>0</v>
      </c>
      <c r="L20" s="64">
        <f>[1]CREW!L121</f>
        <v>0</v>
      </c>
      <c r="M20" s="65">
        <f>[1]CREW!M121</f>
        <v>0</v>
      </c>
      <c r="N20" s="66">
        <f>[1]CREW!N121</f>
        <v>0</v>
      </c>
      <c r="O20" s="64">
        <f>[1]CREW!O121</f>
        <v>0</v>
      </c>
      <c r="P20" s="64">
        <f>[1]CREW!P121</f>
        <v>0</v>
      </c>
      <c r="Q20" s="65">
        <f>[1]CREW!Q121</f>
        <v>0</v>
      </c>
      <c r="R20" s="66">
        <f>[1]CREW!R121</f>
        <v>0</v>
      </c>
      <c r="S20" s="64">
        <f>[1]CREW!S121</f>
        <v>0</v>
      </c>
      <c r="T20" s="66">
        <f>[1]CREW!T121</f>
        <v>0</v>
      </c>
      <c r="U20" s="64">
        <f>[1]CREW!U121</f>
        <v>0</v>
      </c>
      <c r="V20" s="64">
        <f>[1]CREW!V121</f>
        <v>0</v>
      </c>
      <c r="W20" s="67" t="s">
        <v>29</v>
      </c>
      <c r="X20" s="68"/>
      <c r="Y20" s="56"/>
      <c r="Z20" s="57"/>
      <c r="AA20" s="58"/>
      <c r="AB20" s="59"/>
      <c r="AC20" s="58"/>
      <c r="AD20" s="60"/>
      <c r="AE20" s="58"/>
      <c r="AF20" s="58"/>
      <c r="AG20" s="58" t="s">
        <v>32</v>
      </c>
      <c r="AH20" s="60"/>
      <c r="AJ20" s="33" t="str">
        <f>[2]RATES!A196</f>
        <v>Lead Carpenter / FA3</v>
      </c>
      <c r="AK20" s="33" t="str">
        <f>[2]RATES!B196</f>
        <v>LCFA3</v>
      </c>
      <c r="AL20" s="47">
        <f>[2]RATES!C196</f>
        <v>0</v>
      </c>
    </row>
    <row r="21" ht="16" customHeight="1" spans="1:38" s="33" customFormat="1" x14ac:dyDescent="0.25">
      <c r="A21" s="48">
        <f>[1]CREW!A122</f>
        <v>218</v>
      </c>
      <c r="B21" s="49" t="str">
        <f>[1]CREW!B122</f>
        <v>TRACY MORTON</v>
      </c>
      <c r="C21" s="50">
        <f t="shared" si="0"/>
        <v>26.62</v>
      </c>
      <c r="D21" s="49" t="str">
        <f>[1]CREW!D122</f>
        <v>PLBR</v>
      </c>
      <c r="E21" s="49">
        <f>[1]CREW!E122</f>
        <v>0</v>
      </c>
      <c r="F21" s="49">
        <f>[1]CREW!F122</f>
        <v>0</v>
      </c>
      <c r="G21" s="49">
        <f>[1]CREW!G122</f>
        <v>0</v>
      </c>
      <c r="H21" s="48">
        <f>[1]CREW!H122</f>
        <v>0</v>
      </c>
      <c r="I21" s="51">
        <f>[1]CREW!I122</f>
        <v>0</v>
      </c>
      <c r="J21" s="51">
        <f>[1]CREW!J122</f>
        <v>0</v>
      </c>
      <c r="K21" s="52">
        <f>[1]CREW!K122</f>
        <v>10</v>
      </c>
      <c r="L21" s="53">
        <f>[1]CREW!L122</f>
        <v>790</v>
      </c>
      <c r="M21" s="52">
        <f>[1]CREW!M122</f>
        <v>10</v>
      </c>
      <c r="N21" s="54">
        <f>[1]CREW!N122</f>
        <v>107033</v>
      </c>
      <c r="O21" s="53">
        <f>[1]CREW!O122</f>
        <v>10</v>
      </c>
      <c r="P21" s="53">
        <f>[1]CREW!P122</f>
        <v>107026</v>
      </c>
      <c r="Q21" s="52">
        <f>[1]CREW!Q122</f>
        <v>9</v>
      </c>
      <c r="R21" s="54">
        <f>[1]CREW!R122</f>
        <v>107026</v>
      </c>
      <c r="S21" s="53">
        <f>[1]CREW!S122</f>
        <v>8</v>
      </c>
      <c r="T21" s="54">
        <f>[1]CREW!T122</f>
        <v>812</v>
      </c>
      <c r="U21" s="51">
        <f>[1]CREW!U122</f>
        <v>0</v>
      </c>
      <c r="V21" s="51">
        <f>[1]CREW!V122</f>
        <v>0</v>
      </c>
      <c r="W21" s="40" t="s">
        <v>29</v>
      </c>
      <c r="X21" s="55"/>
      <c r="Y21" s="56"/>
      <c r="Z21" s="57"/>
      <c r="AA21" s="58"/>
      <c r="AB21" s="59"/>
      <c r="AC21" s="58"/>
      <c r="AD21" s="60"/>
      <c r="AE21" s="58"/>
      <c r="AF21" s="58"/>
      <c r="AG21" s="58" t="s">
        <v>32</v>
      </c>
      <c r="AH21" s="60"/>
      <c r="AJ21" s="33" t="str">
        <f>[2]RATES!A197</f>
        <v>Scenic Carpenter</v>
      </c>
      <c r="AK21" s="33" t="str">
        <f>[2]RATES!B197</f>
        <v>SC</v>
      </c>
      <c r="AL21" s="47">
        <f>[2]RATES!C197</f>
        <v>36.49</v>
      </c>
    </row>
    <row r="22" ht="16" customHeight="1" spans="1:38" s="33" customFormat="1" x14ac:dyDescent="0.25">
      <c r="A22" s="61">
        <f>[1]CREW!A123</f>
        <v>219</v>
      </c>
      <c r="B22" s="62" t="str">
        <f>[1]CREW!B123</f>
        <v>TIM LANGEVIN</v>
      </c>
      <c r="C22" s="63">
        <f t="shared" si="0"/>
        <v>34.66</v>
      </c>
      <c r="D22" s="62" t="str">
        <f>[1]CREW!D123</f>
        <v>P</v>
      </c>
      <c r="E22" s="62">
        <f>[1]CREW!E123</f>
        <v>0</v>
      </c>
      <c r="F22" s="62">
        <f>[1]CREW!F123</f>
        <v>0</v>
      </c>
      <c r="G22" s="62">
        <f>[1]CREW!G123</f>
        <v>0</v>
      </c>
      <c r="H22" s="61">
        <f>[1]CREW!H123</f>
        <v>0</v>
      </c>
      <c r="I22" s="64">
        <f>[1]CREW!I123</f>
        <v>0</v>
      </c>
      <c r="J22" s="64">
        <f>[1]CREW!J123</f>
        <v>0</v>
      </c>
      <c r="K22" s="65">
        <f>[1]CREW!K123</f>
        <v>10</v>
      </c>
      <c r="L22" s="64">
        <f>[1]CREW!L123</f>
        <v>790</v>
      </c>
      <c r="M22" s="65">
        <f>[1]CREW!M123</f>
        <v>10</v>
      </c>
      <c r="N22" s="66">
        <f>[1]CREW!N123</f>
        <v>107033</v>
      </c>
      <c r="O22" s="64">
        <f>[1]CREW!O123</f>
        <v>8</v>
      </c>
      <c r="P22" s="64">
        <f>[1]CREW!P123</f>
        <v>107026</v>
      </c>
      <c r="Q22" s="65">
        <f>[1]CREW!Q123</f>
        <v>10</v>
      </c>
      <c r="R22" s="66">
        <f>[1]CREW!R123</f>
        <v>107026</v>
      </c>
      <c r="S22" s="64">
        <f>[1]CREW!S123</f>
        <v>8</v>
      </c>
      <c r="T22" s="66">
        <f>[1]CREW!T123</f>
        <v>812</v>
      </c>
      <c r="U22" s="64">
        <f>[1]CREW!U123</f>
        <v>0</v>
      </c>
      <c r="V22" s="64">
        <f>[1]CREW!V123</f>
        <v>0</v>
      </c>
      <c r="W22" s="67" t="s">
        <v>29</v>
      </c>
      <c r="X22" s="68"/>
      <c r="Y22" s="56"/>
      <c r="Z22" s="57"/>
      <c r="AA22" s="58"/>
      <c r="AB22" s="59"/>
      <c r="AC22" s="58"/>
      <c r="AD22" s="60"/>
      <c r="AE22" s="58"/>
      <c r="AF22" s="58"/>
      <c r="AG22" s="58" t="s">
        <v>32</v>
      </c>
      <c r="AH22" s="60"/>
      <c r="AJ22" s="33" t="str">
        <f>[2]RATES!A198</f>
        <v>Scenic Carpenter CORE</v>
      </c>
      <c r="AK22" s="33" t="str">
        <f>[2]RATES!B198</f>
        <v>SCC</v>
      </c>
      <c r="AL22" s="47">
        <f>[2]RATES!C198</f>
        <v>0</v>
      </c>
    </row>
    <row r="23" ht="16" customHeight="1" spans="1:38" s="33" customFormat="1" x14ac:dyDescent="0.25">
      <c r="A23" s="48">
        <f>[1]CREW!A124</f>
        <v>220</v>
      </c>
      <c r="B23" s="49" t="str">
        <f>[1]CREW!B124</f>
        <v>CHRISTINE CHEUNG</v>
      </c>
      <c r="C23" s="50">
        <f t="shared" si="0"/>
        <v>36.49</v>
      </c>
      <c r="D23" s="49" t="str">
        <f>[1]CREW!D124</f>
        <v>SP</v>
      </c>
      <c r="E23" s="49">
        <f>[1]CREW!E124</f>
        <v>0</v>
      </c>
      <c r="F23" s="49">
        <f>[1]CREW!F124</f>
        <v>0</v>
      </c>
      <c r="G23" s="49">
        <f>[1]CREW!G124</f>
        <v>0</v>
      </c>
      <c r="H23" s="48">
        <f>[1]CREW!H124</f>
        <v>0</v>
      </c>
      <c r="I23" s="51">
        <f>[1]CREW!I124</f>
        <v>0</v>
      </c>
      <c r="J23" s="51">
        <f>[1]CREW!J124</f>
        <v>0</v>
      </c>
      <c r="K23" s="52">
        <f>[1]CREW!K124</f>
        <v>0</v>
      </c>
      <c r="L23" s="53">
        <f>[1]CREW!L124</f>
        <v>0</v>
      </c>
      <c r="M23" s="52">
        <f>[1]CREW!M124</f>
        <v>0</v>
      </c>
      <c r="N23" s="54">
        <f>[1]CREW!N124</f>
        <v>0</v>
      </c>
      <c r="O23" s="53">
        <f>[1]CREW!O124</f>
        <v>0</v>
      </c>
      <c r="P23" s="53">
        <f>[1]CREW!P124</f>
        <v>0</v>
      </c>
      <c r="Q23" s="52">
        <f>[1]CREW!Q124</f>
        <v>0</v>
      </c>
      <c r="R23" s="54">
        <f>[1]CREW!R124</f>
        <v>0</v>
      </c>
      <c r="S23" s="53">
        <f>[1]CREW!S124</f>
        <v>0</v>
      </c>
      <c r="T23" s="54">
        <f>[1]CREW!T124</f>
        <v>0</v>
      </c>
      <c r="U23" s="51">
        <f>[1]CREW!U124</f>
        <v>0</v>
      </c>
      <c r="V23" s="51">
        <f>[1]CREW!V124</f>
        <v>0</v>
      </c>
      <c r="W23" s="40" t="s">
        <v>29</v>
      </c>
      <c r="X23" s="55"/>
      <c r="Y23" s="56"/>
      <c r="Z23" s="57"/>
      <c r="AA23" s="58"/>
      <c r="AB23" s="59"/>
      <c r="AC23" s="58"/>
      <c r="AD23" s="60"/>
      <c r="AE23" s="58"/>
      <c r="AF23" s="58"/>
      <c r="AG23" s="58" t="s">
        <v>32</v>
      </c>
      <c r="AH23" s="60"/>
      <c r="AJ23" s="33" t="str">
        <f>[2]RATES!A199</f>
        <v>Scenic Carpenter / FA1</v>
      </c>
      <c r="AK23" s="33" t="str">
        <f>[2]RATES!B199</f>
        <v>SCFA1</v>
      </c>
      <c r="AL23" s="47">
        <f>[2]RATES!C199</f>
        <v>0</v>
      </c>
    </row>
    <row r="24" ht="16" customHeight="1" spans="1:38" s="33" customFormat="1" x14ac:dyDescent="0.25">
      <c r="A24" s="61">
        <f>[1]CREW!A125</f>
        <v>221</v>
      </c>
      <c r="B24" s="62" t="str">
        <f>[1]CREW!B125</f>
        <v>MARCOS GALINDA</v>
      </c>
      <c r="C24" s="63">
        <f t="shared" si="0"/>
        <v>36.49</v>
      </c>
      <c r="D24" s="62" t="str">
        <f>[1]CREW!D125</f>
        <v>PL</v>
      </c>
      <c r="E24" s="62">
        <f>[1]CREW!E125</f>
        <v>0</v>
      </c>
      <c r="F24" s="62">
        <f>[1]CREW!F125</f>
        <v>0</v>
      </c>
      <c r="G24" s="62">
        <f>[1]CREW!G125</f>
        <v>0</v>
      </c>
      <c r="H24" s="61">
        <f>[1]CREW!H125</f>
        <v>0</v>
      </c>
      <c r="I24" s="64">
        <f>[1]CREW!I125</f>
        <v>0</v>
      </c>
      <c r="J24" s="64">
        <f>[1]CREW!J125</f>
        <v>0</v>
      </c>
      <c r="K24" s="65">
        <f>[1]CREW!K125</f>
        <v>0</v>
      </c>
      <c r="L24" s="64">
        <f>[1]CREW!L125</f>
        <v>0</v>
      </c>
      <c r="M24" s="65">
        <f>[1]CREW!M125</f>
        <v>0</v>
      </c>
      <c r="N24" s="66">
        <f>[1]CREW!N125</f>
        <v>0</v>
      </c>
      <c r="O24" s="64">
        <f>[1]CREW!O125</f>
        <v>0</v>
      </c>
      <c r="P24" s="64">
        <f>[1]CREW!P125</f>
        <v>0</v>
      </c>
      <c r="Q24" s="65">
        <f>[1]CREW!Q125</f>
        <v>0</v>
      </c>
      <c r="R24" s="66">
        <f>[1]CREW!R125</f>
        <v>0</v>
      </c>
      <c r="S24" s="64">
        <f>[1]CREW!S125</f>
        <v>0</v>
      </c>
      <c r="T24" s="66">
        <f>[1]CREW!T125</f>
        <v>0</v>
      </c>
      <c r="U24" s="64">
        <f>[1]CREW!U125</f>
        <v>0</v>
      </c>
      <c r="V24" s="64">
        <f>[1]CREW!V125</f>
        <v>0</v>
      </c>
      <c r="W24" s="67" t="s">
        <v>29</v>
      </c>
      <c r="X24" s="68"/>
      <c r="Y24" s="56"/>
      <c r="Z24" s="57"/>
      <c r="AA24" s="58"/>
      <c r="AB24" s="59"/>
      <c r="AC24" s="58"/>
      <c r="AD24" s="60"/>
      <c r="AE24" s="58"/>
      <c r="AF24" s="58"/>
      <c r="AG24" s="58" t="s">
        <v>32</v>
      </c>
      <c r="AH24" s="60"/>
      <c r="AJ24" s="33" t="str">
        <f>[2]RATES!A200</f>
        <v>Scenic Carpenter / FA3</v>
      </c>
      <c r="AK24" s="33" t="str">
        <f>[2]RATES!B200</f>
        <v>SCFA3</v>
      </c>
      <c r="AL24" s="47">
        <f>[2]RATES!C200</f>
        <v>38.99</v>
      </c>
    </row>
    <row r="25" ht="16" customHeight="1" spans="1:38" s="33" customFormat="1" x14ac:dyDescent="0.25">
      <c r="A25" s="48">
        <f>[1]CREW!A126</f>
        <v>222</v>
      </c>
      <c r="B25" s="49" t="str">
        <f>[1]CREW!B126</f>
        <v>DUSTY MCDONALD</v>
      </c>
      <c r="C25" s="50">
        <f t="shared" si="0"/>
        <v>38.98</v>
      </c>
      <c r="D25" s="49" t="str">
        <f>[1]CREW!D126</f>
        <v>SA</v>
      </c>
      <c r="E25" s="49">
        <f>[1]CREW!E126</f>
        <v>0</v>
      </c>
      <c r="F25" s="49">
        <f>[1]CREW!F126</f>
        <v>0</v>
      </c>
      <c r="G25" s="49">
        <f>[1]CREW!G126</f>
        <v>0</v>
      </c>
      <c r="H25" s="48">
        <f>[1]CREW!H126</f>
        <v>0</v>
      </c>
      <c r="I25" s="51">
        <f>[1]CREW!I126</f>
        <v>0</v>
      </c>
      <c r="J25" s="51">
        <f>[1]CREW!J126</f>
        <v>0</v>
      </c>
      <c r="K25" s="52">
        <f>[1]CREW!K126</f>
        <v>0</v>
      </c>
      <c r="L25" s="53">
        <f>[1]CREW!L126</f>
        <v>0</v>
      </c>
      <c r="M25" s="52">
        <f>[1]CREW!M126</f>
        <v>0</v>
      </c>
      <c r="N25" s="54">
        <f>[1]CREW!N126</f>
        <v>0</v>
      </c>
      <c r="O25" s="53">
        <f>[1]CREW!O126</f>
        <v>0</v>
      </c>
      <c r="P25" s="53">
        <f>[1]CREW!P126</f>
        <v>0</v>
      </c>
      <c r="Q25" s="52">
        <f>[1]CREW!Q126</f>
        <v>0</v>
      </c>
      <c r="R25" s="54">
        <f>[1]CREW!R126</f>
        <v>0</v>
      </c>
      <c r="S25" s="53">
        <f>[1]CREW!S126</f>
        <v>0</v>
      </c>
      <c r="T25" s="54">
        <f>[1]CREW!T126</f>
        <v>0</v>
      </c>
      <c r="U25" s="51">
        <f>[1]CREW!U126</f>
        <v>0</v>
      </c>
      <c r="V25" s="51">
        <f>[1]CREW!V126</f>
        <v>0</v>
      </c>
      <c r="W25" s="40" t="s">
        <v>29</v>
      </c>
      <c r="X25" s="55"/>
      <c r="Y25" s="56"/>
      <c r="Z25" s="57"/>
      <c r="AA25" s="58"/>
      <c r="AB25" s="59"/>
      <c r="AC25" s="58"/>
      <c r="AD25" s="60"/>
      <c r="AE25" s="58"/>
      <c r="AF25" s="58"/>
      <c r="AG25" s="58" t="s">
        <v>32</v>
      </c>
      <c r="AH25" s="60"/>
      <c r="AJ25" s="33" t="str">
        <f>[2]RATES!A201</f>
        <v>Scenic Carpenter / FA3</v>
      </c>
      <c r="AK25" s="33" t="str">
        <f>[2]RATES!B201</f>
        <v>SCFA3T2</v>
      </c>
      <c r="AL25" s="47">
        <f>[2]RATES!C201</f>
        <v>0</v>
      </c>
    </row>
    <row r="26" ht="16" customHeight="1" spans="1:38" s="33" customFormat="1" x14ac:dyDescent="0.25">
      <c r="A26" s="61">
        <f>[1]CREW!A127</f>
        <v>223</v>
      </c>
      <c r="B26" s="62" t="str">
        <f>[1]CREW!B127</f>
        <v>LAURA LYTVIAK</v>
      </c>
      <c r="C26" s="63">
        <f t="shared" si="0"/>
        <v>38.98</v>
      </c>
      <c r="D26" s="62" t="str">
        <f>[1]CREW!D127</f>
        <v>SA</v>
      </c>
      <c r="E26" s="62">
        <f>[1]CREW!E127</f>
        <v>0</v>
      </c>
      <c r="F26" s="62">
        <f>[1]CREW!F127</f>
        <v>0</v>
      </c>
      <c r="G26" s="62">
        <f>[1]CREW!G127</f>
        <v>0</v>
      </c>
      <c r="H26" s="61">
        <f>[1]CREW!H127</f>
        <v>6046187418</v>
      </c>
      <c r="I26" s="64">
        <f>[1]CREW!I127</f>
        <v>0</v>
      </c>
      <c r="J26" s="64">
        <f>[1]CREW!J127</f>
        <v>0</v>
      </c>
      <c r="K26" s="65">
        <f>[1]CREW!K127</f>
        <v>10</v>
      </c>
      <c r="L26" s="64">
        <f>[1]CREW!L127</f>
        <v>790</v>
      </c>
      <c r="M26" s="65">
        <f>[1]CREW!M127</f>
        <v>10</v>
      </c>
      <c r="N26" s="66">
        <f>[1]CREW!N127</f>
        <v>1003</v>
      </c>
      <c r="O26" s="64">
        <f>[1]CREW!O127</f>
        <v>10</v>
      </c>
      <c r="P26" s="64">
        <f>[1]CREW!P127</f>
        <v>812</v>
      </c>
      <c r="Q26" s="65">
        <f>[1]CREW!Q127</f>
        <v>10</v>
      </c>
      <c r="R26" s="66">
        <f>[1]CREW!R127</f>
        <v>108011</v>
      </c>
      <c r="S26" s="64">
        <f>[1]CREW!S127</f>
        <v>8</v>
      </c>
      <c r="T26" s="66">
        <f>[1]CREW!T127</f>
        <v>108011</v>
      </c>
      <c r="U26" s="64">
        <f>[1]CREW!U127</f>
        <v>0</v>
      </c>
      <c r="V26" s="64">
        <f>[1]CREW!V127</f>
        <v>0</v>
      </c>
      <c r="W26" s="67" t="s">
        <v>29</v>
      </c>
      <c r="X26" s="68"/>
      <c r="Y26" s="56"/>
      <c r="Z26" s="57"/>
      <c r="AA26" s="58"/>
      <c r="AB26" s="59"/>
      <c r="AC26" s="58"/>
      <c r="AD26" s="60"/>
      <c r="AE26" s="58"/>
      <c r="AF26" s="58"/>
      <c r="AG26" s="58" t="s">
        <v>32</v>
      </c>
      <c r="AH26" s="60"/>
      <c r="AJ26" s="33" t="str">
        <f>[2]RATES!A202</f>
        <v>Scenic Helper</v>
      </c>
      <c r="AK26" s="33" t="str">
        <f>[2]RATES!B202</f>
        <v>SH</v>
      </c>
      <c r="AL26" s="47">
        <f>[2]RATES!C202</f>
        <v>34.04</v>
      </c>
    </row>
    <row r="27" ht="16" customHeight="1" spans="1:38" s="33" customFormat="1" x14ac:dyDescent="0.25">
      <c r="A27" s="48">
        <f>[1]CREW!A128</f>
        <v>224</v>
      </c>
      <c r="B27" s="49" t="str">
        <f>[1]CREW!B128</f>
        <v>DENIQUE SCHAAB</v>
      </c>
      <c r="C27" s="50">
        <f t="shared" si="0"/>
        <v>34.66</v>
      </c>
      <c r="D27" s="49" t="str">
        <f>[1]CREW!D128</f>
        <v>P</v>
      </c>
      <c r="E27" s="49">
        <f>[1]CREW!E128</f>
        <v>0</v>
      </c>
      <c r="F27" s="49">
        <f>[1]CREW!F128</f>
        <v>0</v>
      </c>
      <c r="G27" s="49">
        <f>[1]CREW!G128</f>
        <v>0</v>
      </c>
      <c r="H27" s="48">
        <f>[1]CREW!H128</f>
        <v>6042308188</v>
      </c>
      <c r="I27" s="51">
        <f>[1]CREW!I128</f>
        <v>0</v>
      </c>
      <c r="J27" s="51">
        <f>[1]CREW!J128</f>
        <v>0</v>
      </c>
      <c r="K27" s="52">
        <f>[1]CREW!K128</f>
        <v>0</v>
      </c>
      <c r="L27" s="53">
        <f>[1]CREW!L128</f>
        <v>0</v>
      </c>
      <c r="M27" s="52">
        <f>[1]CREW!M128</f>
        <v>0</v>
      </c>
      <c r="N27" s="54">
        <f>[1]CREW!N128</f>
        <v>0</v>
      </c>
      <c r="O27" s="53">
        <f>[1]CREW!O128</f>
        <v>0</v>
      </c>
      <c r="P27" s="53">
        <f>[1]CREW!P128</f>
        <v>0</v>
      </c>
      <c r="Q27" s="52">
        <f>[1]CREW!Q128</f>
        <v>0</v>
      </c>
      <c r="R27" s="54">
        <f>[1]CREW!R128</f>
        <v>0</v>
      </c>
      <c r="S27" s="53">
        <f>[1]CREW!S128</f>
        <v>0</v>
      </c>
      <c r="T27" s="54">
        <f>[1]CREW!T128</f>
        <v>0</v>
      </c>
      <c r="U27" s="51">
        <f>[1]CREW!U128</f>
        <v>0</v>
      </c>
      <c r="V27" s="51">
        <f>[1]CREW!V128</f>
        <v>0</v>
      </c>
      <c r="W27" s="40" t="s">
        <v>29</v>
      </c>
      <c r="X27" s="55"/>
      <c r="Y27" s="56"/>
      <c r="Z27" s="57"/>
      <c r="AA27" s="58"/>
      <c r="AB27" s="59"/>
      <c r="AC27" s="58"/>
      <c r="AD27" s="60"/>
      <c r="AE27" s="58"/>
      <c r="AF27" s="58"/>
      <c r="AG27" s="58" t="s">
        <v>32</v>
      </c>
      <c r="AH27" s="60"/>
      <c r="AJ27" s="33" t="str">
        <f>[2]RATES!A203</f>
        <v>Scenic HelperT2</v>
      </c>
      <c r="AK27" s="33" t="str">
        <f>[2]RATES!B203</f>
        <v>SHT2</v>
      </c>
      <c r="AL27" s="47">
        <f>[2]RATES!C203</f>
        <v>0</v>
      </c>
    </row>
    <row r="28" ht="16" customHeight="1" spans="1:38" s="33" customFormat="1" x14ac:dyDescent="0.25">
      <c r="A28" s="61">
        <f>[1]CREW!A129</f>
        <v>225</v>
      </c>
      <c r="B28" s="62" t="str">
        <f>[1]CREW!B129</f>
        <v>MARKO LITVIAK</v>
      </c>
      <c r="C28" s="63">
        <f t="shared" si="0"/>
        <v>38.98</v>
      </c>
      <c r="D28" s="62" t="str">
        <f>[1]CREW!D129</f>
        <v>SA</v>
      </c>
      <c r="E28" s="62">
        <f>[1]CREW!E129</f>
        <v>0</v>
      </c>
      <c r="F28" s="62">
        <f>[1]CREW!F129</f>
        <v>0</v>
      </c>
      <c r="G28" s="62">
        <f>[1]CREW!G129</f>
        <v>0</v>
      </c>
      <c r="H28" s="61">
        <f>[1]CREW!H129</f>
        <v>0</v>
      </c>
      <c r="I28" s="64">
        <f>[1]CREW!I129</f>
        <v>0</v>
      </c>
      <c r="J28" s="64">
        <f>[1]CREW!J129</f>
        <v>0</v>
      </c>
      <c r="K28" s="65">
        <f>[1]CREW!K129</f>
        <v>0</v>
      </c>
      <c r="L28" s="64">
        <f>[1]CREW!L129</f>
        <v>0</v>
      </c>
      <c r="M28" s="65">
        <f>[1]CREW!M129</f>
        <v>0</v>
      </c>
      <c r="N28" s="66">
        <f>[1]CREW!N129</f>
        <v>0</v>
      </c>
      <c r="O28" s="64">
        <f>[1]CREW!O129</f>
        <v>0</v>
      </c>
      <c r="P28" s="64">
        <f>[1]CREW!P129</f>
        <v>0</v>
      </c>
      <c r="Q28" s="65">
        <f>[1]CREW!Q129</f>
        <v>0</v>
      </c>
      <c r="R28" s="66">
        <f>[1]CREW!R129</f>
        <v>0</v>
      </c>
      <c r="S28" s="64">
        <f>[1]CREW!S129</f>
        <v>0</v>
      </c>
      <c r="T28" s="66">
        <f>[1]CREW!T129</f>
        <v>0</v>
      </c>
      <c r="U28" s="64">
        <f>[1]CREW!U129</f>
        <v>0</v>
      </c>
      <c r="V28" s="64">
        <f>[1]CREW!V129</f>
        <v>0</v>
      </c>
      <c r="W28" s="67" t="s">
        <v>29</v>
      </c>
      <c r="X28" s="68"/>
      <c r="Y28" s="56"/>
      <c r="Z28" s="57"/>
      <c r="AA28" s="58"/>
      <c r="AB28" s="59"/>
      <c r="AC28" s="58"/>
      <c r="AD28" s="60"/>
      <c r="AE28" s="58"/>
      <c r="AF28" s="58"/>
      <c r="AG28" s="58" t="s">
        <v>32</v>
      </c>
      <c r="AH28" s="60"/>
      <c r="AJ28" s="33" t="str">
        <f>[2]RATES!A204</f>
        <v>Scenic Helper / FA1</v>
      </c>
      <c r="AK28" s="33" t="str">
        <f>[2]RATES!B204</f>
        <v>SHFA1</v>
      </c>
      <c r="AL28" s="47">
        <f>[2]RATES!C204</f>
        <v>0</v>
      </c>
    </row>
    <row r="29" ht="16" customHeight="1" spans="1:38" s="33" customFormat="1" x14ac:dyDescent="0.25">
      <c r="A29" s="48">
        <f>[1]CREW!A130</f>
        <v>226</v>
      </c>
      <c r="B29" s="49" t="str">
        <f>[1]CREW!B130</f>
        <v>NORM SPENCE</v>
      </c>
      <c r="C29" s="50">
        <f t="shared" si="0"/>
        <v>38.98</v>
      </c>
      <c r="D29" s="49" t="str">
        <f>[1]CREW!D130</f>
        <v>SA</v>
      </c>
      <c r="E29" s="49">
        <f>[1]CREW!E130</f>
        <v>0</v>
      </c>
      <c r="F29" s="49">
        <f>[1]CREW!F130</f>
        <v>0</v>
      </c>
      <c r="G29" s="49">
        <f>[1]CREW!G130</f>
        <v>0</v>
      </c>
      <c r="H29" s="48" t="str">
        <f>[1]CREW!H130</f>
        <v>604-831-8699</v>
      </c>
      <c r="I29" s="51">
        <f>[1]CREW!I130</f>
        <v>0</v>
      </c>
      <c r="J29" s="51">
        <f>[1]CREW!J130</f>
        <v>0</v>
      </c>
      <c r="K29" s="52">
        <f>[1]CREW!K130</f>
        <v>0</v>
      </c>
      <c r="L29" s="53">
        <f>[1]CREW!L130</f>
        <v>0</v>
      </c>
      <c r="M29" s="52">
        <f>[1]CREW!M130</f>
        <v>0</v>
      </c>
      <c r="N29" s="54">
        <f>[1]CREW!N130</f>
        <v>0</v>
      </c>
      <c r="O29" s="53">
        <f>[1]CREW!O130</f>
        <v>0</v>
      </c>
      <c r="P29" s="53">
        <f>[1]CREW!P130</f>
        <v>0</v>
      </c>
      <c r="Q29" s="52">
        <f>[1]CREW!Q130</f>
        <v>0</v>
      </c>
      <c r="R29" s="54">
        <f>[1]CREW!R130</f>
        <v>0</v>
      </c>
      <c r="S29" s="53">
        <f>[1]CREW!S130</f>
        <v>0</v>
      </c>
      <c r="T29" s="54">
        <f>[1]CREW!T130</f>
        <v>0</v>
      </c>
      <c r="U29" s="51">
        <f>[1]CREW!U130</f>
        <v>0</v>
      </c>
      <c r="V29" s="51">
        <f>[1]CREW!V130</f>
        <v>0</v>
      </c>
      <c r="W29" s="40" t="s">
        <v>29</v>
      </c>
      <c r="X29" s="55"/>
      <c r="Y29" s="56"/>
      <c r="Z29" s="57"/>
      <c r="AA29" s="58"/>
      <c r="AB29" s="59"/>
      <c r="AC29" s="58"/>
      <c r="AD29" s="60"/>
      <c r="AE29" s="58"/>
      <c r="AF29" s="58"/>
      <c r="AG29" s="58" t="s">
        <v>32</v>
      </c>
      <c r="AH29" s="60"/>
      <c r="AJ29" s="33" t="str">
        <f>[2]RATES!A205</f>
        <v>Scenic Helper / FA3</v>
      </c>
      <c r="AK29" s="33" t="str">
        <f>[2]RATES!B205</f>
        <v>SHFA3</v>
      </c>
      <c r="AL29" s="47">
        <f>[2]RATES!C205</f>
        <v>0</v>
      </c>
    </row>
    <row r="30" ht="16" customHeight="1" spans="1:38" s="33" customFormat="1" x14ac:dyDescent="0.25">
      <c r="A30" s="61">
        <f>[1]CREW!A131</f>
        <v>227</v>
      </c>
      <c r="B30" s="62" t="str">
        <f>[1]CREW!B131</f>
        <v>ROY SULLIVAN</v>
      </c>
      <c r="C30" s="63">
        <f t="shared" si="0"/>
        <v>38.98</v>
      </c>
      <c r="D30" s="62" t="str">
        <f>[1]CREW!D131</f>
        <v>SA</v>
      </c>
      <c r="E30" s="62">
        <f>[1]CREW!E131</f>
        <v>0</v>
      </c>
      <c r="F30" s="62">
        <f>[1]CREW!F131</f>
        <v>0</v>
      </c>
      <c r="G30" s="62">
        <f>[1]CREW!G131</f>
        <v>0</v>
      </c>
      <c r="H30" s="61" t="str">
        <f>[1]CREW!H131</f>
        <v>604-351-4161</v>
      </c>
      <c r="I30" s="64">
        <f>[1]CREW!I131</f>
        <v>0</v>
      </c>
      <c r="J30" s="64">
        <f>[1]CREW!J131</f>
        <v>0</v>
      </c>
      <c r="K30" s="65">
        <f>[1]CREW!K131</f>
        <v>0</v>
      </c>
      <c r="L30" s="64">
        <f>[1]CREW!L131</f>
        <v>0</v>
      </c>
      <c r="M30" s="65">
        <f>[1]CREW!M131</f>
        <v>0</v>
      </c>
      <c r="N30" s="66">
        <f>[1]CREW!N131</f>
        <v>0</v>
      </c>
      <c r="O30" s="64">
        <f>[1]CREW!O131</f>
        <v>0</v>
      </c>
      <c r="P30" s="64">
        <f>[1]CREW!P131</f>
        <v>0</v>
      </c>
      <c r="Q30" s="65">
        <f>[1]CREW!Q131</f>
        <v>0</v>
      </c>
      <c r="R30" s="66">
        <f>[1]CREW!R131</f>
        <v>0</v>
      </c>
      <c r="S30" s="64">
        <f>[1]CREW!S131</f>
        <v>0</v>
      </c>
      <c r="T30" s="66">
        <f>[1]CREW!T131</f>
        <v>0</v>
      </c>
      <c r="U30" s="64">
        <f>[1]CREW!U131</f>
        <v>0</v>
      </c>
      <c r="V30" s="64">
        <f>[1]CREW!V131</f>
        <v>0</v>
      </c>
      <c r="W30" s="67" t="s">
        <v>29</v>
      </c>
      <c r="X30" s="68"/>
      <c r="Y30" s="56"/>
      <c r="Z30" s="57"/>
      <c r="AA30" s="58"/>
      <c r="AB30" s="59"/>
      <c r="AC30" s="58"/>
      <c r="AD30" s="60"/>
      <c r="AE30" s="58"/>
      <c r="AF30" s="58"/>
      <c r="AG30" s="58" t="s">
        <v>32</v>
      </c>
      <c r="AH30" s="60"/>
      <c r="AJ30" s="33" t="str">
        <f>[2]RATES!A206</f>
        <v>Scenic Helper / FA3</v>
      </c>
      <c r="AK30" s="33" t="str">
        <f>[2]RATES!B206</f>
        <v>SHFA3T2</v>
      </c>
      <c r="AL30" s="47">
        <f>[2]RATES!C206</f>
        <v>0</v>
      </c>
    </row>
    <row r="31" ht="16" customHeight="1" spans="1:38" s="33" customFormat="1" x14ac:dyDescent="0.25">
      <c r="A31" s="48">
        <f>[1]CREW!A132</f>
        <v>228</v>
      </c>
      <c r="B31" s="49" t="str">
        <f>[1]CREW!B132</f>
        <v>JASPER CURRIE</v>
      </c>
      <c r="C31" s="50">
        <f t="shared" si="0"/>
        <v>38.98</v>
      </c>
      <c r="D31" s="49" t="str">
        <f>[1]CREW!D132</f>
        <v>SA</v>
      </c>
      <c r="E31" s="49">
        <f>[1]CREW!E132</f>
        <v>0</v>
      </c>
      <c r="F31" s="49">
        <f>[1]CREW!F132</f>
        <v>0</v>
      </c>
      <c r="G31" s="49">
        <f>[1]CREW!G132</f>
        <v>0</v>
      </c>
      <c r="H31" s="48" t="str">
        <f>[1]CREW!H132</f>
        <v>604-345-1947</v>
      </c>
      <c r="I31" s="51">
        <f>[1]CREW!I132</f>
        <v>0</v>
      </c>
      <c r="J31" s="51">
        <f>[1]CREW!J132</f>
        <v>0</v>
      </c>
      <c r="K31" s="52">
        <f>[1]CREW!K132</f>
        <v>0</v>
      </c>
      <c r="L31" s="53">
        <f>[1]CREW!L132</f>
        <v>0</v>
      </c>
      <c r="M31" s="52">
        <f>[1]CREW!M132</f>
        <v>0</v>
      </c>
      <c r="N31" s="54">
        <f>[1]CREW!N132</f>
        <v>0</v>
      </c>
      <c r="O31" s="53">
        <f>[1]CREW!O132</f>
        <v>0</v>
      </c>
      <c r="P31" s="53">
        <f>[1]CREW!P132</f>
        <v>0</v>
      </c>
      <c r="Q31" s="52">
        <f>[1]CREW!Q132</f>
        <v>0</v>
      </c>
      <c r="R31" s="54">
        <f>[1]CREW!R132</f>
        <v>0</v>
      </c>
      <c r="S31" s="53">
        <f>[1]CREW!S132</f>
        <v>0</v>
      </c>
      <c r="T31" s="54">
        <f>[1]CREW!T132</f>
        <v>0</v>
      </c>
      <c r="U31" s="51">
        <f>[1]CREW!U132</f>
        <v>0</v>
      </c>
      <c r="V31" s="51">
        <f>[1]CREW!V132</f>
        <v>0</v>
      </c>
      <c r="W31" s="40" t="s">
        <v>29</v>
      </c>
      <c r="X31" s="55"/>
      <c r="Y31" s="56"/>
      <c r="Z31" s="57"/>
      <c r="AA31" s="58"/>
      <c r="AB31" s="59"/>
      <c r="AC31" s="58"/>
      <c r="AD31" s="60"/>
      <c r="AE31" s="58"/>
      <c r="AF31" s="58"/>
      <c r="AG31" s="58" t="s">
        <v>32</v>
      </c>
      <c r="AH31" s="60"/>
      <c r="AJ31" s="33" t="str">
        <f>[2]RATES!A207</f>
        <v>METAL FAB FOREMAN</v>
      </c>
      <c r="AK31" s="33" t="str">
        <f>[2]RATES!B207</f>
        <v>MFF</v>
      </c>
      <c r="AL31" s="47">
        <f>[2]RATES!C207</f>
        <v>45.91</v>
      </c>
    </row>
    <row r="32" ht="16" customHeight="1" spans="1:38" s="33" customFormat="1" x14ac:dyDescent="0.25">
      <c r="A32" s="61">
        <f>[1]CREW!A133</f>
        <v>229</v>
      </c>
      <c r="B32" s="62" t="str">
        <f>[1]CREW!B133</f>
        <v>ALEX ABAHAMED </v>
      </c>
      <c r="C32" s="63">
        <f t="shared" si="0"/>
        <v>36.49</v>
      </c>
      <c r="D32" s="62" t="str">
        <f>[1]CREW!D133</f>
        <v>PL</v>
      </c>
      <c r="E32" s="62">
        <f>[1]CREW!E133</f>
        <v>0</v>
      </c>
      <c r="F32" s="62">
        <f>[1]CREW!F133</f>
        <v>0</v>
      </c>
      <c r="G32" s="62">
        <f>[1]CREW!G133</f>
        <v>0</v>
      </c>
      <c r="H32" s="61">
        <f>[1]CREW!H133</f>
        <v>0</v>
      </c>
      <c r="I32" s="64">
        <f>[1]CREW!I133</f>
        <v>0</v>
      </c>
      <c r="J32" s="64">
        <f>[1]CREW!J133</f>
        <v>0</v>
      </c>
      <c r="K32" s="65">
        <f>[1]CREW!K133</f>
        <v>10</v>
      </c>
      <c r="L32" s="64">
        <f>[1]CREW!L133</f>
        <v>812</v>
      </c>
      <c r="M32" s="65">
        <f>[1]CREW!M133</f>
        <v>8</v>
      </c>
      <c r="N32" s="66">
        <f>[1]CREW!N133</f>
        <v>991</v>
      </c>
      <c r="O32" s="64">
        <f>[1]CREW!O133</f>
        <v>0</v>
      </c>
      <c r="P32" s="64">
        <f>[1]CREW!P133</f>
        <v>0</v>
      </c>
      <c r="Q32" s="65">
        <f>[1]CREW!Q133</f>
        <v>0</v>
      </c>
      <c r="R32" s="66">
        <f>[1]CREW!R133</f>
        <v>0</v>
      </c>
      <c r="S32" s="64">
        <f>[1]CREW!S133</f>
        <v>0</v>
      </c>
      <c r="T32" s="66">
        <f>[1]CREW!T133</f>
        <v>0</v>
      </c>
      <c r="U32" s="64">
        <f>[1]CREW!U133</f>
        <v>0</v>
      </c>
      <c r="V32" s="64">
        <f>[1]CREW!V133</f>
        <v>0</v>
      </c>
      <c r="W32" s="67" t="s">
        <v>29</v>
      </c>
      <c r="X32" s="68"/>
      <c r="Y32" s="56"/>
      <c r="Z32" s="57"/>
      <c r="AA32" s="58"/>
      <c r="AB32" s="59"/>
      <c r="AC32" s="58"/>
      <c r="AD32" s="60"/>
      <c r="AE32" s="58"/>
      <c r="AF32" s="58"/>
      <c r="AG32" s="58" t="s">
        <v>32</v>
      </c>
      <c r="AH32" s="60"/>
      <c r="AJ32" s="33" t="str">
        <f>[2]RATES!A208</f>
        <v>LEAD METAL FABRICATOR</v>
      </c>
      <c r="AK32" s="33" t="str">
        <f>[2]RATES!B208</f>
        <v>LMF</v>
      </c>
      <c r="AL32" s="47">
        <f>[2]RATES!C208</f>
        <v>38.98</v>
      </c>
    </row>
    <row r="33" ht="16" customHeight="1" spans="1:38" s="33" customFormat="1" x14ac:dyDescent="0.25">
      <c r="A33" s="48">
        <f>[1]CREW!A134</f>
        <v>230</v>
      </c>
      <c r="B33" s="49" t="str">
        <f>[1]CREW!B134</f>
        <v>PAINT</v>
      </c>
      <c r="C33" s="50" t="e">
        <f t="shared" si="0"/>
        <v>#N/A</v>
      </c>
      <c r="D33" s="49">
        <f>[1]CREW!D134</f>
        <v>0</v>
      </c>
      <c r="E33" s="49">
        <f>[1]CREW!E134</f>
        <v>0</v>
      </c>
      <c r="F33" s="49">
        <f>[1]CREW!F134</f>
        <v>0</v>
      </c>
      <c r="G33" s="49">
        <f>[1]CREW!G134</f>
        <v>0</v>
      </c>
      <c r="H33" s="48">
        <f>[1]CREW!H134</f>
        <v>0</v>
      </c>
      <c r="I33" s="51">
        <f>[1]CREW!I134</f>
        <v>0</v>
      </c>
      <c r="J33" s="51">
        <f>[1]CREW!J134</f>
        <v>0</v>
      </c>
      <c r="K33" s="52">
        <f>[1]CREW!K134</f>
        <v>0</v>
      </c>
      <c r="L33" s="53">
        <f>[1]CREW!L134</f>
        <v>0</v>
      </c>
      <c r="M33" s="52">
        <f>[1]CREW!M134</f>
        <v>0</v>
      </c>
      <c r="N33" s="54">
        <f>[1]CREW!N134</f>
        <v>0</v>
      </c>
      <c r="O33" s="53">
        <f>[1]CREW!O134</f>
        <v>0</v>
      </c>
      <c r="P33" s="53">
        <f>[1]CREW!P134</f>
        <v>0</v>
      </c>
      <c r="Q33" s="52">
        <f>[1]CREW!Q134</f>
        <v>0</v>
      </c>
      <c r="R33" s="54">
        <f>[1]CREW!R134</f>
        <v>0</v>
      </c>
      <c r="S33" s="53">
        <f>[1]CREW!S134</f>
        <v>0</v>
      </c>
      <c r="T33" s="54">
        <f>[1]CREW!T134</f>
        <v>0</v>
      </c>
      <c r="U33" s="51">
        <f>[1]CREW!U134</f>
        <v>0</v>
      </c>
      <c r="V33" s="51">
        <f>[1]CREW!V134</f>
        <v>0</v>
      </c>
      <c r="W33" s="40" t="s">
        <v>29</v>
      </c>
      <c r="X33" s="55"/>
      <c r="Y33" s="56"/>
      <c r="Z33" s="57"/>
      <c r="AA33" s="58"/>
      <c r="AB33" s="59"/>
      <c r="AC33" s="58"/>
      <c r="AD33" s="60"/>
      <c r="AE33" s="58"/>
      <c r="AF33" s="58"/>
      <c r="AG33" s="58" t="s">
        <v>32</v>
      </c>
      <c r="AH33" s="60"/>
      <c r="AJ33" s="33" t="str">
        <f>[2]RATES!A209</f>
        <v>Scenic Metal Fabricator </v>
      </c>
      <c r="AK33" s="33" t="str">
        <f>[2]RATES!B209</f>
        <v>SMF</v>
      </c>
      <c r="AL33" s="47">
        <f>[2]RATES!C209</f>
        <v>36.49</v>
      </c>
    </row>
    <row r="34" ht="16" customHeight="1" spans="1:38" s="33" customFormat="1" x14ac:dyDescent="0.25">
      <c r="A34" s="61">
        <f>[1]CREW!A135</f>
        <v>231</v>
      </c>
      <c r="B34" s="62" t="str">
        <f>[1]CREW!B135</f>
        <v>TIM LANGEVIN</v>
      </c>
      <c r="C34" s="63">
        <f t="shared" si="0"/>
        <v>34.66</v>
      </c>
      <c r="D34" s="62" t="str">
        <f>[1]CREW!D135</f>
        <v>P</v>
      </c>
      <c r="E34" s="62">
        <f>[1]CREW!E135</f>
        <v>0</v>
      </c>
      <c r="F34" s="62">
        <f>[1]CREW!F135</f>
        <v>5810</v>
      </c>
      <c r="G34" s="62">
        <f>[1]CREW!G135</f>
        <v>0</v>
      </c>
      <c r="H34" s="61">
        <f>[1]CREW!H135</f>
        <v>7782321990</v>
      </c>
      <c r="I34" s="64">
        <f>[1]CREW!I135</f>
        <v>0</v>
      </c>
      <c r="J34" s="64">
        <f>[1]CREW!J135</f>
        <v>0</v>
      </c>
      <c r="K34" s="65">
        <f>[1]CREW!K135</f>
        <v>0</v>
      </c>
      <c r="L34" s="64">
        <f>[1]CREW!L135</f>
        <v>0</v>
      </c>
      <c r="M34" s="65">
        <f>[1]CREW!M135</f>
        <v>0</v>
      </c>
      <c r="N34" s="66">
        <f>[1]CREW!N135</f>
        <v>0</v>
      </c>
      <c r="O34" s="64">
        <f>[1]CREW!O135</f>
        <v>0</v>
      </c>
      <c r="P34" s="64">
        <f>[1]CREW!P135</f>
        <v>0</v>
      </c>
      <c r="Q34" s="65">
        <f>[1]CREW!Q135</f>
        <v>8</v>
      </c>
      <c r="R34" s="66">
        <f>[1]CREW!R135</f>
        <v>991</v>
      </c>
      <c r="S34" s="64">
        <f>[1]CREW!S135</f>
        <v>0</v>
      </c>
      <c r="T34" s="66">
        <f>[1]CREW!T135</f>
        <v>0</v>
      </c>
      <c r="U34" s="64">
        <f>[1]CREW!U135</f>
        <v>0</v>
      </c>
      <c r="V34" s="64">
        <f>[1]CREW!V135</f>
        <v>0</v>
      </c>
      <c r="W34" s="67" t="s">
        <v>29</v>
      </c>
      <c r="X34" s="68"/>
      <c r="Y34" s="56"/>
      <c r="Z34" s="57"/>
      <c r="AA34" s="58"/>
      <c r="AB34" s="59"/>
      <c r="AC34" s="58"/>
      <c r="AD34" s="60"/>
      <c r="AE34" s="58"/>
      <c r="AF34" s="58"/>
      <c r="AG34" s="58" t="s">
        <v>32</v>
      </c>
      <c r="AH34" s="60"/>
      <c r="AJ34" s="33" t="str">
        <f>[2]RATES!A210</f>
        <v>Scenic Metal Fabricator / FA1</v>
      </c>
      <c r="AK34" s="33" t="str">
        <f>[2]RATES!B210</f>
        <v>SMFFA1</v>
      </c>
      <c r="AL34" s="47">
        <f>[2]RATES!C210</f>
        <v>0</v>
      </c>
    </row>
    <row r="35" ht="16" customHeight="1" spans="1:38" s="33" customFormat="1" x14ac:dyDescent="0.25">
      <c r="A35" s="48">
        <f>[1]CREW!A136</f>
        <v>232</v>
      </c>
      <c r="B35" s="49" t="str">
        <f>[1]CREW!B136</f>
        <v>PAINT</v>
      </c>
      <c r="C35" s="50" t="e">
        <f t="shared" si="0"/>
        <v>#N/A</v>
      </c>
      <c r="D35" s="49">
        <f>[1]CREW!D136</f>
        <v>0</v>
      </c>
      <c r="E35" s="49">
        <f>[1]CREW!E136</f>
        <v>0</v>
      </c>
      <c r="F35" s="49">
        <f>[1]CREW!F136</f>
        <v>0</v>
      </c>
      <c r="G35" s="49">
        <f>[1]CREW!G136</f>
        <v>0</v>
      </c>
      <c r="H35" s="48">
        <f>[1]CREW!H136</f>
        <v>0</v>
      </c>
      <c r="I35" s="51">
        <f>[1]CREW!I136</f>
        <v>0</v>
      </c>
      <c r="J35" s="51">
        <f>[1]CREW!J136</f>
        <v>0</v>
      </c>
      <c r="K35" s="52">
        <f>[1]CREW!K136</f>
        <v>0</v>
      </c>
      <c r="L35" s="53">
        <f>[1]CREW!L136</f>
        <v>0</v>
      </c>
      <c r="M35" s="52">
        <f>[1]CREW!M136</f>
        <v>0</v>
      </c>
      <c r="N35" s="54">
        <f>[1]CREW!N136</f>
        <v>0</v>
      </c>
      <c r="O35" s="53">
        <f>[1]CREW!O136</f>
        <v>0</v>
      </c>
      <c r="P35" s="53">
        <f>[1]CREW!P136</f>
        <v>0</v>
      </c>
      <c r="Q35" s="52">
        <f>[1]CREW!Q136</f>
        <v>0</v>
      </c>
      <c r="R35" s="54">
        <f>[1]CREW!R136</f>
        <v>0</v>
      </c>
      <c r="S35" s="53">
        <f>[1]CREW!S136</f>
        <v>0</v>
      </c>
      <c r="T35" s="54">
        <f>[1]CREW!T136</f>
        <v>0</v>
      </c>
      <c r="U35" s="51">
        <f>[1]CREW!U136</f>
        <v>0</v>
      </c>
      <c r="V35" s="51">
        <f>[1]CREW!V136</f>
        <v>0</v>
      </c>
      <c r="W35" s="40" t="s">
        <v>29</v>
      </c>
      <c r="X35" s="55"/>
      <c r="Y35" s="56"/>
      <c r="Z35" s="57"/>
      <c r="AA35" s="58"/>
      <c r="AB35" s="59"/>
      <c r="AC35" s="58"/>
      <c r="AD35" s="60"/>
      <c r="AE35" s="58"/>
      <c r="AF35" s="58"/>
      <c r="AG35" s="58" t="s">
        <v>32</v>
      </c>
      <c r="AH35" s="60"/>
      <c r="AJ35" s="33" t="str">
        <f>[2]RATES!A211</f>
        <v>Scenic Metal Fabricator / FA3</v>
      </c>
      <c r="AK35" s="33" t="str">
        <f>[2]RATES!B211</f>
        <v>SMFFA3</v>
      </c>
      <c r="AL35" s="47">
        <f>[2]RATES!C211</f>
        <v>0</v>
      </c>
    </row>
    <row r="36" ht="16" customHeight="1" spans="1:38" s="33" customFormat="1" x14ac:dyDescent="0.25">
      <c r="A36" s="61">
        <f>[1]CREW!A137</f>
        <v>233</v>
      </c>
      <c r="B36" s="62" t="str">
        <f>[1]CREW!B137</f>
        <v>PAINT</v>
      </c>
      <c r="C36" s="63" t="e">
        <f t="shared" ref="C36:C67" si="1">VLOOKUP(D36,$AK$4:$AL$101,2,FALSE)</f>
        <v>#N/A</v>
      </c>
      <c r="D36" s="62">
        <f>[1]CREW!D137</f>
        <v>0</v>
      </c>
      <c r="E36" s="62">
        <f>[1]CREW!E137</f>
        <v>0</v>
      </c>
      <c r="F36" s="62">
        <f>[1]CREW!F137</f>
        <v>0</v>
      </c>
      <c r="G36" s="62">
        <f>[1]CREW!G137</f>
        <v>0</v>
      </c>
      <c r="H36" s="61">
        <f>[1]CREW!H137</f>
        <v>0</v>
      </c>
      <c r="I36" s="64">
        <f>[1]CREW!I137</f>
        <v>0</v>
      </c>
      <c r="J36" s="64">
        <f>[1]CREW!J137</f>
        <v>0</v>
      </c>
      <c r="K36" s="65">
        <f>[1]CREW!K137</f>
        <v>0</v>
      </c>
      <c r="L36" s="64">
        <f>[1]CREW!L137</f>
        <v>0</v>
      </c>
      <c r="M36" s="65">
        <f>[1]CREW!M137</f>
        <v>0</v>
      </c>
      <c r="N36" s="66">
        <f>[1]CREW!N137</f>
        <v>0</v>
      </c>
      <c r="O36" s="64">
        <f>[1]CREW!O137</f>
        <v>0</v>
      </c>
      <c r="P36" s="64">
        <f>[1]CREW!P137</f>
        <v>0</v>
      </c>
      <c r="Q36" s="65">
        <f>[1]CREW!Q137</f>
        <v>0</v>
      </c>
      <c r="R36" s="66">
        <f>[1]CREW!R137</f>
        <v>0</v>
      </c>
      <c r="S36" s="64">
        <f>[1]CREW!S137</f>
        <v>0</v>
      </c>
      <c r="T36" s="66">
        <f>[1]CREW!T137</f>
        <v>0</v>
      </c>
      <c r="U36" s="64">
        <f>[1]CREW!U137</f>
        <v>0</v>
      </c>
      <c r="V36" s="64">
        <f>[1]CREW!V137</f>
        <v>0</v>
      </c>
      <c r="W36" s="67" t="s">
        <v>29</v>
      </c>
      <c r="X36" s="68"/>
      <c r="Y36" s="56"/>
      <c r="Z36" s="57"/>
      <c r="AA36" s="58"/>
      <c r="AB36" s="59"/>
      <c r="AC36" s="58"/>
      <c r="AD36" s="60"/>
      <c r="AE36" s="58"/>
      <c r="AF36" s="58"/>
      <c r="AG36" s="58" t="s">
        <v>32</v>
      </c>
      <c r="AH36" s="60"/>
      <c r="AJ36" s="33" t="str">
        <f>[2]RATES!A212</f>
        <v>Metal Fabricator Helper</v>
      </c>
      <c r="AK36" s="33" t="str">
        <f>[2]RATES!B212</f>
        <v>MFH</v>
      </c>
      <c r="AL36" s="47">
        <f>[2]RATES!C212</f>
        <v>29.03</v>
      </c>
    </row>
    <row r="37" ht="16" customHeight="1" spans="1:38" s="33" customFormat="1" x14ac:dyDescent="0.25">
      <c r="A37" s="48">
        <f>[1]CREW!A138</f>
        <v>234</v>
      </c>
      <c r="B37" s="49" t="str">
        <f>[1]CREW!B138</f>
        <v>PAINT</v>
      </c>
      <c r="C37" s="50" t="e">
        <f t="shared" si="1"/>
        <v>#N/A</v>
      </c>
      <c r="D37" s="49">
        <f>[1]CREW!D138</f>
        <v>0</v>
      </c>
      <c r="E37" s="49">
        <f>[1]CREW!E138</f>
        <v>0</v>
      </c>
      <c r="F37" s="49">
        <f>[1]CREW!F138</f>
        <v>0</v>
      </c>
      <c r="G37" s="49">
        <f>[1]CREW!G138</f>
        <v>0</v>
      </c>
      <c r="H37" s="48">
        <f>[1]CREW!H138</f>
        <v>0</v>
      </c>
      <c r="I37" s="51">
        <f>[1]CREW!I138</f>
        <v>0</v>
      </c>
      <c r="J37" s="51">
        <f>[1]CREW!J138</f>
        <v>0</v>
      </c>
      <c r="K37" s="52">
        <f>[1]CREW!K138</f>
        <v>0</v>
      </c>
      <c r="L37" s="53">
        <f>[1]CREW!L138</f>
        <v>0</v>
      </c>
      <c r="M37" s="52">
        <f>[1]CREW!M138</f>
        <v>0</v>
      </c>
      <c r="N37" s="54">
        <f>[1]CREW!N138</f>
        <v>0</v>
      </c>
      <c r="O37" s="53">
        <f>[1]CREW!O138</f>
        <v>0</v>
      </c>
      <c r="P37" s="53">
        <f>[1]CREW!P138</f>
        <v>0</v>
      </c>
      <c r="Q37" s="52">
        <f>[1]CREW!Q138</f>
        <v>0</v>
      </c>
      <c r="R37" s="54">
        <f>[1]CREW!R138</f>
        <v>0</v>
      </c>
      <c r="S37" s="53">
        <f>[1]CREW!S138</f>
        <v>0</v>
      </c>
      <c r="T37" s="54">
        <f>[1]CREW!T138</f>
        <v>0</v>
      </c>
      <c r="U37" s="51">
        <f>[1]CREW!U138</f>
        <v>0</v>
      </c>
      <c r="V37" s="51">
        <f>[1]CREW!V138</f>
        <v>0</v>
      </c>
      <c r="W37" s="40" t="s">
        <v>29</v>
      </c>
      <c r="X37" s="55"/>
      <c r="Y37" s="56"/>
      <c r="Z37" s="57"/>
      <c r="AA37" s="58"/>
      <c r="AB37" s="59"/>
      <c r="AC37" s="58"/>
      <c r="AD37" s="60"/>
      <c r="AE37" s="58"/>
      <c r="AF37" s="58"/>
      <c r="AG37" s="58" t="s">
        <v>32</v>
      </c>
      <c r="AH37" s="60"/>
      <c r="AJ37" s="33" t="str">
        <f>[2]RATES!A213</f>
        <v>Metal Fabricator Helper / FA1</v>
      </c>
      <c r="AK37" s="33" t="str">
        <f>[2]RATES!B213</f>
        <v>MFHFA1</v>
      </c>
      <c r="AL37" s="47">
        <f>[2]RATES!C213</f>
        <v>0</v>
      </c>
    </row>
    <row r="38" ht="16" customHeight="1" spans="1:38" s="33" customFormat="1" x14ac:dyDescent="0.25">
      <c r="A38" s="61">
        <f>[1]CREW!A139</f>
        <v>235</v>
      </c>
      <c r="B38" s="62" t="str">
        <f>[1]CREW!B139</f>
        <v>PAINT</v>
      </c>
      <c r="C38" s="63" t="e">
        <f t="shared" si="1"/>
        <v>#N/A</v>
      </c>
      <c r="D38" s="62">
        <f>[1]CREW!D139</f>
        <v>0</v>
      </c>
      <c r="E38" s="62">
        <f>[1]CREW!E139</f>
        <v>0</v>
      </c>
      <c r="F38" s="62">
        <f>[1]CREW!F139</f>
        <v>0</v>
      </c>
      <c r="G38" s="62">
        <f>[1]CREW!G139</f>
        <v>0</v>
      </c>
      <c r="H38" s="61">
        <f>[1]CREW!H139</f>
        <v>0</v>
      </c>
      <c r="I38" s="64">
        <f>[1]CREW!I139</f>
        <v>0</v>
      </c>
      <c r="J38" s="64">
        <f>[1]CREW!J139</f>
        <v>0</v>
      </c>
      <c r="K38" s="65">
        <f>[1]CREW!K139</f>
        <v>0</v>
      </c>
      <c r="L38" s="64">
        <f>[1]CREW!L139</f>
        <v>0</v>
      </c>
      <c r="M38" s="65">
        <f>[1]CREW!M139</f>
        <v>0</v>
      </c>
      <c r="N38" s="66">
        <f>[1]CREW!N139</f>
        <v>0</v>
      </c>
      <c r="O38" s="64">
        <f>[1]CREW!O139</f>
        <v>0</v>
      </c>
      <c r="P38" s="64">
        <f>[1]CREW!P139</f>
        <v>0</v>
      </c>
      <c r="Q38" s="65">
        <f>[1]CREW!Q139</f>
        <v>0</v>
      </c>
      <c r="R38" s="66">
        <f>[1]CREW!R139</f>
        <v>0</v>
      </c>
      <c r="S38" s="64">
        <f>[1]CREW!S139</f>
        <v>0</v>
      </c>
      <c r="T38" s="66">
        <f>[1]CREW!T139</f>
        <v>0</v>
      </c>
      <c r="U38" s="64">
        <f>[1]CREW!U139</f>
        <v>0</v>
      </c>
      <c r="V38" s="64">
        <f>[1]CREW!V139</f>
        <v>0</v>
      </c>
      <c r="W38" s="67" t="s">
        <v>29</v>
      </c>
      <c r="X38" s="68"/>
      <c r="Y38" s="56"/>
      <c r="Z38" s="57"/>
      <c r="AA38" s="58"/>
      <c r="AB38" s="59"/>
      <c r="AC38" s="58"/>
      <c r="AD38" s="60"/>
      <c r="AE38" s="58"/>
      <c r="AF38" s="58"/>
      <c r="AG38" s="58" t="s">
        <v>32</v>
      </c>
      <c r="AH38" s="60"/>
      <c r="AJ38" s="33" t="str">
        <f>[2]RATES!A214</f>
        <v>Metal Fabricator Helper / FA3</v>
      </c>
      <c r="AK38" s="33" t="str">
        <f>[2]RATES!B214</f>
        <v>MFHFA3</v>
      </c>
      <c r="AL38" s="47">
        <f>[2]RATES!C214</f>
        <v>0</v>
      </c>
    </row>
    <row r="39" ht="16" customHeight="1" spans="1:38" s="33" customFormat="1" x14ac:dyDescent="0.25">
      <c r="A39" s="48">
        <f>[1]CREW!A140</f>
        <v>236</v>
      </c>
      <c r="B39" s="49" t="str">
        <f>[1]CREW!B140</f>
        <v>PAINT</v>
      </c>
      <c r="C39" s="50" t="e">
        <f t="shared" si="1"/>
        <v>#N/A</v>
      </c>
      <c r="D39" s="49">
        <f>[1]CREW!D140</f>
        <v>0</v>
      </c>
      <c r="E39" s="49">
        <f>[1]CREW!E140</f>
        <v>0</v>
      </c>
      <c r="F39" s="49">
        <f>[1]CREW!F140</f>
        <v>0</v>
      </c>
      <c r="G39" s="49">
        <f>[1]CREW!G140</f>
        <v>0</v>
      </c>
      <c r="H39" s="48">
        <f>[1]CREW!H140</f>
        <v>0</v>
      </c>
      <c r="I39" s="51">
        <f>[1]CREW!I140</f>
        <v>0</v>
      </c>
      <c r="J39" s="51">
        <f>[1]CREW!J140</f>
        <v>0</v>
      </c>
      <c r="K39" s="52">
        <f>[1]CREW!K140</f>
        <v>0</v>
      </c>
      <c r="L39" s="53">
        <f>[1]CREW!L140</f>
        <v>0</v>
      </c>
      <c r="M39" s="52">
        <f>[1]CREW!M140</f>
        <v>0</v>
      </c>
      <c r="N39" s="54">
        <f>[1]CREW!N140</f>
        <v>0</v>
      </c>
      <c r="O39" s="53">
        <f>[1]CREW!O140</f>
        <v>0</v>
      </c>
      <c r="P39" s="53">
        <f>[1]CREW!P140</f>
        <v>0</v>
      </c>
      <c r="Q39" s="52">
        <f>[1]CREW!Q140</f>
        <v>0</v>
      </c>
      <c r="R39" s="54">
        <f>[1]CREW!R140</f>
        <v>0</v>
      </c>
      <c r="S39" s="53">
        <f>[1]CREW!S140</f>
        <v>0</v>
      </c>
      <c r="T39" s="54">
        <f>[1]CREW!T140</f>
        <v>0</v>
      </c>
      <c r="U39" s="51">
        <f>[1]CREW!U140</f>
        <v>0</v>
      </c>
      <c r="V39" s="51">
        <f>[1]CREW!V140</f>
        <v>0</v>
      </c>
      <c r="W39" s="40" t="s">
        <v>29</v>
      </c>
      <c r="X39" s="55"/>
      <c r="Y39" s="56"/>
      <c r="Z39" s="57"/>
      <c r="AA39" s="58"/>
      <c r="AB39" s="59"/>
      <c r="AC39" s="58"/>
      <c r="AD39" s="60"/>
      <c r="AE39" s="58"/>
      <c r="AF39" s="58"/>
      <c r="AG39" s="58" t="s">
        <v>32</v>
      </c>
      <c r="AH39" s="60"/>
      <c r="AJ39" s="33" t="str">
        <f>[2]RATES!A215</f>
        <v>Maintenance Person / FA1</v>
      </c>
      <c r="AK39" s="33" t="str">
        <f>[2]RATES!B215</f>
        <v>MPFA1</v>
      </c>
      <c r="AL39" s="47">
        <f>[2]RATES!C215</f>
        <v>0</v>
      </c>
    </row>
    <row r="40" ht="16" customHeight="1" spans="1:38" s="33" customFormat="1" x14ac:dyDescent="0.25">
      <c r="A40" s="61">
        <f>[1]CREW!A141</f>
        <v>237</v>
      </c>
      <c r="B40" s="62" t="str">
        <f>[1]CREW!B141</f>
        <v>PAINT</v>
      </c>
      <c r="C40" s="63" t="e">
        <f t="shared" si="1"/>
        <v>#N/A</v>
      </c>
      <c r="D40" s="62">
        <f>[1]CREW!D141</f>
        <v>0</v>
      </c>
      <c r="E40" s="62">
        <f>[1]CREW!E141</f>
        <v>0</v>
      </c>
      <c r="F40" s="62">
        <f>[1]CREW!F141</f>
        <v>0</v>
      </c>
      <c r="G40" s="62">
        <f>[1]CREW!G141</f>
        <v>0</v>
      </c>
      <c r="H40" s="61">
        <f>[1]CREW!H141</f>
        <v>0</v>
      </c>
      <c r="I40" s="64">
        <f>[1]CREW!I141</f>
        <v>0</v>
      </c>
      <c r="J40" s="64">
        <f>[1]CREW!J141</f>
        <v>0</v>
      </c>
      <c r="K40" s="65">
        <f>[1]CREW!K141</f>
        <v>0</v>
      </c>
      <c r="L40" s="64">
        <f>[1]CREW!L141</f>
        <v>0</v>
      </c>
      <c r="M40" s="65">
        <f>[1]CREW!M141</f>
        <v>0</v>
      </c>
      <c r="N40" s="66">
        <f>[1]CREW!N141</f>
        <v>0</v>
      </c>
      <c r="O40" s="64">
        <f>[1]CREW!O141</f>
        <v>0</v>
      </c>
      <c r="P40" s="64">
        <f>[1]CREW!P141</f>
        <v>0</v>
      </c>
      <c r="Q40" s="65">
        <f>[1]CREW!Q141</f>
        <v>0</v>
      </c>
      <c r="R40" s="66">
        <f>[1]CREW!R141</f>
        <v>0</v>
      </c>
      <c r="S40" s="64">
        <f>[1]CREW!S141</f>
        <v>0</v>
      </c>
      <c r="T40" s="66">
        <f>[1]CREW!T141</f>
        <v>0</v>
      </c>
      <c r="U40" s="64">
        <f>[1]CREW!U141</f>
        <v>0</v>
      </c>
      <c r="V40" s="64">
        <f>[1]CREW!V141</f>
        <v>0</v>
      </c>
      <c r="W40" s="67" t="s">
        <v>29</v>
      </c>
      <c r="X40" s="68"/>
      <c r="Y40" s="56"/>
      <c r="Z40" s="57"/>
      <c r="AA40" s="58"/>
      <c r="AB40" s="59"/>
      <c r="AC40" s="58"/>
      <c r="AD40" s="60"/>
      <c r="AE40" s="58"/>
      <c r="AF40" s="58"/>
      <c r="AG40" s="58" t="s">
        <v>32</v>
      </c>
      <c r="AH40" s="60"/>
      <c r="AJ40" s="33" t="str">
        <f>[2]RATES!A216</f>
        <v>Maintenance Person / FA3</v>
      </c>
      <c r="AK40" s="33" t="str">
        <f>[2]RATES!B216</f>
        <v>MPFA3</v>
      </c>
      <c r="AL40" s="47">
        <f>[2]RATES!C216</f>
        <v>0</v>
      </c>
    </row>
    <row r="41" ht="16" customHeight="1" spans="1:38" s="33" customFormat="1" x14ac:dyDescent="0.25">
      <c r="A41" s="48">
        <f>[1]CREW!A142</f>
        <v>238</v>
      </c>
      <c r="B41" s="49" t="str">
        <f>[1]CREW!B142</f>
        <v>PAINT</v>
      </c>
      <c r="C41" s="50" t="e">
        <f t="shared" si="1"/>
        <v>#N/A</v>
      </c>
      <c r="D41" s="49">
        <f>[1]CREW!D142</f>
        <v>0</v>
      </c>
      <c r="E41" s="49">
        <f>[1]CREW!E142</f>
        <v>0</v>
      </c>
      <c r="F41" s="49">
        <f>[1]CREW!F142</f>
        <v>0</v>
      </c>
      <c r="G41" s="49">
        <f>[1]CREW!G142</f>
        <v>0</v>
      </c>
      <c r="H41" s="48">
        <f>[1]CREW!H142</f>
        <v>0</v>
      </c>
      <c r="I41" s="51">
        <f>[1]CREW!I142</f>
        <v>0</v>
      </c>
      <c r="J41" s="51">
        <f>[1]CREW!J142</f>
        <v>0</v>
      </c>
      <c r="K41" s="52">
        <f>[1]CREW!K142</f>
        <v>0</v>
      </c>
      <c r="L41" s="53">
        <f>[1]CREW!L142</f>
        <v>0</v>
      </c>
      <c r="M41" s="52">
        <f>[1]CREW!M142</f>
        <v>0</v>
      </c>
      <c r="N41" s="54">
        <f>[1]CREW!N142</f>
        <v>0</v>
      </c>
      <c r="O41" s="53">
        <f>[1]CREW!O142</f>
        <v>0</v>
      </c>
      <c r="P41" s="53">
        <f>[1]CREW!P142</f>
        <v>0</v>
      </c>
      <c r="Q41" s="52">
        <f>[1]CREW!Q142</f>
        <v>0</v>
      </c>
      <c r="R41" s="54">
        <f>[1]CREW!R142</f>
        <v>0</v>
      </c>
      <c r="S41" s="53">
        <f>[1]CREW!S142</f>
        <v>0</v>
      </c>
      <c r="T41" s="54">
        <f>[1]CREW!T142</f>
        <v>0</v>
      </c>
      <c r="U41" s="51">
        <f>[1]CREW!U142</f>
        <v>0</v>
      </c>
      <c r="V41" s="51">
        <f>[1]CREW!V142</f>
        <v>0</v>
      </c>
      <c r="W41" s="40" t="s">
        <v>29</v>
      </c>
      <c r="X41" s="55"/>
      <c r="Y41" s="56"/>
      <c r="Z41" s="57"/>
      <c r="AA41" s="58"/>
      <c r="AB41" s="59"/>
      <c r="AC41" s="58"/>
      <c r="AD41" s="60"/>
      <c r="AE41" s="58"/>
      <c r="AF41" s="58"/>
      <c r="AG41" s="58" t="s">
        <v>32</v>
      </c>
      <c r="AH41" s="60"/>
      <c r="AJ41" s="33" t="str">
        <f>[2]RATES!A217</f>
        <v>Head Sculptor1</v>
      </c>
      <c r="AK41" s="33" t="str">
        <f>[2]RATES!B217</f>
        <v>HS1</v>
      </c>
      <c r="AL41" s="47">
        <f>[2]RATES!C217</f>
        <v>40.11</v>
      </c>
    </row>
    <row r="42" ht="16" customHeight="1" spans="1:38" s="33" customFormat="1" x14ac:dyDescent="0.25">
      <c r="A42" s="61">
        <f>[1]CREW!A143</f>
        <v>239</v>
      </c>
      <c r="B42" s="62" t="str">
        <f>[1]CREW!B143</f>
        <v>PAINT</v>
      </c>
      <c r="C42" s="63" t="e">
        <f t="shared" si="1"/>
        <v>#N/A</v>
      </c>
      <c r="D42" s="62">
        <f>[1]CREW!D143</f>
        <v>0</v>
      </c>
      <c r="E42" s="62">
        <f>[1]CREW!E143</f>
        <v>0</v>
      </c>
      <c r="F42" s="62">
        <f>[1]CREW!F143</f>
        <v>0</v>
      </c>
      <c r="G42" s="62">
        <f>[1]CREW!G143</f>
        <v>0</v>
      </c>
      <c r="H42" s="61">
        <f>[1]CREW!H143</f>
        <v>0</v>
      </c>
      <c r="I42" s="64">
        <f>[1]CREW!I143</f>
        <v>0</v>
      </c>
      <c r="J42" s="64">
        <f>[1]CREW!J143</f>
        <v>0</v>
      </c>
      <c r="K42" s="65">
        <f>[1]CREW!K143</f>
        <v>0</v>
      </c>
      <c r="L42" s="64">
        <f>[1]CREW!L143</f>
        <v>0</v>
      </c>
      <c r="M42" s="65">
        <f>[1]CREW!M143</f>
        <v>0</v>
      </c>
      <c r="N42" s="66">
        <f>[1]CREW!N143</f>
        <v>0</v>
      </c>
      <c r="O42" s="64">
        <f>[1]CREW!O143</f>
        <v>0</v>
      </c>
      <c r="P42" s="64">
        <f>[1]CREW!P143</f>
        <v>0</v>
      </c>
      <c r="Q42" s="65">
        <f>[1]CREW!Q143</f>
        <v>0</v>
      </c>
      <c r="R42" s="66">
        <f>[1]CREW!R143</f>
        <v>0</v>
      </c>
      <c r="S42" s="64">
        <f>[1]CREW!S143</f>
        <v>0</v>
      </c>
      <c r="T42" s="66">
        <f>[1]CREW!T143</f>
        <v>0</v>
      </c>
      <c r="U42" s="64">
        <f>[1]CREW!U143</f>
        <v>0</v>
      </c>
      <c r="V42" s="64">
        <f>[1]CREW!V143</f>
        <v>0</v>
      </c>
      <c r="W42" s="67" t="s">
        <v>29</v>
      </c>
      <c r="X42" s="68"/>
      <c r="Y42" s="56"/>
      <c r="Z42" s="57"/>
      <c r="AA42" s="58"/>
      <c r="AB42" s="59"/>
      <c r="AC42" s="58"/>
      <c r="AD42" s="60"/>
      <c r="AE42" s="58"/>
      <c r="AF42" s="58"/>
      <c r="AG42" s="58" t="s">
        <v>32</v>
      </c>
      <c r="AH42" s="60"/>
      <c r="AJ42" s="33" t="str">
        <f>[2]RATES!A218</f>
        <v>Lead Sculptor</v>
      </c>
      <c r="AK42" s="33" t="str">
        <f>[2]RATES!B218</f>
        <v>LS</v>
      </c>
      <c r="AL42" s="47">
        <f>[2]RATES!C218</f>
        <v>41.32</v>
      </c>
    </row>
    <row r="43" ht="16" customHeight="1" spans="1:38" s="33" customFormat="1" x14ac:dyDescent="0.25">
      <c r="A43" s="48">
        <f>[1]CREW!A144</f>
        <v>240</v>
      </c>
      <c r="B43" s="49" t="str">
        <f>[1]CREW!B144</f>
        <v>PAINT</v>
      </c>
      <c r="C43" s="50" t="e">
        <f t="shared" si="1"/>
        <v>#N/A</v>
      </c>
      <c r="D43" s="49">
        <f>[1]CREW!D144</f>
        <v>0</v>
      </c>
      <c r="E43" s="49">
        <f>[1]CREW!E144</f>
        <v>0</v>
      </c>
      <c r="F43" s="49">
        <f>[1]CREW!F144</f>
        <v>0</v>
      </c>
      <c r="G43" s="49">
        <f>[1]CREW!G144</f>
        <v>0</v>
      </c>
      <c r="H43" s="48">
        <f>[1]CREW!H144</f>
        <v>0</v>
      </c>
      <c r="I43" s="51">
        <f>[1]CREW!I144</f>
        <v>0</v>
      </c>
      <c r="J43" s="51">
        <f>[1]CREW!J144</f>
        <v>0</v>
      </c>
      <c r="K43" s="52">
        <f>[1]CREW!K144</f>
        <v>0</v>
      </c>
      <c r="L43" s="53">
        <f>[1]CREW!L144</f>
        <v>0</v>
      </c>
      <c r="M43" s="52">
        <f>[1]CREW!M144</f>
        <v>0</v>
      </c>
      <c r="N43" s="54">
        <f>[1]CREW!N144</f>
        <v>0</v>
      </c>
      <c r="O43" s="53">
        <f>[1]CREW!O144</f>
        <v>0</v>
      </c>
      <c r="P43" s="53">
        <f>[1]CREW!P144</f>
        <v>0</v>
      </c>
      <c r="Q43" s="52">
        <f>[1]CREW!Q144</f>
        <v>0</v>
      </c>
      <c r="R43" s="54">
        <f>[1]CREW!R144</f>
        <v>0</v>
      </c>
      <c r="S43" s="53">
        <f>[1]CREW!S144</f>
        <v>0</v>
      </c>
      <c r="T43" s="54">
        <f>[1]CREW!T144</f>
        <v>0</v>
      </c>
      <c r="U43" s="51">
        <f>[1]CREW!U144</f>
        <v>0</v>
      </c>
      <c r="V43" s="51">
        <f>[1]CREW!V144</f>
        <v>0</v>
      </c>
      <c r="W43" s="40" t="s">
        <v>29</v>
      </c>
      <c r="X43" s="55"/>
      <c r="Y43" s="56"/>
      <c r="Z43" s="57"/>
      <c r="AA43" s="58"/>
      <c r="AB43" s="59"/>
      <c r="AC43" s="58"/>
      <c r="AD43" s="60"/>
      <c r="AE43" s="58"/>
      <c r="AF43" s="58"/>
      <c r="AG43" s="58" t="s">
        <v>32</v>
      </c>
      <c r="AH43" s="60"/>
      <c r="AJ43" s="33" t="str">
        <f>[2]RATES!A219</f>
        <v>Sculptor</v>
      </c>
      <c r="AK43" s="33" t="str">
        <f>[2]RATES!B219</f>
        <v>S</v>
      </c>
      <c r="AL43" s="47">
        <f>[2]RATES!C219</f>
        <v>38.98</v>
      </c>
    </row>
    <row r="44" ht="16" customHeight="1" spans="1:38" s="33" customFormat="1" x14ac:dyDescent="0.25">
      <c r="A44" s="61">
        <f>[1]CREW!A145</f>
        <v>241</v>
      </c>
      <c r="B44" s="62" t="str">
        <f>[1]CREW!B145</f>
        <v>PAINT</v>
      </c>
      <c r="C44" s="63" t="e">
        <f t="shared" si="1"/>
        <v>#N/A</v>
      </c>
      <c r="D44" s="62">
        <f>[1]CREW!D145</f>
        <v>0</v>
      </c>
      <c r="E44" s="62">
        <f>[1]CREW!E145</f>
        <v>0</v>
      </c>
      <c r="F44" s="62">
        <f>[1]CREW!F145</f>
        <v>0</v>
      </c>
      <c r="G44" s="62">
        <f>[1]CREW!G145</f>
        <v>0</v>
      </c>
      <c r="H44" s="61">
        <f>[1]CREW!H145</f>
        <v>0</v>
      </c>
      <c r="I44" s="64">
        <f>[1]CREW!I145</f>
        <v>0</v>
      </c>
      <c r="J44" s="64">
        <f>[1]CREW!J145</f>
        <v>0</v>
      </c>
      <c r="K44" s="65">
        <f>[1]CREW!K145</f>
        <v>0</v>
      </c>
      <c r="L44" s="64">
        <f>[1]CREW!L145</f>
        <v>0</v>
      </c>
      <c r="M44" s="65">
        <f>[1]CREW!M145</f>
        <v>0</v>
      </c>
      <c r="N44" s="66">
        <f>[1]CREW!N145</f>
        <v>0</v>
      </c>
      <c r="O44" s="64">
        <f>[1]CREW!O145</f>
        <v>0</v>
      </c>
      <c r="P44" s="64">
        <f>[1]CREW!P145</f>
        <v>0</v>
      </c>
      <c r="Q44" s="65">
        <f>[1]CREW!Q145</f>
        <v>0</v>
      </c>
      <c r="R44" s="66">
        <f>[1]CREW!R145</f>
        <v>0</v>
      </c>
      <c r="S44" s="64">
        <f>[1]CREW!S145</f>
        <v>0</v>
      </c>
      <c r="T44" s="66">
        <f>[1]CREW!T145</f>
        <v>0</v>
      </c>
      <c r="U44" s="64">
        <f>[1]CREW!U145</f>
        <v>0</v>
      </c>
      <c r="V44" s="64">
        <f>[1]CREW!V145</f>
        <v>0</v>
      </c>
      <c r="W44" s="67" t="s">
        <v>29</v>
      </c>
      <c r="X44" s="68"/>
      <c r="Y44" s="56"/>
      <c r="Z44" s="57"/>
      <c r="AA44" s="58"/>
      <c r="AB44" s="59"/>
      <c r="AC44" s="58"/>
      <c r="AD44" s="60"/>
      <c r="AE44" s="58"/>
      <c r="AF44" s="58"/>
      <c r="AG44" s="58" t="s">
        <v>32</v>
      </c>
      <c r="AH44" s="60"/>
      <c r="AJ44" s="33" t="str">
        <f>[2]RATES!A220</f>
        <v>SculptorT2</v>
      </c>
      <c r="AK44" s="33" t="str">
        <f>[2]RATES!B220</f>
        <v>ST2</v>
      </c>
      <c r="AL44" s="47">
        <f>[2]RATES!C220</f>
        <v>0</v>
      </c>
    </row>
    <row r="45" ht="16" customHeight="1" spans="1:38" s="33" customFormat="1" x14ac:dyDescent="0.25">
      <c r="A45" s="48">
        <f>[1]CREW!A146</f>
        <v>242</v>
      </c>
      <c r="B45" s="49" t="str">
        <f>[1]CREW!B146</f>
        <v>PAINT</v>
      </c>
      <c r="C45" s="50" t="e">
        <f t="shared" si="1"/>
        <v>#N/A</v>
      </c>
      <c r="D45" s="49">
        <f>[1]CREW!D146</f>
        <v>0</v>
      </c>
      <c r="E45" s="49">
        <f>[1]CREW!E146</f>
        <v>0</v>
      </c>
      <c r="F45" s="49">
        <f>[1]CREW!F146</f>
        <v>0</v>
      </c>
      <c r="G45" s="49">
        <f>[1]CREW!G146</f>
        <v>0</v>
      </c>
      <c r="H45" s="48">
        <f>[1]CREW!H146</f>
        <v>0</v>
      </c>
      <c r="I45" s="51">
        <f>[1]CREW!I146</f>
        <v>0</v>
      </c>
      <c r="J45" s="51">
        <f>[1]CREW!J146</f>
        <v>0</v>
      </c>
      <c r="K45" s="52">
        <f>[1]CREW!K146</f>
        <v>0</v>
      </c>
      <c r="L45" s="53">
        <f>[1]CREW!L146</f>
        <v>0</v>
      </c>
      <c r="M45" s="52">
        <f>[1]CREW!M146</f>
        <v>0</v>
      </c>
      <c r="N45" s="54">
        <f>[1]CREW!N146</f>
        <v>0</v>
      </c>
      <c r="O45" s="53">
        <f>[1]CREW!O146</f>
        <v>0</v>
      </c>
      <c r="P45" s="53">
        <f>[1]CREW!P146</f>
        <v>0</v>
      </c>
      <c r="Q45" s="52">
        <f>[1]CREW!Q146</f>
        <v>0</v>
      </c>
      <c r="R45" s="54">
        <f>[1]CREW!R146</f>
        <v>0</v>
      </c>
      <c r="S45" s="53">
        <f>[1]CREW!S146</f>
        <v>0</v>
      </c>
      <c r="T45" s="54">
        <f>[1]CREW!T146</f>
        <v>0</v>
      </c>
      <c r="U45" s="51">
        <f>[1]CREW!U146</f>
        <v>0</v>
      </c>
      <c r="V45" s="51">
        <f>[1]CREW!V146</f>
        <v>0</v>
      </c>
      <c r="W45" s="40" t="s">
        <v>29</v>
      </c>
      <c r="X45" s="55"/>
      <c r="Y45" s="56"/>
      <c r="Z45" s="57"/>
      <c r="AA45" s="58"/>
      <c r="AB45" s="59"/>
      <c r="AC45" s="58"/>
      <c r="AD45" s="60"/>
      <c r="AE45" s="58"/>
      <c r="AF45" s="58"/>
      <c r="AG45" s="58" t="s">
        <v>32</v>
      </c>
      <c r="AH45" s="60"/>
      <c r="AJ45" s="33" t="str">
        <f>[2]RATES!A221</f>
        <v>Model Maker</v>
      </c>
      <c r="AK45" s="33" t="str">
        <f>[2]RATES!B221</f>
        <v>MM</v>
      </c>
      <c r="AL45" s="47">
        <f>[2]RATES!C221</f>
        <v>38.98</v>
      </c>
    </row>
    <row r="46" ht="16" customHeight="1" spans="1:38" s="33" customFormat="1" x14ac:dyDescent="0.25">
      <c r="A46" s="61">
        <f>[1]CREW!A147</f>
        <v>243</v>
      </c>
      <c r="B46" s="62" t="str">
        <f>[1]CREW!B147</f>
        <v>PAINT</v>
      </c>
      <c r="C46" s="63" t="e">
        <f t="shared" si="1"/>
        <v>#N/A</v>
      </c>
      <c r="D46" s="62">
        <f>[1]CREW!D147</f>
        <v>0</v>
      </c>
      <c r="E46" s="62">
        <f>[1]CREW!E147</f>
        <v>0</v>
      </c>
      <c r="F46" s="62">
        <f>[1]CREW!F147</f>
        <v>0</v>
      </c>
      <c r="G46" s="62">
        <f>[1]CREW!G147</f>
        <v>0</v>
      </c>
      <c r="H46" s="61">
        <f>[1]CREW!H147</f>
        <v>0</v>
      </c>
      <c r="I46" s="64">
        <f>[1]CREW!I147</f>
        <v>0</v>
      </c>
      <c r="J46" s="64">
        <f>[1]CREW!J147</f>
        <v>0</v>
      </c>
      <c r="K46" s="65">
        <f>[1]CREW!K147</f>
        <v>0</v>
      </c>
      <c r="L46" s="64">
        <f>[1]CREW!L147</f>
        <v>0</v>
      </c>
      <c r="M46" s="65">
        <f>[1]CREW!M147</f>
        <v>0</v>
      </c>
      <c r="N46" s="66">
        <f>[1]CREW!N147</f>
        <v>0</v>
      </c>
      <c r="O46" s="64">
        <f>[1]CREW!O147</f>
        <v>0</v>
      </c>
      <c r="P46" s="64">
        <f>[1]CREW!P147</f>
        <v>0</v>
      </c>
      <c r="Q46" s="65">
        <f>[1]CREW!Q147</f>
        <v>0</v>
      </c>
      <c r="R46" s="66">
        <f>[1]CREW!R147</f>
        <v>0</v>
      </c>
      <c r="S46" s="64">
        <f>[1]CREW!S147</f>
        <v>0</v>
      </c>
      <c r="T46" s="66">
        <f>[1]CREW!T147</f>
        <v>0</v>
      </c>
      <c r="U46" s="64">
        <f>[1]CREW!U147</f>
        <v>0</v>
      </c>
      <c r="V46" s="64">
        <f>[1]CREW!V147</f>
        <v>0</v>
      </c>
      <c r="W46" s="67" t="s">
        <v>29</v>
      </c>
      <c r="X46" s="68"/>
      <c r="Y46" s="56"/>
      <c r="Z46" s="57"/>
      <c r="AA46" s="58"/>
      <c r="AB46" s="59"/>
      <c r="AC46" s="58"/>
      <c r="AD46" s="60"/>
      <c r="AE46" s="58"/>
      <c r="AF46" s="58"/>
      <c r="AG46" s="58" t="s">
        <v>32</v>
      </c>
      <c r="AH46" s="60"/>
      <c r="AJ46" s="33" t="str">
        <f>[2]RATES!A222</f>
        <v>Lead Labourer</v>
      </c>
      <c r="AK46" s="33" t="str">
        <f>[2]RATES!B222</f>
        <v>LL</v>
      </c>
      <c r="AL46" s="47">
        <f>[2]RATES!C222</f>
        <v>30.72</v>
      </c>
    </row>
    <row r="47" ht="16" customHeight="1" spans="1:38" s="33" customFormat="1" x14ac:dyDescent="0.25">
      <c r="A47" s="48">
        <f>[1]CREW!A148</f>
        <v>244</v>
      </c>
      <c r="B47" s="49" t="str">
        <f>[1]CREW!B148</f>
        <v>PAINT</v>
      </c>
      <c r="C47" s="50" t="e">
        <f t="shared" si="1"/>
        <v>#N/A</v>
      </c>
      <c r="D47" s="49">
        <f>[1]CREW!D148</f>
        <v>0</v>
      </c>
      <c r="E47" s="49">
        <f>[1]CREW!E148</f>
        <v>0</v>
      </c>
      <c r="F47" s="49">
        <f>[1]CREW!F148</f>
        <v>0</v>
      </c>
      <c r="G47" s="49">
        <f>[1]CREW!G148</f>
        <v>0</v>
      </c>
      <c r="H47" s="48">
        <f>[1]CREW!H148</f>
        <v>0</v>
      </c>
      <c r="I47" s="51">
        <f>[1]CREW!I148</f>
        <v>0</v>
      </c>
      <c r="J47" s="51">
        <f>[1]CREW!J148</f>
        <v>0</v>
      </c>
      <c r="K47" s="52">
        <f>[1]CREW!K148</f>
        <v>0</v>
      </c>
      <c r="L47" s="53">
        <f>[1]CREW!L148</f>
        <v>0</v>
      </c>
      <c r="M47" s="52">
        <f>[1]CREW!M148</f>
        <v>0</v>
      </c>
      <c r="N47" s="54">
        <f>[1]CREW!N148</f>
        <v>0</v>
      </c>
      <c r="O47" s="53">
        <f>[1]CREW!O148</f>
        <v>0</v>
      </c>
      <c r="P47" s="53">
        <f>[1]CREW!P148</f>
        <v>0</v>
      </c>
      <c r="Q47" s="52">
        <f>[1]CREW!Q148</f>
        <v>0</v>
      </c>
      <c r="R47" s="54">
        <f>[1]CREW!R148</f>
        <v>0</v>
      </c>
      <c r="S47" s="53">
        <f>[1]CREW!S148</f>
        <v>0</v>
      </c>
      <c r="T47" s="54">
        <f>[1]CREW!T148</f>
        <v>0</v>
      </c>
      <c r="U47" s="51">
        <f>[1]CREW!U148</f>
        <v>0</v>
      </c>
      <c r="V47" s="51">
        <f>[1]CREW!V148</f>
        <v>0</v>
      </c>
      <c r="W47" s="40" t="s">
        <v>29</v>
      </c>
      <c r="X47" s="55"/>
      <c r="Y47" s="56"/>
      <c r="Z47" s="57"/>
      <c r="AA47" s="58"/>
      <c r="AB47" s="59"/>
      <c r="AC47" s="58"/>
      <c r="AD47" s="60"/>
      <c r="AE47" s="58"/>
      <c r="AF47" s="58"/>
      <c r="AG47" s="58" t="s">
        <v>32</v>
      </c>
      <c r="AH47" s="60"/>
      <c r="AJ47" s="33" t="str">
        <f>[2]RATES!A223</f>
        <v>Lead Labourer / FA1</v>
      </c>
      <c r="AK47" s="33" t="str">
        <f>[2]RATES!B223</f>
        <v>LLFA1</v>
      </c>
      <c r="AL47" s="47">
        <f>[2]RATES!C223</f>
        <v>0</v>
      </c>
    </row>
    <row r="48" ht="16" customHeight="1" spans="1:38" s="33" customFormat="1" x14ac:dyDescent="0.25">
      <c r="A48" s="61">
        <f>[1]CREW!A149</f>
        <v>245</v>
      </c>
      <c r="B48" s="62" t="str">
        <f>[1]CREW!B149</f>
        <v>PAINT</v>
      </c>
      <c r="C48" s="63" t="e">
        <f t="shared" si="1"/>
        <v>#N/A</v>
      </c>
      <c r="D48" s="62">
        <f>[1]CREW!D149</f>
        <v>0</v>
      </c>
      <c r="E48" s="62">
        <f>[1]CREW!E149</f>
        <v>0</v>
      </c>
      <c r="F48" s="62">
        <f>[1]CREW!F149</f>
        <v>0</v>
      </c>
      <c r="G48" s="62">
        <f>[1]CREW!G149</f>
        <v>0</v>
      </c>
      <c r="H48" s="61">
        <f>[1]CREW!H149</f>
        <v>0</v>
      </c>
      <c r="I48" s="64">
        <f>[1]CREW!I149</f>
        <v>0</v>
      </c>
      <c r="J48" s="64">
        <f>[1]CREW!J149</f>
        <v>0</v>
      </c>
      <c r="K48" s="65">
        <f>[1]CREW!K149</f>
        <v>0</v>
      </c>
      <c r="L48" s="64">
        <f>[1]CREW!L149</f>
        <v>0</v>
      </c>
      <c r="M48" s="65">
        <f>[1]CREW!M149</f>
        <v>0</v>
      </c>
      <c r="N48" s="66">
        <f>[1]CREW!N149</f>
        <v>0</v>
      </c>
      <c r="O48" s="64">
        <f>[1]CREW!O149</f>
        <v>0</v>
      </c>
      <c r="P48" s="64">
        <f>[1]CREW!P149</f>
        <v>0</v>
      </c>
      <c r="Q48" s="65">
        <f>[1]CREW!Q149</f>
        <v>0</v>
      </c>
      <c r="R48" s="66">
        <f>[1]CREW!R149</f>
        <v>0</v>
      </c>
      <c r="S48" s="64">
        <f>[1]CREW!S149</f>
        <v>0</v>
      </c>
      <c r="T48" s="66">
        <f>[1]CREW!T149</f>
        <v>0</v>
      </c>
      <c r="U48" s="64">
        <f>[1]CREW!U149</f>
        <v>0</v>
      </c>
      <c r="V48" s="64">
        <f>[1]CREW!V149</f>
        <v>0</v>
      </c>
      <c r="W48" s="67" t="s">
        <v>29</v>
      </c>
      <c r="X48" s="68"/>
      <c r="Y48" s="56"/>
      <c r="Z48" s="57"/>
      <c r="AA48" s="58"/>
      <c r="AB48" s="59"/>
      <c r="AC48" s="58"/>
      <c r="AD48" s="60"/>
      <c r="AE48" s="58"/>
      <c r="AF48" s="58"/>
      <c r="AG48" s="58" t="s">
        <v>32</v>
      </c>
      <c r="AH48" s="60"/>
      <c r="AJ48" s="33" t="str">
        <f>[2]RATES!A224</f>
        <v>Construction Labourer</v>
      </c>
      <c r="AK48" s="33" t="str">
        <f>[2]RATES!B224</f>
        <v>LBR</v>
      </c>
      <c r="AL48" s="47">
        <f>[2]RATES!C224</f>
        <v>26.62</v>
      </c>
    </row>
    <row r="49" ht="16" customHeight="1" spans="1:38" s="33" customFormat="1" x14ac:dyDescent="0.25">
      <c r="A49" s="48">
        <f>[1]CREW!A150</f>
        <v>246</v>
      </c>
      <c r="B49" s="49" t="str">
        <f>[1]CREW!B150</f>
        <v>PAINT</v>
      </c>
      <c r="C49" s="50" t="e">
        <f t="shared" si="1"/>
        <v>#N/A</v>
      </c>
      <c r="D49" s="49">
        <f>[1]CREW!D150</f>
        <v>0</v>
      </c>
      <c r="E49" s="49">
        <f>[1]CREW!E150</f>
        <v>0</v>
      </c>
      <c r="F49" s="49">
        <f>[1]CREW!F150</f>
        <v>0</v>
      </c>
      <c r="G49" s="49">
        <f>[1]CREW!G150</f>
        <v>0</v>
      </c>
      <c r="H49" s="48">
        <f>[1]CREW!H150</f>
        <v>0</v>
      </c>
      <c r="I49" s="51">
        <f>[1]CREW!I150</f>
        <v>0</v>
      </c>
      <c r="J49" s="51">
        <f>[1]CREW!J150</f>
        <v>0</v>
      </c>
      <c r="K49" s="52">
        <f>[1]CREW!K150</f>
        <v>0</v>
      </c>
      <c r="L49" s="53">
        <f>[1]CREW!L150</f>
        <v>0</v>
      </c>
      <c r="M49" s="52">
        <f>[1]CREW!M150</f>
        <v>0</v>
      </c>
      <c r="N49" s="54">
        <f>[1]CREW!N150</f>
        <v>0</v>
      </c>
      <c r="O49" s="53">
        <f>[1]CREW!O150</f>
        <v>0</v>
      </c>
      <c r="P49" s="53">
        <f>[1]CREW!P150</f>
        <v>0</v>
      </c>
      <c r="Q49" s="52">
        <f>[1]CREW!Q150</f>
        <v>0</v>
      </c>
      <c r="R49" s="54">
        <f>[1]CREW!R150</f>
        <v>0</v>
      </c>
      <c r="S49" s="53">
        <f>[1]CREW!S150</f>
        <v>0</v>
      </c>
      <c r="T49" s="54">
        <f>[1]CREW!T150</f>
        <v>0</v>
      </c>
      <c r="U49" s="51">
        <f>[1]CREW!U150</f>
        <v>0</v>
      </c>
      <c r="V49" s="51">
        <f>[1]CREW!V150</f>
        <v>0</v>
      </c>
      <c r="W49" s="40" t="s">
        <v>29</v>
      </c>
      <c r="X49" s="55"/>
      <c r="Y49" s="56"/>
      <c r="Z49" s="57"/>
      <c r="AA49" s="58"/>
      <c r="AB49" s="59"/>
      <c r="AC49" s="58"/>
      <c r="AD49" s="60"/>
      <c r="AE49" s="58"/>
      <c r="AF49" s="58"/>
      <c r="AG49" s="58" t="s">
        <v>32</v>
      </c>
      <c r="AH49" s="60"/>
      <c r="AJ49" s="33" t="str">
        <f>[2]RATES!A225</f>
        <v>Construction LabourerT2</v>
      </c>
      <c r="AK49" s="33" t="str">
        <f>[2]RATES!B225</f>
        <v>LBRT2</v>
      </c>
      <c r="AL49" s="47">
        <f>[2]RATES!C225</f>
        <v>0</v>
      </c>
    </row>
    <row r="50" ht="16" customHeight="1" spans="1:38" s="70" customFormat="1" x14ac:dyDescent="0.25">
      <c r="A50" s="71">
        <f>[1]CREW!A151</f>
        <v>301</v>
      </c>
      <c r="B50" s="72" t="str">
        <f>[1]CREW!B151</f>
        <v>ADRIAN WAGNER</v>
      </c>
      <c r="C50" s="73">
        <f t="shared" si="1"/>
        <v>38.23</v>
      </c>
      <c r="D50" s="72" t="str">
        <f>[1]CREW!D151</f>
        <v>HGP</v>
      </c>
      <c r="E50" s="72" t="str">
        <f>[1]CREW!E151</f>
        <v>Artisan Greens Ltd</v>
      </c>
      <c r="F50" s="72" t="str">
        <f>[1]CREW!F151</f>
        <v>4868</v>
      </c>
      <c r="G50" s="72">
        <f>[1]CREW!G151</f>
        <v>0</v>
      </c>
      <c r="H50" s="71">
        <f>[1]CREW!H151</f>
        <v>7783201427</v>
      </c>
      <c r="I50" s="74">
        <f>[1]CREW!I151</f>
        <v>0</v>
      </c>
      <c r="J50" s="74">
        <f>[1]CREW!J151</f>
        <v>0</v>
      </c>
      <c r="K50" s="75">
        <f>[1]CREW!K151</f>
        <v>12</v>
      </c>
      <c r="L50" s="74">
        <f>[1]CREW!L151</f>
        <v>5010</v>
      </c>
      <c r="M50" s="75">
        <f>[1]CREW!M151</f>
        <v>12</v>
      </c>
      <c r="N50" s="76">
        <f>[1]CREW!N151</f>
        <v>5010</v>
      </c>
      <c r="O50" s="74">
        <f>[1]CREW!O151</f>
        <v>12</v>
      </c>
      <c r="P50" s="74">
        <f>[1]CREW!P151</f>
        <v>5010</v>
      </c>
      <c r="Q50" s="75">
        <f>[1]CREW!Q151</f>
        <v>12</v>
      </c>
      <c r="R50" s="76">
        <f>[1]CREW!R151</f>
        <v>5010</v>
      </c>
      <c r="S50" s="74">
        <f>[1]CREW!S151</f>
        <v>12</v>
      </c>
      <c r="T50" s="76">
        <f>[1]CREW!T151</f>
        <v>5010</v>
      </c>
      <c r="U50" s="74">
        <f>[1]CREW!U151</f>
        <v>0</v>
      </c>
      <c r="V50" s="74">
        <f>[1]CREW!V151</f>
        <v>0</v>
      </c>
      <c r="W50" s="77" t="s">
        <v>34</v>
      </c>
      <c r="X50" s="78"/>
      <c r="Y50" s="79" t="s">
        <v>32</v>
      </c>
      <c r="Z50" s="80" t="s">
        <v>32</v>
      </c>
      <c r="AA50" s="81" t="s">
        <v>32</v>
      </c>
      <c r="AB50" s="82"/>
      <c r="AC50" s="81"/>
      <c r="AD50" s="83"/>
      <c r="AE50" s="81"/>
      <c r="AF50" s="81"/>
      <c r="AG50" s="81" t="s">
        <v>32</v>
      </c>
      <c r="AH50" s="83"/>
      <c r="AJ50" s="70" t="str">
        <f>[2]RATES!A226</f>
        <v>Construction Labourer / FA1</v>
      </c>
      <c r="AK50" s="70" t="str">
        <f>[2]RATES!B226</f>
        <v>LBRFA1</v>
      </c>
      <c r="AL50" s="84">
        <f>[2]RATES!C226</f>
        <v>0</v>
      </c>
    </row>
    <row r="51" ht="16" customHeight="1" spans="1:38" s="70" customFormat="1" x14ac:dyDescent="0.25">
      <c r="A51" s="85">
        <f>[1]CREW!A152</f>
        <v>302</v>
      </c>
      <c r="B51" s="86" t="str">
        <f>[1]CREW!B152</f>
        <v>ANDRE CHAUVIN</v>
      </c>
      <c r="C51" s="87">
        <f t="shared" si="1"/>
        <v>34.18</v>
      </c>
      <c r="D51" s="86" t="str">
        <f>[1]CREW!D152</f>
        <v>LGP</v>
      </c>
      <c r="E51" s="86">
        <f>[1]CREW!E152</f>
        <v>0</v>
      </c>
      <c r="F51" s="86">
        <f>[1]CREW!F152</f>
        <v>0</v>
      </c>
      <c r="G51" s="86">
        <f>[1]CREW!G152</f>
        <v>0</v>
      </c>
      <c r="H51" s="85">
        <f>[1]CREW!H152</f>
        <v>0</v>
      </c>
      <c r="I51" s="88">
        <f>[1]CREW!I152</f>
        <v>0</v>
      </c>
      <c r="J51" s="88">
        <f>[1]CREW!J152</f>
        <v>0</v>
      </c>
      <c r="K51" s="89">
        <f>[1]CREW!K152</f>
        <v>12</v>
      </c>
      <c r="L51" s="90">
        <f>[1]CREW!L152</f>
        <v>789</v>
      </c>
      <c r="M51" s="89">
        <f>[1]CREW!M152</f>
        <v>12</v>
      </c>
      <c r="N51" s="91">
        <f>[1]CREW!N152</f>
        <v>789</v>
      </c>
      <c r="O51" s="90">
        <f>[1]CREW!O152</f>
        <v>12</v>
      </c>
      <c r="P51" s="90">
        <f>[1]CREW!P152</f>
        <v>789</v>
      </c>
      <c r="Q51" s="89">
        <f>[1]CREW!Q152</f>
        <v>12</v>
      </c>
      <c r="R51" s="91">
        <f>[1]CREW!R152</f>
        <v>789</v>
      </c>
      <c r="S51" s="90">
        <f>[1]CREW!S152</f>
        <v>12</v>
      </c>
      <c r="T51" s="91">
        <f>[1]CREW!T152</f>
        <v>787</v>
      </c>
      <c r="U51" s="88">
        <f>[1]CREW!U152</f>
        <v>12</v>
      </c>
      <c r="V51" s="88">
        <f>[1]CREW!V152</f>
        <v>30</v>
      </c>
      <c r="W51" s="92" t="s">
        <v>34</v>
      </c>
      <c r="X51" s="93"/>
      <c r="Y51" s="79"/>
      <c r="Z51" s="80" t="s">
        <v>32</v>
      </c>
      <c r="AA51" s="81"/>
      <c r="AB51" s="82"/>
      <c r="AC51" s="81"/>
      <c r="AD51" s="83"/>
      <c r="AE51" s="81"/>
      <c r="AF51" s="81"/>
      <c r="AG51" s="81" t="s">
        <v>32</v>
      </c>
      <c r="AH51" s="83"/>
      <c r="AJ51" s="70" t="str">
        <f>[2]RATES!A227</f>
        <v>Construction Labourer / FA3</v>
      </c>
      <c r="AK51" s="70" t="str">
        <f>[2]RATES!B227</f>
        <v>LBRFA3</v>
      </c>
      <c r="AL51" s="84">
        <f>[2]RATES!C227</f>
        <v>29.12</v>
      </c>
    </row>
    <row r="52" ht="16" customHeight="1" spans="1:38" s="70" customFormat="1" x14ac:dyDescent="0.25">
      <c r="A52" s="71">
        <f>[1]CREW!A153</f>
        <v>303</v>
      </c>
      <c r="B52" s="72" t="str">
        <f>[1]CREW!B153</f>
        <v>EVELYN RUBIO</v>
      </c>
      <c r="C52" s="73">
        <f t="shared" si="1"/>
        <v>31.33</v>
      </c>
      <c r="D52" s="72" t="str">
        <f>[1]CREW!D153</f>
        <v>GP</v>
      </c>
      <c r="E52" s="72">
        <f>[1]CREW!E153</f>
        <v>0</v>
      </c>
      <c r="F52" s="72" t="str">
        <f>[1]CREW!F153</f>
        <v>8651</v>
      </c>
      <c r="G52" s="72">
        <f>[1]CREW!G153</f>
        <v>0</v>
      </c>
      <c r="H52" s="71">
        <f>[1]CREW!H153</f>
        <v>7788729104</v>
      </c>
      <c r="I52" s="74">
        <f>[1]CREW!I153</f>
        <v>0</v>
      </c>
      <c r="J52" s="74">
        <f>[1]CREW!J153</f>
        <v>0</v>
      </c>
      <c r="K52" s="75">
        <f>[1]CREW!K153</f>
        <v>0</v>
      </c>
      <c r="L52" s="74">
        <f>[1]CREW!L153</f>
        <v>0</v>
      </c>
      <c r="M52" s="75">
        <f>[1]CREW!M153</f>
        <v>0</v>
      </c>
      <c r="N52" s="76">
        <f>[1]CREW!N153</f>
        <v>0</v>
      </c>
      <c r="O52" s="74">
        <f>[1]CREW!O153</f>
        <v>0</v>
      </c>
      <c r="P52" s="74">
        <f>[1]CREW!P153</f>
        <v>0</v>
      </c>
      <c r="Q52" s="75">
        <f>[1]CREW!Q153</f>
        <v>0</v>
      </c>
      <c r="R52" s="76">
        <f>[1]CREW!R153</f>
        <v>0</v>
      </c>
      <c r="S52" s="74">
        <f>[1]CREW!S153</f>
        <v>0</v>
      </c>
      <c r="T52" s="76">
        <f>[1]CREW!T153</f>
        <v>0</v>
      </c>
      <c r="U52" s="74">
        <f>[1]CREW!U153</f>
        <v>0</v>
      </c>
      <c r="V52" s="74">
        <f>[1]CREW!V153</f>
        <v>0</v>
      </c>
      <c r="W52" s="77" t="s">
        <v>34</v>
      </c>
      <c r="X52" s="78"/>
      <c r="Y52" s="79"/>
      <c r="Z52" s="80" t="s">
        <v>32</v>
      </c>
      <c r="AA52" s="81"/>
      <c r="AB52" s="82"/>
      <c r="AC52" s="81"/>
      <c r="AD52" s="83"/>
      <c r="AE52" s="81"/>
      <c r="AF52" s="81"/>
      <c r="AG52" s="81" t="s">
        <v>32</v>
      </c>
      <c r="AH52" s="83"/>
      <c r="AJ52" s="70" t="str">
        <f>[2]RATES!A228</f>
        <v>Lead Paint</v>
      </c>
      <c r="AK52" s="70" t="str">
        <f>[2]RATES!B228</f>
        <v>LP</v>
      </c>
      <c r="AL52" s="84">
        <f>[2]RATES!C228</f>
        <v>38.98</v>
      </c>
    </row>
    <row r="53" ht="16" customHeight="1" spans="1:38" s="70" customFormat="1" x14ac:dyDescent="0.25">
      <c r="A53" s="85">
        <f>[1]CREW!A154</f>
        <v>304</v>
      </c>
      <c r="B53" s="86" t="str">
        <f>[1]CREW!B154</f>
        <v>GIANLUCA ZANROSSO</v>
      </c>
      <c r="C53" s="87">
        <f t="shared" si="1"/>
        <v>34.18</v>
      </c>
      <c r="D53" s="86" t="str">
        <f>[1]CREW!D154</f>
        <v>LGP</v>
      </c>
      <c r="E53" s="86">
        <f>[1]CREW!E154</f>
        <v>0</v>
      </c>
      <c r="F53" s="86" t="str">
        <f>[1]CREW!F154</f>
        <v>3481</v>
      </c>
      <c r="G53" s="86">
        <f>[1]CREW!G154</f>
        <v>0</v>
      </c>
      <c r="H53" s="85">
        <f>[1]CREW!H154</f>
        <v>6048801603</v>
      </c>
      <c r="I53" s="88">
        <f>[1]CREW!I154</f>
        <v>0</v>
      </c>
      <c r="J53" s="88">
        <f>[1]CREW!J154</f>
        <v>0</v>
      </c>
      <c r="K53" s="89">
        <f>[1]CREW!K154</f>
        <v>0</v>
      </c>
      <c r="L53" s="90">
        <f>[1]CREW!L154</f>
        <v>0</v>
      </c>
      <c r="M53" s="89">
        <f>[1]CREW!M154</f>
        <v>0</v>
      </c>
      <c r="N53" s="91">
        <f>[1]CREW!N154</f>
        <v>0</v>
      </c>
      <c r="O53" s="90">
        <f>[1]CREW!O154</f>
        <v>0</v>
      </c>
      <c r="P53" s="90">
        <f>[1]CREW!P154</f>
        <v>0</v>
      </c>
      <c r="Q53" s="89">
        <f>[1]CREW!Q154</f>
        <v>12</v>
      </c>
      <c r="R53" s="91">
        <f>[1]CREW!R154</f>
        <v>789</v>
      </c>
      <c r="S53" s="90">
        <f>[1]CREW!S154</f>
        <v>10</v>
      </c>
      <c r="T53" s="91">
        <f>[1]CREW!T154</f>
        <v>787</v>
      </c>
      <c r="U53" s="88">
        <f>[1]CREW!U154</f>
        <v>0</v>
      </c>
      <c r="V53" s="88">
        <f>[1]CREW!V154</f>
        <v>0</v>
      </c>
      <c r="W53" s="92" t="s">
        <v>34</v>
      </c>
      <c r="X53" s="93"/>
      <c r="Y53" s="79"/>
      <c r="Z53" s="80" t="s">
        <v>32</v>
      </c>
      <c r="AA53" s="81"/>
      <c r="AB53" s="82"/>
      <c r="AC53" s="81"/>
      <c r="AD53" s="83"/>
      <c r="AE53" s="81"/>
      <c r="AF53" s="81"/>
      <c r="AG53" s="81" t="s">
        <v>32</v>
      </c>
      <c r="AH53" s="83"/>
      <c r="AJ53" s="70" t="str">
        <f>[2]RATES!A229</f>
        <v>Lead PaintT2</v>
      </c>
      <c r="AK53" s="70" t="str">
        <f>[2]RATES!B229</f>
        <v>LPT2</v>
      </c>
      <c r="AL53" s="84">
        <f>[2]RATES!C229</f>
        <v>0</v>
      </c>
    </row>
    <row r="54" ht="16" customHeight="1" spans="1:38" s="70" customFormat="1" x14ac:dyDescent="0.25">
      <c r="A54" s="71">
        <f>[1]CREW!A155</f>
        <v>305</v>
      </c>
      <c r="B54" s="72" t="str">
        <f>[1]CREW!B155</f>
        <v>HESHAM ABAHMED</v>
      </c>
      <c r="C54" s="73">
        <f t="shared" si="1"/>
        <v>31.33</v>
      </c>
      <c r="D54" s="72" t="str">
        <f>[1]CREW!D155</f>
        <v>GP</v>
      </c>
      <c r="E54" s="72">
        <f>[1]CREW!E155</f>
        <v>0</v>
      </c>
      <c r="F54" s="72" t="str">
        <f>[1]CREW!F155</f>
        <v>1075</v>
      </c>
      <c r="G54" s="72">
        <f>[1]CREW!G155</f>
        <v>0</v>
      </c>
      <c r="H54" s="71">
        <f>[1]CREW!H155</f>
        <v>6048031422</v>
      </c>
      <c r="I54" s="74">
        <f>[1]CREW!I155</f>
        <v>0</v>
      </c>
      <c r="J54" s="74">
        <f>[1]CREW!J155</f>
        <v>0</v>
      </c>
      <c r="K54" s="75">
        <f>[1]CREW!K155</f>
        <v>11</v>
      </c>
      <c r="L54" s="74">
        <f>[1]CREW!L155</f>
        <v>1074014</v>
      </c>
      <c r="M54" s="75">
        <f>[1]CREW!M155</f>
        <v>11</v>
      </c>
      <c r="N54" s="76">
        <f>[1]CREW!N155</f>
        <v>1074014</v>
      </c>
      <c r="O54" s="74">
        <f>[1]CREW!O155</f>
        <v>11</v>
      </c>
      <c r="P54" s="74">
        <f>[1]CREW!P155</f>
        <v>1074014</v>
      </c>
      <c r="Q54" s="75">
        <f>[1]CREW!Q155</f>
        <v>11</v>
      </c>
      <c r="R54" s="76">
        <f>[1]CREW!R155</f>
        <v>1074014</v>
      </c>
      <c r="S54" s="74">
        <f>[1]CREW!S155</f>
        <v>11</v>
      </c>
      <c r="T54" s="76">
        <f>[1]CREW!T155</f>
        <v>1074014</v>
      </c>
      <c r="U54" s="74">
        <f>[1]CREW!U155</f>
        <v>0</v>
      </c>
      <c r="V54" s="74">
        <f>[1]CREW!V155</f>
        <v>0</v>
      </c>
      <c r="W54" s="77" t="s">
        <v>34</v>
      </c>
      <c r="X54" s="78"/>
      <c r="Y54" s="79"/>
      <c r="Z54" s="80" t="s">
        <v>32</v>
      </c>
      <c r="AA54" s="81"/>
      <c r="AB54" s="82"/>
      <c r="AC54" s="81"/>
      <c r="AD54" s="83"/>
      <c r="AE54" s="81"/>
      <c r="AF54" s="81"/>
      <c r="AG54" s="81" t="s">
        <v>32</v>
      </c>
      <c r="AH54" s="83"/>
      <c r="AJ54" s="70" t="str">
        <f>[2]RATES!A230</f>
        <v>Lead Paint / FA1</v>
      </c>
      <c r="AK54" s="70" t="str">
        <f>[2]RATES!B230</f>
        <v>LPFA1</v>
      </c>
      <c r="AL54" s="84">
        <f>[2]RATES!C230</f>
        <v>0</v>
      </c>
    </row>
    <row r="55" ht="16" customHeight="1" spans="1:38" s="70" customFormat="1" x14ac:dyDescent="0.25">
      <c r="A55" s="85">
        <f>[1]CREW!A156</f>
        <v>306</v>
      </c>
      <c r="B55" s="86" t="str">
        <f>[1]CREW!B156</f>
        <v>FRAZER SPICER</v>
      </c>
      <c r="C55" s="87">
        <f t="shared" si="1"/>
        <v>34.18</v>
      </c>
      <c r="D55" s="86" t="str">
        <f>[1]CREW!D156</f>
        <v>LGP</v>
      </c>
      <c r="E55" s="86">
        <f>[1]CREW!E156</f>
        <v>0</v>
      </c>
      <c r="F55" s="86" t="str">
        <f>[1]CREW!F156</f>
        <v>6040</v>
      </c>
      <c r="G55" s="86">
        <f>[1]CREW!G156</f>
        <v>0</v>
      </c>
      <c r="H55" s="85">
        <f>[1]CREW!H156</f>
        <v>2369872764</v>
      </c>
      <c r="I55" s="88">
        <f>[1]CREW!I156</f>
        <v>0</v>
      </c>
      <c r="J55" s="88">
        <f>[1]CREW!J156</f>
        <v>0</v>
      </c>
      <c r="K55" s="89">
        <f>[1]CREW!K156</f>
        <v>0</v>
      </c>
      <c r="L55" s="90">
        <f>[1]CREW!L156</f>
        <v>0</v>
      </c>
      <c r="M55" s="89">
        <f>[1]CREW!M156</f>
        <v>0</v>
      </c>
      <c r="N55" s="91">
        <f>[1]CREW!N156</f>
        <v>0</v>
      </c>
      <c r="O55" s="90">
        <f>[1]CREW!O156</f>
        <v>0</v>
      </c>
      <c r="P55" s="90">
        <f>[1]CREW!P156</f>
        <v>0</v>
      </c>
      <c r="Q55" s="89">
        <f>[1]CREW!Q156</f>
        <v>0</v>
      </c>
      <c r="R55" s="91">
        <f>[1]CREW!R156</f>
        <v>0</v>
      </c>
      <c r="S55" s="90">
        <f>[1]CREW!S156</f>
        <v>0</v>
      </c>
      <c r="T55" s="91">
        <f>[1]CREW!T156</f>
        <v>0</v>
      </c>
      <c r="U55" s="88">
        <f>[1]CREW!U156</f>
        <v>0</v>
      </c>
      <c r="V55" s="88">
        <f>[1]CREW!V156</f>
        <v>0</v>
      </c>
      <c r="W55" s="92" t="s">
        <v>34</v>
      </c>
      <c r="X55" s="93"/>
      <c r="Y55" s="79"/>
      <c r="Z55" s="80" t="s">
        <v>32</v>
      </c>
      <c r="AA55" s="81"/>
      <c r="AB55" s="82"/>
      <c r="AC55" s="81"/>
      <c r="AD55" s="83"/>
      <c r="AE55" s="81"/>
      <c r="AF55" s="81"/>
      <c r="AG55" s="81" t="s">
        <v>32</v>
      </c>
      <c r="AH55" s="83"/>
      <c r="AJ55" s="70" t="str">
        <f>[2]RATES!A231</f>
        <v>Lead Paint / FA3</v>
      </c>
      <c r="AK55" s="70" t="str">
        <f>[2]RATES!B231</f>
        <v>LPFA3</v>
      </c>
      <c r="AL55" s="84">
        <f>[2]RATES!C231</f>
        <v>41.48</v>
      </c>
    </row>
    <row r="56" ht="16" customHeight="1" spans="1:38" s="70" customFormat="1" x14ac:dyDescent="0.25">
      <c r="A56" s="71">
        <f>[1]CREW!A157</f>
        <v>307</v>
      </c>
      <c r="B56" s="72" t="str">
        <f>[1]CREW!B157</f>
        <v>JOHN VLASIC</v>
      </c>
      <c r="C56" s="73">
        <f t="shared" si="1"/>
        <v>31.33</v>
      </c>
      <c r="D56" s="72" t="str">
        <f>[1]CREW!D157</f>
        <v>GP</v>
      </c>
      <c r="E56" s="72">
        <f>[1]CREW!E157</f>
        <v>0</v>
      </c>
      <c r="F56" s="72" t="str">
        <f>[1]CREW!F157</f>
        <v>9814</v>
      </c>
      <c r="G56" s="72">
        <f>[1]CREW!G157</f>
        <v>0</v>
      </c>
      <c r="H56" s="71">
        <f>[1]CREW!H157</f>
        <v>6049921616</v>
      </c>
      <c r="I56" s="74">
        <f>[1]CREW!I157</f>
        <v>0</v>
      </c>
      <c r="J56" s="74">
        <f>[1]CREW!J157</f>
        <v>0</v>
      </c>
      <c r="K56" s="75">
        <f>[1]CREW!K157</f>
        <v>0</v>
      </c>
      <c r="L56" s="74">
        <f>[1]CREW!L157</f>
        <v>0</v>
      </c>
      <c r="M56" s="75">
        <f>[1]CREW!M157</f>
        <v>0</v>
      </c>
      <c r="N56" s="76">
        <f>[1]CREW!N157</f>
        <v>0</v>
      </c>
      <c r="O56" s="74">
        <f>[1]CREW!O157</f>
        <v>0</v>
      </c>
      <c r="P56" s="74">
        <f>[1]CREW!P157</f>
        <v>0</v>
      </c>
      <c r="Q56" s="75">
        <f>[1]CREW!Q157</f>
        <v>0</v>
      </c>
      <c r="R56" s="76">
        <f>[1]CREW!R157</f>
        <v>0</v>
      </c>
      <c r="S56" s="74">
        <f>[1]CREW!S157</f>
        <v>0</v>
      </c>
      <c r="T56" s="76">
        <f>[1]CREW!T157</f>
        <v>0</v>
      </c>
      <c r="U56" s="74">
        <f>[1]CREW!U157</f>
        <v>0</v>
      </c>
      <c r="V56" s="74">
        <f>[1]CREW!V157</f>
        <v>0</v>
      </c>
      <c r="W56" s="77" t="s">
        <v>34</v>
      </c>
      <c r="X56" s="78"/>
      <c r="Y56" s="79"/>
      <c r="Z56" s="80" t="s">
        <v>32</v>
      </c>
      <c r="AA56" s="81"/>
      <c r="AB56" s="82"/>
      <c r="AC56" s="81"/>
      <c r="AD56" s="83"/>
      <c r="AE56" s="81"/>
      <c r="AF56" s="81"/>
      <c r="AG56" s="81" t="s">
        <v>32</v>
      </c>
      <c r="AH56" s="83"/>
      <c r="AJ56" s="70" t="str">
        <f>[2]RATES!A232</f>
        <v>Scenic Artist</v>
      </c>
      <c r="AK56" s="70" t="str">
        <f>[2]RATES!B232</f>
        <v>SA</v>
      </c>
      <c r="AL56" s="84">
        <f>[2]RATES!C232</f>
        <v>38.98</v>
      </c>
    </row>
    <row r="57" ht="16" customHeight="1" spans="1:38" s="70" customFormat="1" x14ac:dyDescent="0.25">
      <c r="A57" s="85">
        <f>[1]CREW!A158</f>
        <v>308</v>
      </c>
      <c r="B57" s="86" t="str">
        <f>[1]CREW!B158</f>
        <v>PAUL MOON</v>
      </c>
      <c r="C57" s="87">
        <f t="shared" si="1"/>
        <v>31.33</v>
      </c>
      <c r="D57" s="86" t="str">
        <f>[1]CREW!D158</f>
        <v>GP</v>
      </c>
      <c r="E57" s="86">
        <f>[1]CREW!E158</f>
        <v>0</v>
      </c>
      <c r="F57" s="86" t="str">
        <f>[1]CREW!F158</f>
        <v>0759</v>
      </c>
      <c r="G57" s="86">
        <f>[1]CREW!G158</f>
        <v>0</v>
      </c>
      <c r="H57" s="85">
        <f>[1]CREW!H158</f>
        <v>7783500651</v>
      </c>
      <c r="I57" s="88">
        <f>[1]CREW!I158</f>
        <v>0</v>
      </c>
      <c r="J57" s="88">
        <f>[1]CREW!J158</f>
        <v>0</v>
      </c>
      <c r="K57" s="89">
        <f>[1]CREW!K158</f>
        <v>0</v>
      </c>
      <c r="L57" s="90">
        <f>[1]CREW!L158</f>
        <v>0</v>
      </c>
      <c r="M57" s="89">
        <f>[1]CREW!M158</f>
        <v>0</v>
      </c>
      <c r="N57" s="91">
        <f>[1]CREW!N158</f>
        <v>0</v>
      </c>
      <c r="O57" s="90">
        <f>[1]CREW!O158</f>
        <v>0</v>
      </c>
      <c r="P57" s="90">
        <f>[1]CREW!P158</f>
        <v>0</v>
      </c>
      <c r="Q57" s="89">
        <f>[1]CREW!Q158</f>
        <v>0</v>
      </c>
      <c r="R57" s="91">
        <f>[1]CREW!R158</f>
        <v>0</v>
      </c>
      <c r="S57" s="90">
        <f>[1]CREW!S158</f>
        <v>8</v>
      </c>
      <c r="T57" s="91">
        <f>[1]CREW!T158</f>
        <v>787</v>
      </c>
      <c r="U57" s="88">
        <f>[1]CREW!U158</f>
        <v>0</v>
      </c>
      <c r="V57" s="88">
        <f>[1]CREW!V158</f>
        <v>0</v>
      </c>
      <c r="W57" s="92" t="s">
        <v>34</v>
      </c>
      <c r="X57" s="93"/>
      <c r="Y57" s="79"/>
      <c r="Z57" s="80" t="s">
        <v>32</v>
      </c>
      <c r="AA57" s="81"/>
      <c r="AB57" s="82"/>
      <c r="AC57" s="81"/>
      <c r="AD57" s="83"/>
      <c r="AE57" s="81"/>
      <c r="AF57" s="81"/>
      <c r="AG57" s="81" t="s">
        <v>32</v>
      </c>
      <c r="AH57" s="83"/>
      <c r="AJ57" s="70" t="str">
        <f>[2]RATES!A233</f>
        <v>Scenic ArtistT2</v>
      </c>
      <c r="AK57" s="70" t="str">
        <f>[2]RATES!B233</f>
        <v>SAT2</v>
      </c>
      <c r="AL57" s="84">
        <f>[2]RATES!C233</f>
        <v>0</v>
      </c>
    </row>
    <row r="58" ht="16" customHeight="1" spans="1:38" s="70" customFormat="1" x14ac:dyDescent="0.25">
      <c r="A58" s="71">
        <f>[1]CREW!A159</f>
        <v>309</v>
      </c>
      <c r="B58" s="72" t="str">
        <f>[1]CREW!B159</f>
        <v>GERRY CALABRIGO</v>
      </c>
      <c r="C58" s="73">
        <f t="shared" si="1"/>
        <v>31.33</v>
      </c>
      <c r="D58" s="72" t="str">
        <f>[1]CREW!D159</f>
        <v>GP</v>
      </c>
      <c r="E58" s="72" t="str">
        <f>[1]CREW!E159</f>
        <v>BC 12427621</v>
      </c>
      <c r="F58" s="72" t="str">
        <f>[1]CREW!F159</f>
        <v>2063</v>
      </c>
      <c r="G58" s="72">
        <f>[1]CREW!G159</f>
        <v>0</v>
      </c>
      <c r="H58" s="71">
        <f>[1]CREW!H159</f>
        <v>7788789146</v>
      </c>
      <c r="I58" s="74">
        <f>[1]CREW!I159</f>
        <v>0</v>
      </c>
      <c r="J58" s="74">
        <f>[1]CREW!J159</f>
        <v>0</v>
      </c>
      <c r="K58" s="75">
        <f>[1]CREW!K159</f>
        <v>0</v>
      </c>
      <c r="L58" s="74">
        <f>[1]CREW!L159</f>
        <v>0</v>
      </c>
      <c r="M58" s="75">
        <f>[1]CREW!M159</f>
        <v>0</v>
      </c>
      <c r="N58" s="76">
        <f>[1]CREW!N159</f>
        <v>0</v>
      </c>
      <c r="O58" s="74">
        <f>[1]CREW!O159</f>
        <v>0</v>
      </c>
      <c r="P58" s="74">
        <f>[1]CREW!P159</f>
        <v>0</v>
      </c>
      <c r="Q58" s="75">
        <f>[1]CREW!Q159</f>
        <v>0</v>
      </c>
      <c r="R58" s="76">
        <f>[1]CREW!R159</f>
        <v>0</v>
      </c>
      <c r="S58" s="74">
        <f>[1]CREW!S159</f>
        <v>0</v>
      </c>
      <c r="T58" s="76">
        <f>[1]CREW!T159</f>
        <v>0</v>
      </c>
      <c r="U58" s="74">
        <f>[1]CREW!U159</f>
        <v>0</v>
      </c>
      <c r="V58" s="74">
        <f>[1]CREW!V159</f>
        <v>0</v>
      </c>
      <c r="W58" s="77" t="s">
        <v>34</v>
      </c>
      <c r="X58" s="78"/>
      <c r="Y58" s="79"/>
      <c r="Z58" s="80" t="s">
        <v>32</v>
      </c>
      <c r="AA58" s="81"/>
      <c r="AB58" s="82"/>
      <c r="AC58" s="81"/>
      <c r="AD58" s="83"/>
      <c r="AE58" s="81"/>
      <c r="AF58" s="81"/>
      <c r="AG58" s="81" t="s">
        <v>32</v>
      </c>
      <c r="AH58" s="83"/>
      <c r="AJ58" s="70" t="str">
        <f>[2]RATES!A234</f>
        <v>Scenic Artist / FA1</v>
      </c>
      <c r="AK58" s="70" t="str">
        <f>[2]RATES!B234</f>
        <v>SAFA1</v>
      </c>
      <c r="AL58" s="84">
        <f>[2]RATES!C234</f>
        <v>0</v>
      </c>
    </row>
    <row r="59" ht="16" customHeight="1" spans="1:38" s="70" customFormat="1" x14ac:dyDescent="0.25">
      <c r="A59" s="85">
        <f>[1]CREW!A160</f>
        <v>310</v>
      </c>
      <c r="B59" s="86" t="str">
        <f>[1]CREW!B160</f>
        <v>MICHEAL BRISTOL</v>
      </c>
      <c r="C59" s="87">
        <f t="shared" si="1"/>
        <v>31.33</v>
      </c>
      <c r="D59" s="86" t="str">
        <f>[1]CREW!D160</f>
        <v>GP</v>
      </c>
      <c r="E59" s="86">
        <f>[1]CREW!E160</f>
        <v>0</v>
      </c>
      <c r="F59" s="86" t="str">
        <f>[1]CREW!F160</f>
        <v>6964</v>
      </c>
      <c r="G59" s="86">
        <f>[1]CREW!G160</f>
        <v>0</v>
      </c>
      <c r="H59" s="85">
        <f>[1]CREW!H160</f>
        <v>2503775378</v>
      </c>
      <c r="I59" s="88">
        <f>[1]CREW!I160</f>
        <v>0</v>
      </c>
      <c r="J59" s="88">
        <f>[1]CREW!J160</f>
        <v>0</v>
      </c>
      <c r="K59" s="89">
        <f>[1]CREW!K160</f>
        <v>0</v>
      </c>
      <c r="L59" s="90">
        <f>[1]CREW!L160</f>
        <v>0</v>
      </c>
      <c r="M59" s="89">
        <f>[1]CREW!M160</f>
        <v>0</v>
      </c>
      <c r="N59" s="91">
        <f>[1]CREW!N160</f>
        <v>0</v>
      </c>
      <c r="O59" s="90">
        <f>[1]CREW!O160</f>
        <v>0</v>
      </c>
      <c r="P59" s="90">
        <f>[1]CREW!P160</f>
        <v>0</v>
      </c>
      <c r="Q59" s="89">
        <f>[1]CREW!Q160</f>
        <v>0</v>
      </c>
      <c r="R59" s="91">
        <f>[1]CREW!R160</f>
        <v>0</v>
      </c>
      <c r="S59" s="90">
        <f>[1]CREW!S160</f>
        <v>0</v>
      </c>
      <c r="T59" s="91">
        <f>[1]CREW!T160</f>
        <v>0</v>
      </c>
      <c r="U59" s="88">
        <f>[1]CREW!U160</f>
        <v>0</v>
      </c>
      <c r="V59" s="88">
        <f>[1]CREW!V160</f>
        <v>0</v>
      </c>
      <c r="W59" s="92" t="s">
        <v>34</v>
      </c>
      <c r="X59" s="93"/>
      <c r="Y59" s="79"/>
      <c r="Z59" s="80" t="s">
        <v>32</v>
      </c>
      <c r="AA59" s="81"/>
      <c r="AB59" s="82"/>
      <c r="AC59" s="81"/>
      <c r="AD59" s="83"/>
      <c r="AE59" s="81"/>
      <c r="AF59" s="81"/>
      <c r="AG59" s="81" t="s">
        <v>32</v>
      </c>
      <c r="AH59" s="83"/>
      <c r="AJ59" s="70" t="str">
        <f>[2]RATES!A235</f>
        <v>Scenic Artist / FA3</v>
      </c>
      <c r="AK59" s="70" t="str">
        <f>[2]RATES!B235</f>
        <v>SAFA3</v>
      </c>
      <c r="AL59" s="84">
        <f>[2]RATES!C235</f>
        <v>0</v>
      </c>
    </row>
    <row r="60" ht="16" customHeight="1" spans="1:38" s="70" customFormat="1" x14ac:dyDescent="0.25">
      <c r="A60" s="71">
        <f>[1]CREW!A161</f>
        <v>311</v>
      </c>
      <c r="B60" s="72" t="str">
        <f>[1]CREW!B161</f>
        <v>JUSTIN DOUWES</v>
      </c>
      <c r="C60" s="73">
        <f t="shared" si="1"/>
        <v>31.33</v>
      </c>
      <c r="D60" s="72" t="str">
        <f>[1]CREW!D161</f>
        <v>GP</v>
      </c>
      <c r="E60" s="72">
        <f>[1]CREW!E161</f>
        <v>0</v>
      </c>
      <c r="F60" s="72" t="str">
        <f>[1]CREW!F161</f>
        <v>9515</v>
      </c>
      <c r="G60" s="72">
        <f>[1]CREW!G161</f>
        <v>0</v>
      </c>
      <c r="H60" s="71">
        <f>[1]CREW!H161</f>
        <v>2508826629</v>
      </c>
      <c r="I60" s="74">
        <f>[1]CREW!I161</f>
        <v>0</v>
      </c>
      <c r="J60" s="74">
        <f>[1]CREW!J161</f>
        <v>0</v>
      </c>
      <c r="K60" s="75">
        <f>[1]CREW!K161</f>
        <v>0</v>
      </c>
      <c r="L60" s="74">
        <f>[1]CREW!L161</f>
        <v>0</v>
      </c>
      <c r="M60" s="75">
        <f>[1]CREW!M161</f>
        <v>0</v>
      </c>
      <c r="N60" s="76">
        <f>[1]CREW!N161</f>
        <v>0</v>
      </c>
      <c r="O60" s="74">
        <f>[1]CREW!O161</f>
        <v>0</v>
      </c>
      <c r="P60" s="74">
        <f>[1]CREW!P161</f>
        <v>0</v>
      </c>
      <c r="Q60" s="75">
        <f>[1]CREW!Q161</f>
        <v>0</v>
      </c>
      <c r="R60" s="76">
        <f>[1]CREW!R161</f>
        <v>0</v>
      </c>
      <c r="S60" s="74">
        <f>[1]CREW!S161</f>
        <v>0</v>
      </c>
      <c r="T60" s="76">
        <f>[1]CREW!T161</f>
        <v>0</v>
      </c>
      <c r="U60" s="74">
        <f>[1]CREW!U161</f>
        <v>0</v>
      </c>
      <c r="V60" s="74">
        <f>[1]CREW!V161</f>
        <v>0</v>
      </c>
      <c r="W60" s="77" t="s">
        <v>34</v>
      </c>
      <c r="X60" s="78"/>
      <c r="Y60" s="79"/>
      <c r="Z60" s="80" t="s">
        <v>32</v>
      </c>
      <c r="AA60" s="81"/>
      <c r="AB60" s="82"/>
      <c r="AC60" s="81"/>
      <c r="AD60" s="83"/>
      <c r="AE60" s="81"/>
      <c r="AF60" s="81"/>
      <c r="AG60" s="81" t="s">
        <v>32</v>
      </c>
      <c r="AH60" s="83"/>
      <c r="AJ60" s="70" t="str">
        <f>[2]RATES!A236</f>
        <v>Sign Painter / Fabricator</v>
      </c>
      <c r="AK60" s="70" t="str">
        <f>[2]RATES!B236</f>
        <v>SF</v>
      </c>
      <c r="AL60" s="84">
        <f>[2]RATES!C236</f>
        <v>38.98</v>
      </c>
    </row>
    <row r="61" ht="16" customHeight="1" spans="1:38" s="70" customFormat="1" x14ac:dyDescent="0.25">
      <c r="A61" s="85">
        <f>[1]CREW!A162</f>
        <v>312</v>
      </c>
      <c r="B61" s="86" t="str">
        <f>[1]CREW!B162</f>
        <v>JONATHON MICHAEL KOZODY</v>
      </c>
      <c r="C61" s="87">
        <f t="shared" si="1"/>
        <v>31.33</v>
      </c>
      <c r="D61" s="86" t="str">
        <f>[1]CREW!D162</f>
        <v>GP</v>
      </c>
      <c r="E61" s="86">
        <f>[1]CREW!E162</f>
        <v>0</v>
      </c>
      <c r="F61" s="86" t="str">
        <f>[1]CREW!F162</f>
        <v>1425</v>
      </c>
      <c r="G61" s="86">
        <f>[1]CREW!G162</f>
        <v>0</v>
      </c>
      <c r="H61" s="85">
        <f>[1]CREW!H162</f>
        <v>7789527979</v>
      </c>
      <c r="I61" s="88">
        <f>[1]CREW!I162</f>
        <v>0</v>
      </c>
      <c r="J61" s="88">
        <f>[1]CREW!J162</f>
        <v>0</v>
      </c>
      <c r="K61" s="89">
        <f>[1]CREW!K162</f>
        <v>0</v>
      </c>
      <c r="L61" s="90">
        <f>[1]CREW!L162</f>
        <v>0</v>
      </c>
      <c r="M61" s="89">
        <f>[1]CREW!M162</f>
        <v>0</v>
      </c>
      <c r="N61" s="91">
        <f>[1]CREW!N162</f>
        <v>0</v>
      </c>
      <c r="O61" s="90">
        <f>[1]CREW!O162</f>
        <v>0</v>
      </c>
      <c r="P61" s="90">
        <f>[1]CREW!P162</f>
        <v>0</v>
      </c>
      <c r="Q61" s="89">
        <f>[1]CREW!Q162</f>
        <v>0</v>
      </c>
      <c r="R61" s="91">
        <f>[1]CREW!R162</f>
        <v>0</v>
      </c>
      <c r="S61" s="90">
        <f>[1]CREW!S162</f>
        <v>0</v>
      </c>
      <c r="T61" s="91">
        <f>[1]CREW!T162</f>
        <v>0</v>
      </c>
      <c r="U61" s="88">
        <f>[1]CREW!U162</f>
        <v>0</v>
      </c>
      <c r="V61" s="88">
        <f>[1]CREW!V162</f>
        <v>0</v>
      </c>
      <c r="W61" s="92" t="s">
        <v>34</v>
      </c>
      <c r="X61" s="93"/>
      <c r="Y61" s="79"/>
      <c r="Z61" s="80" t="s">
        <v>32</v>
      </c>
      <c r="AA61" s="81"/>
      <c r="AB61" s="82"/>
      <c r="AC61" s="81"/>
      <c r="AD61" s="83"/>
      <c r="AE61" s="81"/>
      <c r="AF61" s="81"/>
      <c r="AG61" s="81" t="s">
        <v>32</v>
      </c>
      <c r="AH61" s="83"/>
      <c r="AJ61" s="70" t="str">
        <f>[2]RATES!A237</f>
        <v>Sign Painter / Fabricator T2</v>
      </c>
      <c r="AK61" s="70" t="str">
        <f>[2]RATES!B237</f>
        <v>SFT2</v>
      </c>
      <c r="AL61" s="84">
        <f>[2]RATES!C237</f>
        <v>0</v>
      </c>
    </row>
    <row r="62" ht="16" customHeight="1" spans="1:38" s="70" customFormat="1" x14ac:dyDescent="0.25">
      <c r="A62" s="71">
        <f>[1]CREW!A163</f>
        <v>313</v>
      </c>
      <c r="B62" s="72" t="str">
        <f>[1]CREW!B163</f>
        <v>TROY LEE</v>
      </c>
      <c r="C62" s="73">
        <f t="shared" si="1"/>
        <v>31.33</v>
      </c>
      <c r="D62" s="72" t="str">
        <f>[1]CREW!D163</f>
        <v>GP</v>
      </c>
      <c r="E62" s="72">
        <f>[1]CREW!E163</f>
        <v>0</v>
      </c>
      <c r="F62" s="72">
        <f>[1]CREW!F163</f>
        <v>0</v>
      </c>
      <c r="G62" s="72">
        <f>[1]CREW!G163</f>
        <v>0</v>
      </c>
      <c r="H62" s="71">
        <f>[1]CREW!H163</f>
        <v>6048258998</v>
      </c>
      <c r="I62" s="74">
        <f>[1]CREW!I163</f>
        <v>0</v>
      </c>
      <c r="J62" s="74">
        <f>[1]CREW!J163</f>
        <v>0</v>
      </c>
      <c r="K62" s="75">
        <f>[1]CREW!K163</f>
        <v>11</v>
      </c>
      <c r="L62" s="74">
        <f>[1]CREW!L163</f>
        <v>1074014</v>
      </c>
      <c r="M62" s="75">
        <f>[1]CREW!M163</f>
        <v>8</v>
      </c>
      <c r="N62" s="76">
        <f>[1]CREW!N163</f>
        <v>1072046</v>
      </c>
      <c r="O62" s="74">
        <f>[1]CREW!O163</f>
        <v>11</v>
      </c>
      <c r="P62" s="74">
        <f>[1]CREW!P163</f>
        <v>1072046</v>
      </c>
      <c r="Q62" s="75">
        <f>[1]CREW!Q163</f>
        <v>11</v>
      </c>
      <c r="R62" s="76">
        <f>[1]CREW!R163</f>
        <v>787</v>
      </c>
      <c r="S62" s="74">
        <f>[1]CREW!S163</f>
        <v>11</v>
      </c>
      <c r="T62" s="76">
        <f>[1]CREW!T163</f>
        <v>787</v>
      </c>
      <c r="U62" s="74">
        <f>[1]CREW!U163</f>
        <v>0</v>
      </c>
      <c r="V62" s="74">
        <f>[1]CREW!V163</f>
        <v>0</v>
      </c>
      <c r="W62" s="77" t="s">
        <v>34</v>
      </c>
      <c r="X62" s="78"/>
      <c r="Y62" s="79"/>
      <c r="Z62" s="80" t="s">
        <v>32</v>
      </c>
      <c r="AA62" s="81"/>
      <c r="AB62" s="82"/>
      <c r="AC62" s="81"/>
      <c r="AD62" s="83"/>
      <c r="AE62" s="81"/>
      <c r="AF62" s="81"/>
      <c r="AG62" s="81" t="s">
        <v>32</v>
      </c>
      <c r="AH62" s="83"/>
      <c r="AJ62" s="70" t="str">
        <f>[2]RATES!A238</f>
        <v>Automotive Sprayer</v>
      </c>
      <c r="AK62" s="70" t="str">
        <f>[2]RATES!B238</f>
        <v>AS</v>
      </c>
      <c r="AL62" s="84">
        <f>[2]RATES!C238</f>
        <v>38.98</v>
      </c>
    </row>
    <row r="63" ht="16" customHeight="1" spans="1:38" s="70" customFormat="1" x14ac:dyDescent="0.25">
      <c r="A63" s="85">
        <f>[1]CREW!A164</f>
        <v>314</v>
      </c>
      <c r="B63" s="86" t="str">
        <f>[1]CREW!B164</f>
        <v>ANDRE McBRIDE</v>
      </c>
      <c r="C63" s="87">
        <f t="shared" si="1"/>
        <v>31.33</v>
      </c>
      <c r="D63" s="86" t="str">
        <f>[1]CREW!D164</f>
        <v>GP</v>
      </c>
      <c r="E63" s="86">
        <f>[1]CREW!E164</f>
        <v>0</v>
      </c>
      <c r="F63" s="86">
        <f>[1]CREW!F164</f>
        <v>0</v>
      </c>
      <c r="G63" s="86">
        <f>[1]CREW!G164</f>
        <v>0</v>
      </c>
      <c r="H63" s="85">
        <f>[1]CREW!H164</f>
        <v>0</v>
      </c>
      <c r="I63" s="88">
        <f>[1]CREW!I164</f>
        <v>0</v>
      </c>
      <c r="J63" s="88">
        <f>[1]CREW!J164</f>
        <v>0</v>
      </c>
      <c r="K63" s="89">
        <f>[1]CREW!K164</f>
        <v>0</v>
      </c>
      <c r="L63" s="90">
        <f>[1]CREW!L164</f>
        <v>0</v>
      </c>
      <c r="M63" s="89">
        <f>[1]CREW!M164</f>
        <v>0</v>
      </c>
      <c r="N63" s="91">
        <f>[1]CREW!N164</f>
        <v>0</v>
      </c>
      <c r="O63" s="90">
        <f>[1]CREW!O164</f>
        <v>0</v>
      </c>
      <c r="P63" s="90">
        <f>[1]CREW!P164</f>
        <v>0</v>
      </c>
      <c r="Q63" s="89">
        <f>[1]CREW!Q164</f>
        <v>0</v>
      </c>
      <c r="R63" s="91">
        <f>[1]CREW!R164</f>
        <v>0</v>
      </c>
      <c r="S63" s="90">
        <f>[1]CREW!S164</f>
        <v>0</v>
      </c>
      <c r="T63" s="91">
        <f>[1]CREW!T164</f>
        <v>0</v>
      </c>
      <c r="U63" s="88">
        <f>[1]CREW!U164</f>
        <v>0</v>
      </c>
      <c r="V63" s="88">
        <f>[1]CREW!V164</f>
        <v>0</v>
      </c>
      <c r="W63" s="92" t="s">
        <v>34</v>
      </c>
      <c r="X63" s="93"/>
      <c r="Y63" s="79"/>
      <c r="Z63" s="80" t="s">
        <v>32</v>
      </c>
      <c r="AA63" s="81"/>
      <c r="AB63" s="82"/>
      <c r="AC63" s="81"/>
      <c r="AD63" s="83"/>
      <c r="AE63" s="81"/>
      <c r="AF63" s="81"/>
      <c r="AG63" s="81" t="s">
        <v>32</v>
      </c>
      <c r="AH63" s="83"/>
      <c r="AJ63" s="70" t="str">
        <f>[2]RATES!A239</f>
        <v>Scenic Painter</v>
      </c>
      <c r="AK63" s="70" t="str">
        <f>[2]RATES!B239</f>
        <v>SP</v>
      </c>
      <c r="AL63" s="84">
        <f>[2]RATES!C239</f>
        <v>36.49</v>
      </c>
    </row>
    <row r="64" ht="16" customHeight="1" spans="1:38" s="70" customFormat="1" x14ac:dyDescent="0.25">
      <c r="A64" s="71">
        <f>[1]CREW!A165</f>
        <v>315</v>
      </c>
      <c r="B64" s="72" t="str">
        <f>[1]CREW!B165</f>
        <v>MATT CAMPBELL</v>
      </c>
      <c r="C64" s="73">
        <f t="shared" si="1"/>
        <v>31.33</v>
      </c>
      <c r="D64" s="72" t="str">
        <f>[1]CREW!D165</f>
        <v>GP</v>
      </c>
      <c r="E64" s="72">
        <f>[1]CREW!E165</f>
        <v>0</v>
      </c>
      <c r="F64" s="72">
        <f>[1]CREW!F165</f>
        <v>0</v>
      </c>
      <c r="G64" s="72">
        <f>[1]CREW!G165</f>
        <v>0</v>
      </c>
      <c r="H64" s="71">
        <f>[1]CREW!H165</f>
        <v>7783867447</v>
      </c>
      <c r="I64" s="74">
        <f>[1]CREW!I165</f>
        <v>0</v>
      </c>
      <c r="J64" s="74">
        <f>[1]CREW!J165</f>
        <v>0</v>
      </c>
      <c r="K64" s="75">
        <f>[1]CREW!K165</f>
        <v>0</v>
      </c>
      <c r="L64" s="74">
        <f>[1]CREW!L165</f>
        <v>0</v>
      </c>
      <c r="M64" s="75">
        <f>[1]CREW!M165</f>
        <v>0</v>
      </c>
      <c r="N64" s="76">
        <f>[1]CREW!N165</f>
        <v>0</v>
      </c>
      <c r="O64" s="74">
        <f>[1]CREW!O165</f>
        <v>0</v>
      </c>
      <c r="P64" s="74">
        <f>[1]CREW!P165</f>
        <v>0</v>
      </c>
      <c r="Q64" s="75">
        <f>[1]CREW!Q165</f>
        <v>0</v>
      </c>
      <c r="R64" s="76">
        <f>[1]CREW!R165</f>
        <v>0</v>
      </c>
      <c r="S64" s="74">
        <f>[1]CREW!S165</f>
        <v>0</v>
      </c>
      <c r="T64" s="76">
        <f>[1]CREW!T165</f>
        <v>0</v>
      </c>
      <c r="U64" s="74">
        <f>[1]CREW!U165</f>
        <v>0</v>
      </c>
      <c r="V64" s="74">
        <f>[1]CREW!V165</f>
        <v>0</v>
      </c>
      <c r="W64" s="77" t="s">
        <v>34</v>
      </c>
      <c r="X64" s="78"/>
      <c r="Y64" s="79"/>
      <c r="Z64" s="80" t="s">
        <v>32</v>
      </c>
      <c r="AA64" s="81"/>
      <c r="AB64" s="82"/>
      <c r="AC64" s="81"/>
      <c r="AD64" s="83"/>
      <c r="AE64" s="81"/>
      <c r="AF64" s="81"/>
      <c r="AG64" s="81" t="s">
        <v>32</v>
      </c>
      <c r="AH64" s="83"/>
      <c r="AJ64" s="70" t="str">
        <f>[2]RATES!A240</f>
        <v>Scenic PainterMINUS</v>
      </c>
      <c r="AK64" s="70" t="str">
        <f>[2]RATES!B240</f>
        <v>SPX</v>
      </c>
      <c r="AL64" s="84">
        <f>[2]RATES!C240</f>
        <v>-36.49</v>
      </c>
    </row>
    <row r="65" ht="16" customHeight="1" spans="1:38" s="70" customFormat="1" x14ac:dyDescent="0.25">
      <c r="A65" s="85">
        <f>[1]CREW!A166</f>
        <v>316</v>
      </c>
      <c r="B65" s="86" t="str">
        <f>[1]CREW!B166</f>
        <v>THOAS OSAZE</v>
      </c>
      <c r="C65" s="87">
        <f t="shared" si="1"/>
        <v>31.33</v>
      </c>
      <c r="D65" s="86" t="str">
        <f>[1]CREW!D166</f>
        <v>GP</v>
      </c>
      <c r="E65" s="86">
        <f>[1]CREW!E166</f>
        <v>0</v>
      </c>
      <c r="F65" s="86">
        <f>[1]CREW!F166</f>
        <v>0</v>
      </c>
      <c r="G65" s="86">
        <f>[1]CREW!G166</f>
        <v>0</v>
      </c>
      <c r="H65" s="85">
        <f>[1]CREW!H166</f>
        <v>7789573696</v>
      </c>
      <c r="I65" s="88">
        <f>[1]CREW!I166</f>
        <v>0</v>
      </c>
      <c r="J65" s="88">
        <f>[1]CREW!J166</f>
        <v>0</v>
      </c>
      <c r="K65" s="89">
        <f>[1]CREW!K166</f>
        <v>11</v>
      </c>
      <c r="L65" s="90">
        <f>[1]CREW!L166</f>
        <v>1074014</v>
      </c>
      <c r="M65" s="89">
        <f>[1]CREW!M166</f>
        <v>0</v>
      </c>
      <c r="N65" s="91">
        <f>[1]CREW!N166</f>
        <v>0</v>
      </c>
      <c r="O65" s="90">
        <f>[1]CREW!O166</f>
        <v>0</v>
      </c>
      <c r="P65" s="90">
        <f>[1]CREW!P166</f>
        <v>0</v>
      </c>
      <c r="Q65" s="89">
        <f>[1]CREW!Q166</f>
        <v>0</v>
      </c>
      <c r="R65" s="91">
        <f>[1]CREW!R166</f>
        <v>0</v>
      </c>
      <c r="S65" s="90">
        <f>[1]CREW!S166</f>
        <v>0</v>
      </c>
      <c r="T65" s="91">
        <f>[1]CREW!T166</f>
        <v>0</v>
      </c>
      <c r="U65" s="88">
        <f>[1]CREW!U166</f>
        <v>0</v>
      </c>
      <c r="V65" s="88">
        <f>[1]CREW!V166</f>
        <v>0</v>
      </c>
      <c r="W65" s="92" t="s">
        <v>34</v>
      </c>
      <c r="X65" s="93"/>
      <c r="Y65" s="79"/>
      <c r="Z65" s="80" t="s">
        <v>32</v>
      </c>
      <c r="AA65" s="81"/>
      <c r="AB65" s="82"/>
      <c r="AC65" s="81"/>
      <c r="AD65" s="83"/>
      <c r="AE65" s="81"/>
      <c r="AF65" s="81"/>
      <c r="AG65" s="81" t="s">
        <v>32</v>
      </c>
      <c r="AH65" s="83"/>
      <c r="AJ65" s="70" t="str">
        <f>[2]RATES!A241</f>
        <v>Scenic Painter / FA1</v>
      </c>
      <c r="AK65" s="70" t="str">
        <f>[2]RATES!B241</f>
        <v>SPFA1</v>
      </c>
      <c r="AL65" s="84">
        <f>[2]RATES!C241</f>
        <v>0</v>
      </c>
    </row>
    <row r="66" ht="16" customHeight="1" spans="1:38" s="70" customFormat="1" x14ac:dyDescent="0.25">
      <c r="A66" s="71">
        <f>[1]CREW!A167</f>
        <v>317</v>
      </c>
      <c r="B66" s="72" t="str">
        <f>[1]CREW!B167</f>
        <v>SHERRIE MENDEZ PAGES</v>
      </c>
      <c r="C66" s="73">
        <f t="shared" si="1"/>
        <v>31.33</v>
      </c>
      <c r="D66" s="72" t="str">
        <f>[1]CREW!D167</f>
        <v>GP</v>
      </c>
      <c r="E66" s="72">
        <f>[1]CREW!E167</f>
        <v>0</v>
      </c>
      <c r="F66" s="72">
        <f>[1]CREW!F167</f>
        <v>0</v>
      </c>
      <c r="G66" s="72">
        <f>[1]CREW!G167</f>
        <v>0</v>
      </c>
      <c r="H66" s="71">
        <f>[1]CREW!H167</f>
        <v>0</v>
      </c>
      <c r="I66" s="74">
        <f>[1]CREW!I167</f>
        <v>0</v>
      </c>
      <c r="J66" s="74">
        <f>[1]CREW!J167</f>
        <v>0</v>
      </c>
      <c r="K66" s="75">
        <f>[1]CREW!K167</f>
        <v>0</v>
      </c>
      <c r="L66" s="74">
        <f>[1]CREW!L167</f>
        <v>0</v>
      </c>
      <c r="M66" s="75">
        <f>[1]CREW!M167</f>
        <v>0</v>
      </c>
      <c r="N66" s="76">
        <f>[1]CREW!N167</f>
        <v>0</v>
      </c>
      <c r="O66" s="74">
        <f>[1]CREW!O167</f>
        <v>0</v>
      </c>
      <c r="P66" s="74">
        <f>[1]CREW!P167</f>
        <v>0</v>
      </c>
      <c r="Q66" s="75">
        <f>[1]CREW!Q167</f>
        <v>0</v>
      </c>
      <c r="R66" s="76">
        <f>[1]CREW!R167</f>
        <v>0</v>
      </c>
      <c r="S66" s="74">
        <f>[1]CREW!S167</f>
        <v>0</v>
      </c>
      <c r="T66" s="76">
        <f>[1]CREW!T167</f>
        <v>0</v>
      </c>
      <c r="U66" s="74">
        <f>[1]CREW!U167</f>
        <v>0</v>
      </c>
      <c r="V66" s="74">
        <f>[1]CREW!V167</f>
        <v>0</v>
      </c>
      <c r="W66" s="77" t="s">
        <v>34</v>
      </c>
      <c r="X66" s="78"/>
      <c r="Y66" s="79"/>
      <c r="Z66" s="80" t="s">
        <v>32</v>
      </c>
      <c r="AA66" s="81"/>
      <c r="AB66" s="82"/>
      <c r="AC66" s="81"/>
      <c r="AD66" s="83"/>
      <c r="AE66" s="81"/>
      <c r="AF66" s="81"/>
      <c r="AG66" s="81" t="s">
        <v>32</v>
      </c>
      <c r="AH66" s="83"/>
      <c r="AJ66" s="70" t="str">
        <f>[2]RATES!A242</f>
        <v>Scenic Painter / FA3</v>
      </c>
      <c r="AK66" s="70" t="str">
        <f>[2]RATES!B242</f>
        <v>SPFA3</v>
      </c>
      <c r="AL66" s="84">
        <f>[2]RATES!C242</f>
        <v>0</v>
      </c>
    </row>
    <row r="67" ht="16" customHeight="1" spans="1:38" s="70" customFormat="1" x14ac:dyDescent="0.25">
      <c r="A67" s="85">
        <f>[1]CREW!A168</f>
        <v>318</v>
      </c>
      <c r="B67" s="86" t="str">
        <f>[1]CREW!B168</f>
        <v>GORDON HALL </v>
      </c>
      <c r="C67" s="87">
        <f t="shared" si="1"/>
        <v>31.33</v>
      </c>
      <c r="D67" s="86" t="str">
        <f>[1]CREW!D168</f>
        <v>GP</v>
      </c>
      <c r="E67" s="86">
        <f>[1]CREW!E168</f>
        <v>0</v>
      </c>
      <c r="F67" s="86">
        <f>[1]CREW!F168</f>
        <v>0</v>
      </c>
      <c r="G67" s="86">
        <f>[1]CREW!G168</f>
        <v>0</v>
      </c>
      <c r="H67" s="85">
        <f>[1]CREW!H168</f>
        <v>0</v>
      </c>
      <c r="I67" s="88">
        <f>[1]CREW!I168</f>
        <v>0</v>
      </c>
      <c r="J67" s="88">
        <f>[1]CREW!J168</f>
        <v>0</v>
      </c>
      <c r="K67" s="89">
        <f>[1]CREW!K168</f>
        <v>0</v>
      </c>
      <c r="L67" s="90">
        <f>[1]CREW!L168</f>
        <v>0</v>
      </c>
      <c r="M67" s="89">
        <f>[1]CREW!M168</f>
        <v>0</v>
      </c>
      <c r="N67" s="91">
        <f>[1]CREW!N168</f>
        <v>0</v>
      </c>
      <c r="O67" s="90">
        <f>[1]CREW!O168</f>
        <v>0</v>
      </c>
      <c r="P67" s="90">
        <f>[1]CREW!P168</f>
        <v>0</v>
      </c>
      <c r="Q67" s="89">
        <f>[1]CREW!Q168</f>
        <v>0</v>
      </c>
      <c r="R67" s="91">
        <f>[1]CREW!R168</f>
        <v>0</v>
      </c>
      <c r="S67" s="90">
        <f>[1]CREW!S168</f>
        <v>0</v>
      </c>
      <c r="T67" s="91">
        <f>[1]CREW!T168</f>
        <v>0</v>
      </c>
      <c r="U67" s="88">
        <f>[1]CREW!U168</f>
        <v>0</v>
      </c>
      <c r="V67" s="88">
        <f>[1]CREW!V168</f>
        <v>0</v>
      </c>
      <c r="W67" s="92" t="s">
        <v>34</v>
      </c>
      <c r="X67" s="93"/>
      <c r="Y67" s="79"/>
      <c r="Z67" s="80" t="s">
        <v>32</v>
      </c>
      <c r="AA67" s="81"/>
      <c r="AB67" s="82"/>
      <c r="AC67" s="81"/>
      <c r="AD67" s="83"/>
      <c r="AE67" s="81"/>
      <c r="AF67" s="81"/>
      <c r="AG67" s="81" t="s">
        <v>32</v>
      </c>
      <c r="AH67" s="83"/>
      <c r="AJ67" s="70" t="str">
        <f>[2]RATES!A243</f>
        <v>Wallpaper Hanger</v>
      </c>
      <c r="AK67" s="70" t="str">
        <f>[2]RATES!B243</f>
        <v>WH</v>
      </c>
      <c r="AL67" s="84">
        <f>[2]RATES!C243</f>
        <v>36.49</v>
      </c>
    </row>
    <row r="68" ht="16" customHeight="1" spans="1:38" s="70" customFormat="1" x14ac:dyDescent="0.25">
      <c r="A68" s="71">
        <f>[1]CREW!A169</f>
        <v>319</v>
      </c>
      <c r="B68" s="72" t="str">
        <f>[1]CREW!B169</f>
        <v>SHAWN MACAURTHER</v>
      </c>
      <c r="C68" s="73">
        <f t="shared" ref="C68:C99" si="2">VLOOKUP(D68,$AK$4:$AL$101,2,FALSE)</f>
        <v>31.33</v>
      </c>
      <c r="D68" s="72" t="str">
        <f>[1]CREW!D169</f>
        <v>GP</v>
      </c>
      <c r="E68" s="72">
        <f>[1]CREW!E169</f>
        <v>0</v>
      </c>
      <c r="F68" s="72">
        <f>[1]CREW!F169</f>
        <v>0</v>
      </c>
      <c r="G68" s="72">
        <f>[1]CREW!G169</f>
        <v>0</v>
      </c>
      <c r="H68" s="71" t="str">
        <f>[1]CREW!H169</f>
        <v>604-835-7429</v>
      </c>
      <c r="I68" s="74">
        <f>[1]CREW!I169</f>
        <v>0</v>
      </c>
      <c r="J68" s="74">
        <f>[1]CREW!J169</f>
        <v>0</v>
      </c>
      <c r="K68" s="75">
        <f>[1]CREW!K169</f>
        <v>0</v>
      </c>
      <c r="L68" s="74">
        <f>[1]CREW!L169</f>
        <v>0</v>
      </c>
      <c r="M68" s="75">
        <f>[1]CREW!M169</f>
        <v>0</v>
      </c>
      <c r="N68" s="76">
        <f>[1]CREW!N169</f>
        <v>0</v>
      </c>
      <c r="O68" s="74">
        <f>[1]CREW!O169</f>
        <v>0</v>
      </c>
      <c r="P68" s="74">
        <f>[1]CREW!P169</f>
        <v>0</v>
      </c>
      <c r="Q68" s="75">
        <f>[1]CREW!Q169</f>
        <v>12</v>
      </c>
      <c r="R68" s="76">
        <f>[1]CREW!R169</f>
        <v>804</v>
      </c>
      <c r="S68" s="74">
        <f>[1]CREW!S169</f>
        <v>12</v>
      </c>
      <c r="T68" s="76">
        <f>[1]CREW!T169</f>
        <v>804</v>
      </c>
      <c r="U68" s="74">
        <f>[1]CREW!U169</f>
        <v>0</v>
      </c>
      <c r="V68" s="74">
        <f>[1]CREW!V169</f>
        <v>0</v>
      </c>
      <c r="W68" s="77" t="s">
        <v>34</v>
      </c>
      <c r="X68" s="78"/>
      <c r="Y68" s="79"/>
      <c r="Z68" s="80" t="s">
        <v>32</v>
      </c>
      <c r="AA68" s="81"/>
      <c r="AB68" s="82"/>
      <c r="AC68" s="81"/>
      <c r="AD68" s="83"/>
      <c r="AE68" s="81"/>
      <c r="AF68" s="81"/>
      <c r="AG68" s="81" t="s">
        <v>32</v>
      </c>
      <c r="AH68" s="83"/>
      <c r="AJ68" s="70" t="str">
        <f>[2]RATES!A244</f>
        <v>Wallpaper Hanger / FA1</v>
      </c>
      <c r="AK68" s="70" t="str">
        <f>[2]RATES!B244</f>
        <v>WHFA1</v>
      </c>
      <c r="AL68" s="84">
        <f>[2]RATES!C244</f>
        <v>0</v>
      </c>
    </row>
    <row r="69" ht="16" customHeight="1" spans="1:38" s="70" customFormat="1" x14ac:dyDescent="0.25">
      <c r="A69" s="85">
        <f>[1]CREW!A170</f>
        <v>320</v>
      </c>
      <c r="B69" s="86" t="str">
        <f>[1]CREW!B170</f>
        <v>WILLIAM PRINS</v>
      </c>
      <c r="C69" s="87">
        <f t="shared" si="2"/>
        <v>31.33</v>
      </c>
      <c r="D69" s="86" t="str">
        <f>[1]CREW!D170</f>
        <v>GP</v>
      </c>
      <c r="E69" s="86">
        <f>[1]CREW!E170</f>
        <v>0</v>
      </c>
      <c r="F69" s="86">
        <f>[1]CREW!F170</f>
        <v>0</v>
      </c>
      <c r="G69" s="86">
        <f>[1]CREW!G170</f>
        <v>0</v>
      </c>
      <c r="H69" s="85" t="str">
        <f>[1]CREW!H170</f>
        <v>604-916-9969</v>
      </c>
      <c r="I69" s="88">
        <f>[1]CREW!I170</f>
        <v>0</v>
      </c>
      <c r="J69" s="88">
        <f>[1]CREW!J170</f>
        <v>0</v>
      </c>
      <c r="K69" s="89">
        <f>[1]CREW!K170</f>
        <v>12</v>
      </c>
      <c r="L69" s="90">
        <f>[1]CREW!L170</f>
        <v>1072046</v>
      </c>
      <c r="M69" s="89">
        <f>[1]CREW!M170</f>
        <v>12</v>
      </c>
      <c r="N69" s="91">
        <f>[1]CREW!N170</f>
        <v>107033</v>
      </c>
      <c r="O69" s="90">
        <f>[1]CREW!O170</f>
        <v>12</v>
      </c>
      <c r="P69" s="90">
        <f>[1]CREW!P170</f>
        <v>107033</v>
      </c>
      <c r="Q69" s="89">
        <f>[1]CREW!Q170</f>
        <v>12</v>
      </c>
      <c r="R69" s="91">
        <f>[1]CREW!R170</f>
        <v>1072046</v>
      </c>
      <c r="S69" s="90">
        <f>[1]CREW!S170</f>
        <v>12</v>
      </c>
      <c r="T69" s="91">
        <f>[1]CREW!T170</f>
        <v>1072046</v>
      </c>
      <c r="U69" s="88">
        <f>[1]CREW!U170</f>
        <v>10</v>
      </c>
      <c r="V69" s="88">
        <f>[1]CREW!V170</f>
        <v>1082046</v>
      </c>
      <c r="W69" s="92" t="s">
        <v>34</v>
      </c>
      <c r="X69" s="93"/>
      <c r="Y69" s="79"/>
      <c r="Z69" s="80" t="s">
        <v>32</v>
      </c>
      <c r="AA69" s="81"/>
      <c r="AB69" s="82"/>
      <c r="AC69" s="81"/>
      <c r="AD69" s="83"/>
      <c r="AE69" s="81"/>
      <c r="AF69" s="81"/>
      <c r="AG69" s="81" t="s">
        <v>32</v>
      </c>
      <c r="AH69" s="83"/>
      <c r="AJ69" s="70" t="str">
        <f>[2]RATES!A245</f>
        <v>Wallpaper Hanger / FA3</v>
      </c>
      <c r="AK69" s="70" t="str">
        <f>[2]RATES!B245</f>
        <v>WHFA3</v>
      </c>
      <c r="AL69" s="84">
        <f>[2]RATES!C245</f>
        <v>0</v>
      </c>
    </row>
    <row r="70" ht="16" customHeight="1" spans="1:38" s="70" customFormat="1" x14ac:dyDescent="0.25">
      <c r="A70" s="71">
        <f>[1]CREW!A171</f>
        <v>321</v>
      </c>
      <c r="B70" s="72" t="str">
        <f>[1]CREW!B171</f>
        <v>JAMES ANGER</v>
      </c>
      <c r="C70" s="73">
        <f t="shared" si="2"/>
        <v>31.33</v>
      </c>
      <c r="D70" s="72" t="str">
        <f>[1]CREW!D171</f>
        <v>GP</v>
      </c>
      <c r="E70" s="72">
        <f>[1]CREW!E171</f>
        <v>0</v>
      </c>
      <c r="F70" s="72">
        <f>[1]CREW!F171</f>
        <v>0</v>
      </c>
      <c r="G70" s="72">
        <f>[1]CREW!G171</f>
        <v>0</v>
      </c>
      <c r="H70" s="71" t="str">
        <f>[1]CREW!H171</f>
        <v>604-868-1096</v>
      </c>
      <c r="I70" s="74">
        <f>[1]CREW!I171</f>
        <v>0</v>
      </c>
      <c r="J70" s="74">
        <f>[1]CREW!J171</f>
        <v>0</v>
      </c>
      <c r="K70" s="75">
        <f>[1]CREW!K171</f>
        <v>12</v>
      </c>
      <c r="L70" s="74">
        <f>[1]CREW!L171</f>
        <v>1072046</v>
      </c>
      <c r="M70" s="75">
        <f>[1]CREW!M171</f>
        <v>12</v>
      </c>
      <c r="N70" s="76">
        <f>[1]CREW!N171</f>
        <v>107033</v>
      </c>
      <c r="O70" s="74">
        <f>[1]CREW!O171</f>
        <v>12</v>
      </c>
      <c r="P70" s="74">
        <f>[1]CREW!P171</f>
        <v>107033</v>
      </c>
      <c r="Q70" s="75">
        <f>[1]CREW!Q171</f>
        <v>12</v>
      </c>
      <c r="R70" s="76">
        <f>[1]CREW!R171</f>
        <v>107033</v>
      </c>
      <c r="S70" s="74">
        <f>[1]CREW!S171</f>
        <v>12</v>
      </c>
      <c r="T70" s="76">
        <f>[1]CREW!T171</f>
        <v>107033</v>
      </c>
      <c r="U70" s="74">
        <f>[1]CREW!U171</f>
        <v>10</v>
      </c>
      <c r="V70" s="74">
        <f>[1]CREW!V171</f>
        <v>1082046</v>
      </c>
      <c r="W70" s="77" t="s">
        <v>34</v>
      </c>
      <c r="X70" s="78"/>
      <c r="Y70" s="79"/>
      <c r="Z70" s="80" t="s">
        <v>32</v>
      </c>
      <c r="AA70" s="81"/>
      <c r="AB70" s="82"/>
      <c r="AC70" s="81"/>
      <c r="AD70" s="83"/>
      <c r="AE70" s="81"/>
      <c r="AF70" s="81"/>
      <c r="AG70" s="81" t="s">
        <v>32</v>
      </c>
      <c r="AH70" s="83"/>
      <c r="AJ70" s="70" t="str">
        <f>[2]RATES!A246</f>
        <v>Plasterer</v>
      </c>
      <c r="AK70" s="70" t="str">
        <f>[2]RATES!B246</f>
        <v>PL</v>
      </c>
      <c r="AL70" s="84">
        <f>[2]RATES!C246</f>
        <v>36.49</v>
      </c>
    </row>
    <row r="71" ht="16" customHeight="1" spans="1:38" s="70" customFormat="1" x14ac:dyDescent="0.25">
      <c r="A71" s="85">
        <f>[1]CREW!A172</f>
        <v>322</v>
      </c>
      <c r="B71" s="86" t="str">
        <f>[1]CREW!B172</f>
        <v>DILLON FOERSTER</v>
      </c>
      <c r="C71" s="87">
        <f t="shared" si="2"/>
        <v>31.33</v>
      </c>
      <c r="D71" s="86" t="str">
        <f>[1]CREW!D172</f>
        <v>GP</v>
      </c>
      <c r="E71" s="86">
        <f>[1]CREW!E172</f>
        <v>0</v>
      </c>
      <c r="F71" s="86">
        <f>[1]CREW!F172</f>
        <v>0</v>
      </c>
      <c r="G71" s="86">
        <f>[1]CREW!G172</f>
        <v>0</v>
      </c>
      <c r="H71" s="85" t="str">
        <f>[1]CREW!H172</f>
        <v>604-615-3774</v>
      </c>
      <c r="I71" s="88">
        <f>[1]CREW!I172</f>
        <v>0</v>
      </c>
      <c r="J71" s="88">
        <f>[1]CREW!J172</f>
        <v>0</v>
      </c>
      <c r="K71" s="89">
        <f>[1]CREW!K172</f>
        <v>12</v>
      </c>
      <c r="L71" s="90">
        <f>[1]CREW!L172</f>
        <v>719</v>
      </c>
      <c r="M71" s="89">
        <f>[1]CREW!M172</f>
        <v>12</v>
      </c>
      <c r="N71" s="91">
        <f>[1]CREW!N172</f>
        <v>719</v>
      </c>
      <c r="O71" s="90">
        <f>[1]CREW!O172</f>
        <v>12</v>
      </c>
      <c r="P71" s="90">
        <f>[1]CREW!P172</f>
        <v>719</v>
      </c>
      <c r="Q71" s="89">
        <f>[1]CREW!Q172</f>
        <v>12</v>
      </c>
      <c r="R71" s="91">
        <f>[1]CREW!R172</f>
        <v>30</v>
      </c>
      <c r="S71" s="90">
        <f>[1]CREW!S172</f>
        <v>12</v>
      </c>
      <c r="T71" s="91">
        <f>[1]CREW!T172</f>
        <v>30</v>
      </c>
      <c r="U71" s="88">
        <f>[1]CREW!U172</f>
        <v>0</v>
      </c>
      <c r="V71" s="88">
        <f>[1]CREW!V172</f>
        <v>0</v>
      </c>
      <c r="W71" s="92" t="s">
        <v>34</v>
      </c>
      <c r="X71" s="93"/>
      <c r="Y71" s="79"/>
      <c r="Z71" s="80" t="s">
        <v>32</v>
      </c>
      <c r="AA71" s="81"/>
      <c r="AB71" s="82"/>
      <c r="AC71" s="81"/>
      <c r="AD71" s="83"/>
      <c r="AE71" s="81"/>
      <c r="AF71" s="81"/>
      <c r="AG71" s="81" t="s">
        <v>32</v>
      </c>
      <c r="AH71" s="83"/>
      <c r="AJ71" s="70" t="str">
        <f>[2]RATES!A247</f>
        <v>Plasterer T2</v>
      </c>
      <c r="AK71" s="70" t="str">
        <f>[2]RATES!B247</f>
        <v>PLT2</v>
      </c>
      <c r="AL71" s="84">
        <f>[2]RATES!C247</f>
        <v>0</v>
      </c>
    </row>
    <row r="72" ht="16" customHeight="1" spans="1:38" s="70" customFormat="1" x14ac:dyDescent="0.25">
      <c r="A72" s="71">
        <f>[1]CREW!A173</f>
        <v>323</v>
      </c>
      <c r="B72" s="72" t="str">
        <f>[1]CREW!B173</f>
        <v>DANE DUMARESQ </v>
      </c>
      <c r="C72" s="73">
        <f t="shared" si="2"/>
        <v>31.33</v>
      </c>
      <c r="D72" s="72" t="str">
        <f>[1]CREW!D173</f>
        <v>GP</v>
      </c>
      <c r="E72" s="72">
        <f>[1]CREW!E173</f>
        <v>0</v>
      </c>
      <c r="F72" s="72">
        <f>[1]CREW!F173</f>
        <v>0</v>
      </c>
      <c r="G72" s="72">
        <f>[1]CREW!G173</f>
        <v>0</v>
      </c>
      <c r="H72" s="71">
        <f>[1]CREW!H173</f>
        <v>0</v>
      </c>
      <c r="I72" s="74">
        <f>[1]CREW!I173</f>
        <v>0</v>
      </c>
      <c r="J72" s="74">
        <f>[1]CREW!J173</f>
        <v>0</v>
      </c>
      <c r="K72" s="75">
        <f>[1]CREW!K173</f>
        <v>8</v>
      </c>
      <c r="L72" s="74">
        <f>[1]CREW!L173</f>
        <v>991</v>
      </c>
      <c r="M72" s="75">
        <f>[1]CREW!M173</f>
        <v>12</v>
      </c>
      <c r="N72" s="76">
        <f>[1]CREW!N173</f>
        <v>107033</v>
      </c>
      <c r="O72" s="74">
        <f>[1]CREW!O173</f>
        <v>12</v>
      </c>
      <c r="P72" s="74">
        <f>[1]CREW!P173</f>
        <v>107033</v>
      </c>
      <c r="Q72" s="75">
        <f>[1]CREW!Q173</f>
        <v>12</v>
      </c>
      <c r="R72" s="76">
        <f>[1]CREW!R173</f>
        <v>30</v>
      </c>
      <c r="S72" s="74">
        <f>[1]CREW!S173</f>
        <v>12</v>
      </c>
      <c r="T72" s="76">
        <f>[1]CREW!T173</f>
        <v>30</v>
      </c>
      <c r="U72" s="74">
        <f>[1]CREW!U173</f>
        <v>10</v>
      </c>
      <c r="V72" s="74">
        <f>[1]CREW!V173</f>
        <v>1082046</v>
      </c>
      <c r="W72" s="77" t="s">
        <v>34</v>
      </c>
      <c r="X72" s="78"/>
      <c r="Y72" s="79"/>
      <c r="Z72" s="80" t="s">
        <v>32</v>
      </c>
      <c r="AA72" s="81"/>
      <c r="AB72" s="82"/>
      <c r="AC72" s="81"/>
      <c r="AD72" s="83"/>
      <c r="AE72" s="81"/>
      <c r="AF72" s="81"/>
      <c r="AG72" s="81" t="s">
        <v>32</v>
      </c>
      <c r="AH72" s="83"/>
      <c r="AJ72" s="70" t="str">
        <f>[2]RATES!A248</f>
        <v>Plasterer / FA1</v>
      </c>
      <c r="AK72" s="70" t="str">
        <f>[2]RATES!B248</f>
        <v>PLFA1</v>
      </c>
      <c r="AL72" s="84">
        <f>[2]RATES!C248</f>
        <v>0</v>
      </c>
    </row>
    <row r="73" ht="16" customHeight="1" spans="1:38" s="70" customFormat="1" x14ac:dyDescent="0.25">
      <c r="A73" s="85">
        <f>[1]CREW!A174</f>
        <v>324</v>
      </c>
      <c r="B73" s="86" t="str">
        <f>[1]CREW!B174</f>
        <v>GREENS</v>
      </c>
      <c r="C73" s="87">
        <f t="shared" si="2"/>
        <v>31.33</v>
      </c>
      <c r="D73" s="86" t="str">
        <f>[1]CREW!D174</f>
        <v>GP</v>
      </c>
      <c r="E73" s="86">
        <f>[1]CREW!E174</f>
        <v>0</v>
      </c>
      <c r="F73" s="86">
        <f>[1]CREW!F174</f>
        <v>0</v>
      </c>
      <c r="G73" s="86">
        <f>[1]CREW!G174</f>
        <v>0</v>
      </c>
      <c r="H73" s="85">
        <f>[1]CREW!H174</f>
        <v>0</v>
      </c>
      <c r="I73" s="88">
        <f>[1]CREW!I174</f>
        <v>0</v>
      </c>
      <c r="J73" s="88">
        <f>[1]CREW!J174</f>
        <v>0</v>
      </c>
      <c r="K73" s="89">
        <f>[1]CREW!K174</f>
        <v>0</v>
      </c>
      <c r="L73" s="90">
        <f>[1]CREW!L174</f>
        <v>0</v>
      </c>
      <c r="M73" s="89">
        <f>[1]CREW!M174</f>
        <v>0</v>
      </c>
      <c r="N73" s="91">
        <f>[1]CREW!N174</f>
        <v>0</v>
      </c>
      <c r="O73" s="90">
        <f>[1]CREW!O174</f>
        <v>0</v>
      </c>
      <c r="P73" s="90">
        <f>[1]CREW!P174</f>
        <v>0</v>
      </c>
      <c r="Q73" s="89">
        <f>[1]CREW!Q174</f>
        <v>0</v>
      </c>
      <c r="R73" s="91">
        <f>[1]CREW!R174</f>
        <v>0</v>
      </c>
      <c r="S73" s="90">
        <f>[1]CREW!S174</f>
        <v>0</v>
      </c>
      <c r="T73" s="91">
        <f>[1]CREW!T174</f>
        <v>0</v>
      </c>
      <c r="U73" s="88">
        <f>[1]CREW!U174</f>
        <v>0</v>
      </c>
      <c r="V73" s="88">
        <f>[1]CREW!V174</f>
        <v>0</v>
      </c>
      <c r="W73" s="92" t="s">
        <v>34</v>
      </c>
      <c r="X73" s="93"/>
      <c r="Y73" s="79"/>
      <c r="Z73" s="80" t="s">
        <v>32</v>
      </c>
      <c r="AA73" s="81"/>
      <c r="AB73" s="82"/>
      <c r="AC73" s="81"/>
      <c r="AD73" s="83"/>
      <c r="AE73" s="81"/>
      <c r="AF73" s="81"/>
      <c r="AG73" s="81" t="s">
        <v>32</v>
      </c>
      <c r="AH73" s="83"/>
      <c r="AJ73" s="70" t="str">
        <f>[2]RATES!A249</f>
        <v>Plasterer / FA3</v>
      </c>
      <c r="AK73" s="70" t="str">
        <f>[2]RATES!B249</f>
        <v>PLFA3</v>
      </c>
      <c r="AL73" s="84">
        <f>[2]RATES!C249</f>
        <v>0</v>
      </c>
    </row>
    <row r="74" ht="16" customHeight="1" spans="1:38" s="70" customFormat="1" x14ac:dyDescent="0.25">
      <c r="A74" s="71">
        <f>[1]CREW!A175</f>
        <v>325</v>
      </c>
      <c r="B74" s="72" t="str">
        <f>[1]CREW!B175</f>
        <v>GREENS</v>
      </c>
      <c r="C74" s="73">
        <f t="shared" si="2"/>
        <v>31.33</v>
      </c>
      <c r="D74" s="72" t="str">
        <f>[1]CREW!D175</f>
        <v>GP</v>
      </c>
      <c r="E74" s="72">
        <f>[1]CREW!E175</f>
        <v>0</v>
      </c>
      <c r="F74" s="72">
        <f>[1]CREW!F175</f>
        <v>0</v>
      </c>
      <c r="G74" s="72">
        <f>[1]CREW!G175</f>
        <v>0</v>
      </c>
      <c r="H74" s="71">
        <f>[1]CREW!H175</f>
        <v>0</v>
      </c>
      <c r="I74" s="74">
        <f>[1]CREW!I175</f>
        <v>0</v>
      </c>
      <c r="J74" s="74">
        <f>[1]CREW!J175</f>
        <v>0</v>
      </c>
      <c r="K74" s="75">
        <f>[1]CREW!K175</f>
        <v>0</v>
      </c>
      <c r="L74" s="74">
        <f>[1]CREW!L175</f>
        <v>0</v>
      </c>
      <c r="M74" s="75">
        <f>[1]CREW!M175</f>
        <v>0</v>
      </c>
      <c r="N74" s="76">
        <f>[1]CREW!N175</f>
        <v>0</v>
      </c>
      <c r="O74" s="74">
        <f>[1]CREW!O175</f>
        <v>0</v>
      </c>
      <c r="P74" s="74">
        <f>[1]CREW!P175</f>
        <v>0</v>
      </c>
      <c r="Q74" s="75">
        <f>[1]CREW!Q175</f>
        <v>0</v>
      </c>
      <c r="R74" s="76">
        <f>[1]CREW!R175</f>
        <v>0</v>
      </c>
      <c r="S74" s="74">
        <f>[1]CREW!S175</f>
        <v>0</v>
      </c>
      <c r="T74" s="76">
        <f>[1]CREW!T175</f>
        <v>0</v>
      </c>
      <c r="U74" s="74">
        <f>[1]CREW!U175</f>
        <v>0</v>
      </c>
      <c r="V74" s="74">
        <f>[1]CREW!V175</f>
        <v>0</v>
      </c>
      <c r="W74" s="77" t="s">
        <v>34</v>
      </c>
      <c r="X74" s="78"/>
      <c r="Y74" s="79"/>
      <c r="Z74" s="80" t="s">
        <v>32</v>
      </c>
      <c r="AA74" s="81"/>
      <c r="AB74" s="82"/>
      <c r="AC74" s="81"/>
      <c r="AD74" s="83"/>
      <c r="AE74" s="81"/>
      <c r="AF74" s="81"/>
      <c r="AG74" s="81" t="s">
        <v>32</v>
      </c>
      <c r="AH74" s="83"/>
      <c r="AJ74" s="70" t="str">
        <f>[2]RATES!A250</f>
        <v>Set Painter</v>
      </c>
      <c r="AK74" s="70" t="str">
        <f>[2]RATES!B250</f>
        <v>P</v>
      </c>
      <c r="AL74" s="84">
        <f>[2]RATES!C250</f>
        <v>34.66</v>
      </c>
    </row>
    <row r="75" ht="16" customHeight="1" spans="1:38" s="70" customFormat="1" x14ac:dyDescent="0.25">
      <c r="A75" s="85">
        <f>[1]CREW!A176</f>
        <v>326</v>
      </c>
      <c r="B75" s="86" t="str">
        <f>[1]CREW!B176</f>
        <v>GREENS</v>
      </c>
      <c r="C75" s="87">
        <f t="shared" si="2"/>
        <v>31.33</v>
      </c>
      <c r="D75" s="86" t="str">
        <f>[1]CREW!D176</f>
        <v>GP</v>
      </c>
      <c r="E75" s="86">
        <f>[1]CREW!E176</f>
        <v>0</v>
      </c>
      <c r="F75" s="86">
        <f>[1]CREW!F176</f>
        <v>0</v>
      </c>
      <c r="G75" s="86">
        <f>[1]CREW!G176</f>
        <v>0</v>
      </c>
      <c r="H75" s="85">
        <f>[1]CREW!H176</f>
        <v>0</v>
      </c>
      <c r="I75" s="88">
        <f>[1]CREW!I176</f>
        <v>0</v>
      </c>
      <c r="J75" s="88">
        <f>[1]CREW!J176</f>
        <v>0</v>
      </c>
      <c r="K75" s="89">
        <f>[1]CREW!K176</f>
        <v>0</v>
      </c>
      <c r="L75" s="90">
        <f>[1]CREW!L176</f>
        <v>0</v>
      </c>
      <c r="M75" s="89">
        <f>[1]CREW!M176</f>
        <v>0</v>
      </c>
      <c r="N75" s="91">
        <f>[1]CREW!N176</f>
        <v>0</v>
      </c>
      <c r="O75" s="90">
        <f>[1]CREW!O176</f>
        <v>0</v>
      </c>
      <c r="P75" s="90">
        <f>[1]CREW!P176</f>
        <v>0</v>
      </c>
      <c r="Q75" s="89">
        <f>[1]CREW!Q176</f>
        <v>0</v>
      </c>
      <c r="R75" s="91">
        <f>[1]CREW!R176</f>
        <v>0</v>
      </c>
      <c r="S75" s="90">
        <f>[1]CREW!S176</f>
        <v>0</v>
      </c>
      <c r="T75" s="91">
        <f>[1]CREW!T176</f>
        <v>0</v>
      </c>
      <c r="U75" s="88">
        <f>[1]CREW!U176</f>
        <v>0</v>
      </c>
      <c r="V75" s="88">
        <f>[1]CREW!V176</f>
        <v>0</v>
      </c>
      <c r="W75" s="92" t="s">
        <v>34</v>
      </c>
      <c r="X75" s="93"/>
      <c r="Y75" s="79"/>
      <c r="Z75" s="80" t="s">
        <v>32</v>
      </c>
      <c r="AA75" s="81"/>
      <c r="AB75" s="82"/>
      <c r="AC75" s="81"/>
      <c r="AD75" s="83"/>
      <c r="AE75" s="81"/>
      <c r="AF75" s="81"/>
      <c r="AG75" s="81" t="s">
        <v>32</v>
      </c>
      <c r="AH75" s="83"/>
      <c r="AJ75" s="70" t="str">
        <f>[2]RATES!A251</f>
        <v>SETPAINTER MINUS</v>
      </c>
      <c r="AK75" s="70" t="str">
        <f>[2]RATES!B251</f>
        <v>PX</v>
      </c>
      <c r="AL75" s="84">
        <f>[2]RATES!C251</f>
        <v>-34.66</v>
      </c>
    </row>
    <row r="76" ht="16" customHeight="1" spans="1:38" s="70" customFormat="1" x14ac:dyDescent="0.25">
      <c r="A76" s="71">
        <f>[1]CREW!A177</f>
        <v>327</v>
      </c>
      <c r="B76" s="72" t="str">
        <f>[1]CREW!B177</f>
        <v>GREENS</v>
      </c>
      <c r="C76" s="73">
        <f t="shared" si="2"/>
        <v>31.33</v>
      </c>
      <c r="D76" s="72" t="str">
        <f>[1]CREW!D177</f>
        <v>GP</v>
      </c>
      <c r="E76" s="72">
        <f>[1]CREW!E177</f>
        <v>0</v>
      </c>
      <c r="F76" s="72">
        <f>[1]CREW!F177</f>
        <v>0</v>
      </c>
      <c r="G76" s="72">
        <f>[1]CREW!G177</f>
        <v>0</v>
      </c>
      <c r="H76" s="71">
        <f>[1]CREW!H177</f>
        <v>0</v>
      </c>
      <c r="I76" s="74">
        <f>[1]CREW!I177</f>
        <v>0</v>
      </c>
      <c r="J76" s="74">
        <f>[1]CREW!J177</f>
        <v>0</v>
      </c>
      <c r="K76" s="75">
        <f>[1]CREW!K177</f>
        <v>0</v>
      </c>
      <c r="L76" s="74">
        <f>[1]CREW!L177</f>
        <v>0</v>
      </c>
      <c r="M76" s="75">
        <f>[1]CREW!M177</f>
        <v>0</v>
      </c>
      <c r="N76" s="76">
        <f>[1]CREW!N177</f>
        <v>0</v>
      </c>
      <c r="O76" s="74">
        <f>[1]CREW!O177</f>
        <v>0</v>
      </c>
      <c r="P76" s="74">
        <f>[1]CREW!P177</f>
        <v>0</v>
      </c>
      <c r="Q76" s="75">
        <f>[1]CREW!Q177</f>
        <v>0</v>
      </c>
      <c r="R76" s="76">
        <f>[1]CREW!R177</f>
        <v>0</v>
      </c>
      <c r="S76" s="74">
        <f>[1]CREW!S177</f>
        <v>0</v>
      </c>
      <c r="T76" s="76">
        <f>[1]CREW!T177</f>
        <v>0</v>
      </c>
      <c r="U76" s="74">
        <f>[1]CREW!U177</f>
        <v>0</v>
      </c>
      <c r="V76" s="74">
        <f>[1]CREW!V177</f>
        <v>0</v>
      </c>
      <c r="W76" s="77" t="s">
        <v>34</v>
      </c>
      <c r="X76" s="78"/>
      <c r="Y76" s="79"/>
      <c r="Z76" s="80" t="s">
        <v>32</v>
      </c>
      <c r="AA76" s="81"/>
      <c r="AB76" s="82"/>
      <c r="AC76" s="81"/>
      <c r="AD76" s="83"/>
      <c r="AE76" s="81"/>
      <c r="AF76" s="81"/>
      <c r="AG76" s="81" t="s">
        <v>32</v>
      </c>
      <c r="AH76" s="83"/>
      <c r="AJ76" s="70" t="str">
        <f>[2]RATES!A252</f>
        <v>Set Painter / FA1</v>
      </c>
      <c r="AK76" s="70" t="str">
        <f>[2]RATES!B252</f>
        <v>PFA1</v>
      </c>
      <c r="AL76" s="84">
        <f>[2]RATES!C252</f>
        <v>36.16</v>
      </c>
    </row>
    <row r="77" ht="16" customHeight="1" spans="1:38" s="70" customFormat="1" x14ac:dyDescent="0.25">
      <c r="A77" s="85">
        <f>[1]CREW!A178</f>
        <v>328</v>
      </c>
      <c r="B77" s="86" t="str">
        <f>[1]CREW!B178</f>
        <v>GREENS</v>
      </c>
      <c r="C77" s="87">
        <f t="shared" si="2"/>
        <v>31.33</v>
      </c>
      <c r="D77" s="86" t="str">
        <f>[1]CREW!D178</f>
        <v>GP</v>
      </c>
      <c r="E77" s="86">
        <f>[1]CREW!E178</f>
        <v>0</v>
      </c>
      <c r="F77" s="86">
        <f>[1]CREW!F178</f>
        <v>0</v>
      </c>
      <c r="G77" s="86">
        <f>[1]CREW!G178</f>
        <v>0</v>
      </c>
      <c r="H77" s="85">
        <f>[1]CREW!H178</f>
        <v>0</v>
      </c>
      <c r="I77" s="88">
        <f>[1]CREW!I178</f>
        <v>0</v>
      </c>
      <c r="J77" s="88">
        <f>[1]CREW!J178</f>
        <v>0</v>
      </c>
      <c r="K77" s="89">
        <f>[1]CREW!K178</f>
        <v>0</v>
      </c>
      <c r="L77" s="90">
        <f>[1]CREW!L178</f>
        <v>0</v>
      </c>
      <c r="M77" s="89">
        <f>[1]CREW!M178</f>
        <v>0</v>
      </c>
      <c r="N77" s="91">
        <f>[1]CREW!N178</f>
        <v>0</v>
      </c>
      <c r="O77" s="90">
        <f>[1]CREW!O178</f>
        <v>0</v>
      </c>
      <c r="P77" s="90">
        <f>[1]CREW!P178</f>
        <v>0</v>
      </c>
      <c r="Q77" s="89">
        <f>[1]CREW!Q178</f>
        <v>0</v>
      </c>
      <c r="R77" s="91">
        <f>[1]CREW!R178</f>
        <v>0</v>
      </c>
      <c r="S77" s="90">
        <f>[1]CREW!S178</f>
        <v>0</v>
      </c>
      <c r="T77" s="91">
        <f>[1]CREW!T178</f>
        <v>0</v>
      </c>
      <c r="U77" s="88">
        <f>[1]CREW!U178</f>
        <v>0</v>
      </c>
      <c r="V77" s="88">
        <f>[1]CREW!V178</f>
        <v>0</v>
      </c>
      <c r="W77" s="92" t="s">
        <v>34</v>
      </c>
      <c r="X77" s="93"/>
      <c r="Y77" s="79"/>
      <c r="Z77" s="80" t="s">
        <v>32</v>
      </c>
      <c r="AA77" s="81"/>
      <c r="AB77" s="82"/>
      <c r="AC77" s="81"/>
      <c r="AD77" s="83"/>
      <c r="AE77" s="81"/>
      <c r="AF77" s="81"/>
      <c r="AG77" s="81" t="s">
        <v>32</v>
      </c>
      <c r="AH77" s="83"/>
      <c r="AJ77" s="70" t="str">
        <f>[2]RATES!A253</f>
        <v>Set Painter / FA3</v>
      </c>
      <c r="AK77" s="70" t="str">
        <f>[2]RATES!B253</f>
        <v>PFA3</v>
      </c>
      <c r="AL77" s="84">
        <f>[2]RATES!C253</f>
        <v>37.16</v>
      </c>
    </row>
    <row r="78" ht="16" customHeight="1" spans="1:38" s="70" customFormat="1" x14ac:dyDescent="0.25">
      <c r="A78" s="71">
        <f>[1]CREW!A179</f>
        <v>329</v>
      </c>
      <c r="B78" s="72" t="str">
        <f>[1]CREW!B179</f>
        <v>GREENS</v>
      </c>
      <c r="C78" s="73">
        <f t="shared" si="2"/>
        <v>31.33</v>
      </c>
      <c r="D78" s="72" t="str">
        <f>[1]CREW!D179</f>
        <v>GP</v>
      </c>
      <c r="E78" s="72">
        <f>[1]CREW!E179</f>
        <v>0</v>
      </c>
      <c r="F78" s="72">
        <f>[1]CREW!F179</f>
        <v>0</v>
      </c>
      <c r="G78" s="72">
        <f>[1]CREW!G179</f>
        <v>0</v>
      </c>
      <c r="H78" s="71">
        <f>[1]CREW!H179</f>
        <v>0</v>
      </c>
      <c r="I78" s="74">
        <f>[1]CREW!I179</f>
        <v>0</v>
      </c>
      <c r="J78" s="74">
        <f>[1]CREW!J179</f>
        <v>0</v>
      </c>
      <c r="K78" s="75">
        <f>[1]CREW!K179</f>
        <v>0</v>
      </c>
      <c r="L78" s="74">
        <f>[1]CREW!L179</f>
        <v>0</v>
      </c>
      <c r="M78" s="75">
        <f>[1]CREW!M179</f>
        <v>0</v>
      </c>
      <c r="N78" s="76">
        <f>[1]CREW!N179</f>
        <v>0</v>
      </c>
      <c r="O78" s="74">
        <f>[1]CREW!O179</f>
        <v>0</v>
      </c>
      <c r="P78" s="74">
        <f>[1]CREW!P179</f>
        <v>0</v>
      </c>
      <c r="Q78" s="75">
        <f>[1]CREW!Q179</f>
        <v>0</v>
      </c>
      <c r="R78" s="76">
        <f>[1]CREW!R179</f>
        <v>0</v>
      </c>
      <c r="S78" s="74">
        <f>[1]CREW!S179</f>
        <v>0</v>
      </c>
      <c r="T78" s="76">
        <f>[1]CREW!T179</f>
        <v>0</v>
      </c>
      <c r="U78" s="74">
        <f>[1]CREW!U179</f>
        <v>0</v>
      </c>
      <c r="V78" s="74">
        <f>[1]CREW!V179</f>
        <v>0</v>
      </c>
      <c r="W78" s="77" t="s">
        <v>34</v>
      </c>
      <c r="X78" s="78"/>
      <c r="Y78" s="79"/>
      <c r="Z78" s="80" t="s">
        <v>32</v>
      </c>
      <c r="AA78" s="81"/>
      <c r="AB78" s="82"/>
      <c r="AC78" s="81"/>
      <c r="AD78" s="83"/>
      <c r="AE78" s="81"/>
      <c r="AF78" s="81"/>
      <c r="AG78" s="81" t="s">
        <v>32</v>
      </c>
      <c r="AH78" s="83"/>
      <c r="AJ78" s="70" t="str">
        <f>[2]RATES!A254</f>
        <v>Paint Labourer</v>
      </c>
      <c r="AK78" s="70" t="str">
        <f>[2]RATES!B254</f>
        <v>PLBR</v>
      </c>
      <c r="AL78" s="84">
        <f>[2]RATES!C254</f>
        <v>26.62</v>
      </c>
    </row>
    <row r="79" ht="16" customHeight="1" spans="1:38" s="70" customFormat="1" x14ac:dyDescent="0.25">
      <c r="A79" s="85">
        <f>[1]CREW!A180</f>
        <v>330</v>
      </c>
      <c r="B79" s="86" t="str">
        <f>[1]CREW!B180</f>
        <v>GREENS</v>
      </c>
      <c r="C79" s="87">
        <f t="shared" si="2"/>
        <v>31.33</v>
      </c>
      <c r="D79" s="86" t="str">
        <f>[1]CREW!D180</f>
        <v>GP</v>
      </c>
      <c r="E79" s="86">
        <f>[1]CREW!E180</f>
        <v>0</v>
      </c>
      <c r="F79" s="86">
        <f>[1]CREW!F180</f>
        <v>0</v>
      </c>
      <c r="G79" s="86">
        <f>[1]CREW!G180</f>
        <v>0</v>
      </c>
      <c r="H79" s="85">
        <f>[1]CREW!H180</f>
        <v>0</v>
      </c>
      <c r="I79" s="88">
        <f>[1]CREW!I180</f>
        <v>0</v>
      </c>
      <c r="J79" s="88">
        <f>[1]CREW!J180</f>
        <v>0</v>
      </c>
      <c r="K79" s="89">
        <f>[1]CREW!K180</f>
        <v>0</v>
      </c>
      <c r="L79" s="90">
        <f>[1]CREW!L180</f>
        <v>0</v>
      </c>
      <c r="M79" s="89">
        <f>[1]CREW!M180</f>
        <v>0</v>
      </c>
      <c r="N79" s="91">
        <f>[1]CREW!N180</f>
        <v>0</v>
      </c>
      <c r="O79" s="90">
        <f>[1]CREW!O180</f>
        <v>0</v>
      </c>
      <c r="P79" s="90">
        <f>[1]CREW!P180</f>
        <v>0</v>
      </c>
      <c r="Q79" s="89">
        <f>[1]CREW!Q180</f>
        <v>0</v>
      </c>
      <c r="R79" s="91">
        <f>[1]CREW!R180</f>
        <v>0</v>
      </c>
      <c r="S79" s="90">
        <f>[1]CREW!S180</f>
        <v>0</v>
      </c>
      <c r="T79" s="91">
        <f>[1]CREW!T180</f>
        <v>0</v>
      </c>
      <c r="U79" s="88">
        <f>[1]CREW!U180</f>
        <v>0</v>
      </c>
      <c r="V79" s="88">
        <f>[1]CREW!V180</f>
        <v>0</v>
      </c>
      <c r="W79" s="92" t="s">
        <v>34</v>
      </c>
      <c r="X79" s="93"/>
      <c r="Y79" s="79"/>
      <c r="Z79" s="80" t="s">
        <v>32</v>
      </c>
      <c r="AA79" s="81"/>
      <c r="AB79" s="82"/>
      <c r="AC79" s="81"/>
      <c r="AD79" s="83"/>
      <c r="AE79" s="81"/>
      <c r="AF79" s="81"/>
      <c r="AG79" s="81" t="s">
        <v>32</v>
      </c>
      <c r="AH79" s="83"/>
      <c r="AJ79" s="70" t="str">
        <f>[2]RATES!A255</f>
        <v>Paint Labourer / FA1</v>
      </c>
      <c r="AK79" s="70" t="str">
        <f>[2]RATES!B255</f>
        <v>PLBRFA1</v>
      </c>
      <c r="AL79" s="84">
        <f>[2]RATES!C255</f>
        <v>0</v>
      </c>
    </row>
    <row r="80" ht="16" customHeight="1" spans="1:38" s="94" customFormat="1" x14ac:dyDescent="0.25">
      <c r="A80" s="95">
        <f>[1]CREW!A181</f>
        <v>401</v>
      </c>
      <c r="B80" s="96" t="str">
        <f>[1]CREW!B181</f>
        <v>GARY YOUNG</v>
      </c>
      <c r="C80" s="97">
        <f t="shared" si="2"/>
        <v>41.32</v>
      </c>
      <c r="D80" s="96" t="str">
        <f>[1]CREW!D181</f>
        <v>LS</v>
      </c>
      <c r="E80" s="96">
        <f>[1]CREW!E181</f>
        <v>0</v>
      </c>
      <c r="F80" s="96">
        <f>[1]CREW!F181</f>
        <v>0</v>
      </c>
      <c r="G80" s="96">
        <f>[1]CREW!G181</f>
        <v>0</v>
      </c>
      <c r="H80" s="95">
        <f>[1]CREW!H181</f>
        <v>7782303993</v>
      </c>
      <c r="I80" s="98">
        <f>[1]CREW!I181</f>
        <v>0</v>
      </c>
      <c r="J80" s="98">
        <f>[1]CREW!J181</f>
        <v>0</v>
      </c>
      <c r="K80" s="99">
        <f>[1]CREW!K181</f>
        <v>0</v>
      </c>
      <c r="L80" s="98">
        <f>[1]CREW!L181</f>
        <v>0</v>
      </c>
      <c r="M80" s="99">
        <f>[1]CREW!M181</f>
        <v>0</v>
      </c>
      <c r="N80" s="100">
        <f>[1]CREW!N181</f>
        <v>0</v>
      </c>
      <c r="O80" s="98">
        <f>[1]CREW!O181</f>
        <v>0</v>
      </c>
      <c r="P80" s="98">
        <f>[1]CREW!P181</f>
        <v>0</v>
      </c>
      <c r="Q80" s="99">
        <f>[1]CREW!Q181</f>
        <v>0</v>
      </c>
      <c r="R80" s="100">
        <f>[1]CREW!R181</f>
        <v>0</v>
      </c>
      <c r="S80" s="98">
        <f>[1]CREW!S181</f>
        <v>0</v>
      </c>
      <c r="T80" s="100">
        <f>[1]CREW!T181</f>
        <v>0</v>
      </c>
      <c r="U80" s="98">
        <f>[1]CREW!U181</f>
        <v>0</v>
      </c>
      <c r="V80" s="98">
        <f>[1]CREW!V181</f>
        <v>0</v>
      </c>
      <c r="W80" s="101" t="s">
        <v>35</v>
      </c>
      <c r="X80" s="102"/>
      <c r="Y80" s="103"/>
      <c r="Z80" s="104" t="s">
        <v>32</v>
      </c>
      <c r="AA80" s="105" t="s">
        <v>32</v>
      </c>
      <c r="AB80" s="106"/>
      <c r="AC80" s="105"/>
      <c r="AD80" s="107"/>
      <c r="AE80" s="105"/>
      <c r="AF80" s="105"/>
      <c r="AG80" s="105" t="s">
        <v>32</v>
      </c>
      <c r="AH80" s="107"/>
      <c r="AJ80" s="94" t="str">
        <f>[2]RATES!A256</f>
        <v>Paint Labourer / FA3</v>
      </c>
      <c r="AK80" s="94" t="str">
        <f>[2]RATES!B256</f>
        <v>PLBRFA3</v>
      </c>
      <c r="AL80" s="108">
        <f>[2]RATES!C256</f>
        <v>29.12</v>
      </c>
    </row>
    <row r="81" ht="16" customHeight="1" spans="1:38" s="94" customFormat="1" x14ac:dyDescent="0.25">
      <c r="A81" s="109">
        <f>[1]CREW!A182</f>
        <v>402</v>
      </c>
      <c r="B81" s="110" t="str">
        <f>[1]CREW!B182</f>
        <v>JACLYN DEAN</v>
      </c>
      <c r="C81" s="111">
        <f t="shared" si="2"/>
        <v>38.98</v>
      </c>
      <c r="D81" s="110" t="str">
        <f>[1]CREW!D182</f>
        <v>S</v>
      </c>
      <c r="E81" s="110">
        <f>[1]CREW!E182</f>
        <v>0</v>
      </c>
      <c r="F81" s="110">
        <f>[1]CREW!F182</f>
        <v>0</v>
      </c>
      <c r="G81" s="110">
        <f>[1]CREW!G182</f>
        <v>0</v>
      </c>
      <c r="H81" s="109">
        <f>[1]CREW!H182</f>
        <v>6048800595</v>
      </c>
      <c r="I81" s="112">
        <f>[1]CREW!I182</f>
        <v>0</v>
      </c>
      <c r="J81" s="112">
        <f>[1]CREW!J182</f>
        <v>0</v>
      </c>
      <c r="K81" s="113">
        <f>[1]CREW!K182</f>
        <v>0</v>
      </c>
      <c r="L81" s="114">
        <f>[1]CREW!L182</f>
        <v>0</v>
      </c>
      <c r="M81" s="113">
        <f>[1]CREW!M182</f>
        <v>0</v>
      </c>
      <c r="N81" s="115">
        <f>[1]CREW!N182</f>
        <v>0</v>
      </c>
      <c r="O81" s="114">
        <f>[1]CREW!O182</f>
        <v>0</v>
      </c>
      <c r="P81" s="114">
        <f>[1]CREW!P182</f>
        <v>0</v>
      </c>
      <c r="Q81" s="113">
        <f>[1]CREW!Q182</f>
        <v>0</v>
      </c>
      <c r="R81" s="115">
        <f>[1]CREW!R182</f>
        <v>0</v>
      </c>
      <c r="S81" s="114">
        <f>[1]CREW!S182</f>
        <v>0</v>
      </c>
      <c r="T81" s="115">
        <f>[1]CREW!T182</f>
        <v>0</v>
      </c>
      <c r="U81" s="112">
        <f>[1]CREW!U182</f>
        <v>0</v>
      </c>
      <c r="V81" s="112">
        <f>[1]CREW!V182</f>
        <v>0</v>
      </c>
      <c r="W81" s="116" t="s">
        <v>35</v>
      </c>
      <c r="X81" s="117"/>
      <c r="Y81" s="103"/>
      <c r="Z81" s="104"/>
      <c r="AA81" s="105"/>
      <c r="AB81" s="106"/>
      <c r="AC81" s="105"/>
      <c r="AD81" s="107"/>
      <c r="AE81" s="105"/>
      <c r="AF81" s="105"/>
      <c r="AG81" s="105" t="s">
        <v>32</v>
      </c>
      <c r="AH81" s="107"/>
      <c r="AJ81" s="94" t="str">
        <f>[2]RATES!A257</f>
        <v>Lead Greensperson</v>
      </c>
      <c r="AK81" s="94" t="str">
        <f>[2]RATES!B257</f>
        <v>LGP</v>
      </c>
      <c r="AL81" s="108">
        <f>[2]RATES!C257</f>
        <v>34.18</v>
      </c>
    </row>
    <row r="82" ht="16" customHeight="1" spans="1:38" s="94" customFormat="1" x14ac:dyDescent="0.25">
      <c r="A82" s="95">
        <f>[1]CREW!A183</f>
        <v>403</v>
      </c>
      <c r="B82" s="96" t="str">
        <f>[1]CREW!B183</f>
        <v>TAYLOR CROWE</v>
      </c>
      <c r="C82" s="97">
        <f t="shared" si="2"/>
        <v>34.04</v>
      </c>
      <c r="D82" s="96" t="str">
        <f>[1]CREW!D183</f>
        <v>MP</v>
      </c>
      <c r="E82" s="96">
        <f>[1]CREW!E183</f>
        <v>0</v>
      </c>
      <c r="F82" s="96">
        <f>[1]CREW!F183</f>
        <v>0</v>
      </c>
      <c r="G82" s="96">
        <f>[1]CREW!G183</f>
        <v>0</v>
      </c>
      <c r="H82" s="95">
        <f>[1]CREW!H183</f>
        <v>6043530476</v>
      </c>
      <c r="I82" s="98">
        <f>[1]CREW!I183</f>
        <v>0</v>
      </c>
      <c r="J82" s="98">
        <f>[1]CREW!J183</f>
        <v>0</v>
      </c>
      <c r="K82" s="99">
        <f>[1]CREW!K183</f>
        <v>0</v>
      </c>
      <c r="L82" s="98">
        <f>[1]CREW!L183</f>
        <v>0</v>
      </c>
      <c r="M82" s="99">
        <f>[1]CREW!M183</f>
        <v>0</v>
      </c>
      <c r="N82" s="100">
        <f>[1]CREW!N183</f>
        <v>0</v>
      </c>
      <c r="O82" s="98">
        <f>[1]CREW!O183</f>
        <v>0</v>
      </c>
      <c r="P82" s="98">
        <f>[1]CREW!P183</f>
        <v>0</v>
      </c>
      <c r="Q82" s="99">
        <f>[1]CREW!Q183</f>
        <v>0</v>
      </c>
      <c r="R82" s="100">
        <f>[1]CREW!R183</f>
        <v>0</v>
      </c>
      <c r="S82" s="98">
        <f>[1]CREW!S183</f>
        <v>0</v>
      </c>
      <c r="T82" s="100">
        <f>[1]CREW!T183</f>
        <v>0</v>
      </c>
      <c r="U82" s="98">
        <f>[1]CREW!U183</f>
        <v>0</v>
      </c>
      <c r="V82" s="98">
        <f>[1]CREW!V183</f>
        <v>0</v>
      </c>
      <c r="W82" s="101" t="s">
        <v>35</v>
      </c>
      <c r="X82" s="102"/>
      <c r="Y82" s="103"/>
      <c r="Z82" s="104"/>
      <c r="AA82" s="105"/>
      <c r="AB82" s="106"/>
      <c r="AC82" s="105"/>
      <c r="AD82" s="107"/>
      <c r="AE82" s="105"/>
      <c r="AF82" s="105"/>
      <c r="AG82" s="105" t="s">
        <v>32</v>
      </c>
      <c r="AH82" s="107"/>
      <c r="AJ82" s="94" t="str">
        <f>[2]RATES!A258</f>
        <v>Lead GreenspersonT2</v>
      </c>
      <c r="AK82" s="94" t="str">
        <f>[2]RATES!B258</f>
        <v>LGPT2</v>
      </c>
      <c r="AL82" s="108">
        <f>[2]RATES!C258</f>
        <v>0</v>
      </c>
    </row>
    <row r="83" ht="16" customHeight="1" spans="1:38" s="94" customFormat="1" x14ac:dyDescent="0.25">
      <c r="A83" s="109">
        <f>[1]CREW!A184</f>
        <v>404</v>
      </c>
      <c r="B83" s="110" t="str">
        <f>[1]CREW!B184</f>
        <v>HAROLD COEGO</v>
      </c>
      <c r="C83" s="111">
        <f t="shared" si="2"/>
        <v>38.98</v>
      </c>
      <c r="D83" s="110" t="str">
        <f>[1]CREW!D184</f>
        <v>S</v>
      </c>
      <c r="E83" s="110">
        <f>[1]CREW!E184</f>
        <v>0</v>
      </c>
      <c r="F83" s="110">
        <f>[1]CREW!F184</f>
        <v>0</v>
      </c>
      <c r="G83" s="110">
        <f>[1]CREW!G184</f>
        <v>0</v>
      </c>
      <c r="H83" s="109">
        <f>[1]CREW!H184</f>
        <v>6047652432</v>
      </c>
      <c r="I83" s="112">
        <f>[1]CREW!I184</f>
        <v>0</v>
      </c>
      <c r="J83" s="112">
        <f>[1]CREW!J184</f>
        <v>0</v>
      </c>
      <c r="K83" s="113">
        <f>[1]CREW!K184</f>
        <v>0</v>
      </c>
      <c r="L83" s="114">
        <f>[1]CREW!L184</f>
        <v>0</v>
      </c>
      <c r="M83" s="113">
        <f>[1]CREW!M184</f>
        <v>0</v>
      </c>
      <c r="N83" s="115">
        <f>[1]CREW!N184</f>
        <v>0</v>
      </c>
      <c r="O83" s="114">
        <f>[1]CREW!O184</f>
        <v>0</v>
      </c>
      <c r="P83" s="114">
        <f>[1]CREW!P184</f>
        <v>0</v>
      </c>
      <c r="Q83" s="113">
        <f>[1]CREW!Q184</f>
        <v>0</v>
      </c>
      <c r="R83" s="115">
        <f>[1]CREW!R184</f>
        <v>0</v>
      </c>
      <c r="S83" s="114">
        <f>[1]CREW!S184</f>
        <v>0</v>
      </c>
      <c r="T83" s="115">
        <f>[1]CREW!T184</f>
        <v>0</v>
      </c>
      <c r="U83" s="112">
        <f>[1]CREW!U184</f>
        <v>0</v>
      </c>
      <c r="V83" s="112">
        <f>[1]CREW!V184</f>
        <v>0</v>
      </c>
      <c r="W83" s="116" t="s">
        <v>35</v>
      </c>
      <c r="X83" s="117"/>
      <c r="Y83" s="103"/>
      <c r="Z83" s="104"/>
      <c r="AA83" s="105"/>
      <c r="AB83" s="106"/>
      <c r="AC83" s="105"/>
      <c r="AD83" s="107"/>
      <c r="AE83" s="105"/>
      <c r="AF83" s="105"/>
      <c r="AG83" s="105" t="s">
        <v>32</v>
      </c>
      <c r="AH83" s="107"/>
      <c r="AJ83" s="94" t="str">
        <f>[2]RATES!A259</f>
        <v>Lead Greensperson / FA1</v>
      </c>
      <c r="AK83" s="94" t="str">
        <f>[2]RATES!B259</f>
        <v>LGPFA1</v>
      </c>
      <c r="AL83" s="108">
        <f>[2]RATES!C259</f>
        <v>0</v>
      </c>
    </row>
    <row r="84" ht="16" customHeight="1" spans="1:38" s="94" customFormat="1" x14ac:dyDescent="0.25">
      <c r="A84" s="95">
        <f>[1]CREW!A185</f>
        <v>405</v>
      </c>
      <c r="B84" s="96" t="str">
        <f>[1]CREW!B185</f>
        <v>NAJET GHANAI</v>
      </c>
      <c r="C84" s="97">
        <f t="shared" si="2"/>
        <v>38.98</v>
      </c>
      <c r="D84" s="96" t="str">
        <f>[1]CREW!D185</f>
        <v>S</v>
      </c>
      <c r="E84" s="96">
        <f>[1]CREW!E185</f>
        <v>0</v>
      </c>
      <c r="F84" s="96">
        <f>[1]CREW!F185</f>
        <v>0</v>
      </c>
      <c r="G84" s="96">
        <f>[1]CREW!G185</f>
        <v>0</v>
      </c>
      <c r="H84" s="95">
        <f>[1]CREW!H185</f>
        <v>9023297928</v>
      </c>
      <c r="I84" s="98">
        <f>[1]CREW!I185</f>
        <v>0</v>
      </c>
      <c r="J84" s="98">
        <f>[1]CREW!J185</f>
        <v>0</v>
      </c>
      <c r="K84" s="99">
        <f>[1]CREW!K185</f>
        <v>0</v>
      </c>
      <c r="L84" s="98">
        <f>[1]CREW!L185</f>
        <v>0</v>
      </c>
      <c r="M84" s="99">
        <f>[1]CREW!M185</f>
        <v>0</v>
      </c>
      <c r="N84" s="100">
        <f>[1]CREW!N185</f>
        <v>0</v>
      </c>
      <c r="O84" s="98">
        <f>[1]CREW!O185</f>
        <v>0</v>
      </c>
      <c r="P84" s="98">
        <f>[1]CREW!P185</f>
        <v>0</v>
      </c>
      <c r="Q84" s="99">
        <f>[1]CREW!Q185</f>
        <v>0</v>
      </c>
      <c r="R84" s="100">
        <f>[1]CREW!R185</f>
        <v>0</v>
      </c>
      <c r="S84" s="98">
        <f>[1]CREW!S185</f>
        <v>0</v>
      </c>
      <c r="T84" s="100">
        <f>[1]CREW!T185</f>
        <v>0</v>
      </c>
      <c r="U84" s="98">
        <f>[1]CREW!U185</f>
        <v>0</v>
      </c>
      <c r="V84" s="98">
        <f>[1]CREW!V185</f>
        <v>0</v>
      </c>
      <c r="W84" s="101" t="s">
        <v>35</v>
      </c>
      <c r="X84" s="102"/>
      <c r="Y84" s="103"/>
      <c r="Z84" s="104"/>
      <c r="AA84" s="105"/>
      <c r="AB84" s="106"/>
      <c r="AC84" s="105"/>
      <c r="AD84" s="107"/>
      <c r="AE84" s="105"/>
      <c r="AF84" s="105"/>
      <c r="AG84" s="105" t="s">
        <v>32</v>
      </c>
      <c r="AH84" s="107"/>
      <c r="AJ84" s="94" t="str">
        <f>[2]RATES!A260</f>
        <v>Lead Greensperson / FA3</v>
      </c>
      <c r="AK84" s="94" t="str">
        <f>[2]RATES!B260</f>
        <v>LGPFA3</v>
      </c>
      <c r="AL84" s="108">
        <f>[2]RATES!C260</f>
        <v>0</v>
      </c>
    </row>
    <row r="85" ht="16" customHeight="1" spans="1:38" s="94" customFormat="1" x14ac:dyDescent="0.25">
      <c r="A85" s="109">
        <f>[1]CREW!A186</f>
        <v>406</v>
      </c>
      <c r="B85" s="110" t="str">
        <f>[1]CREW!B186</f>
        <v>DAN LEFEBVRE</v>
      </c>
      <c r="C85" s="111">
        <f t="shared" si="2"/>
        <v>38.98</v>
      </c>
      <c r="D85" s="110" t="str">
        <f>[1]CREW!D186</f>
        <v>S</v>
      </c>
      <c r="E85" s="110">
        <f>[1]CREW!E186</f>
        <v>0</v>
      </c>
      <c r="F85" s="110">
        <f>[1]CREW!F186</f>
        <v>0</v>
      </c>
      <c r="G85" s="110">
        <f>[1]CREW!G186</f>
        <v>0</v>
      </c>
      <c r="H85" s="109">
        <f>[1]CREW!H186</f>
        <v>7782317222</v>
      </c>
      <c r="I85" s="112">
        <f>[1]CREW!I186</f>
        <v>0</v>
      </c>
      <c r="J85" s="112">
        <f>[1]CREW!J186</f>
        <v>0</v>
      </c>
      <c r="K85" s="113">
        <f>[1]CREW!K186</f>
        <v>0</v>
      </c>
      <c r="L85" s="114">
        <f>[1]CREW!L186</f>
        <v>0</v>
      </c>
      <c r="M85" s="113">
        <f>[1]CREW!M186</f>
        <v>0</v>
      </c>
      <c r="N85" s="115">
        <f>[1]CREW!N186</f>
        <v>0</v>
      </c>
      <c r="O85" s="114">
        <f>[1]CREW!O186</f>
        <v>0</v>
      </c>
      <c r="P85" s="114">
        <f>[1]CREW!P186</f>
        <v>0</v>
      </c>
      <c r="Q85" s="113">
        <f>[1]CREW!Q186</f>
        <v>0</v>
      </c>
      <c r="R85" s="115">
        <f>[1]CREW!R186</f>
        <v>0</v>
      </c>
      <c r="S85" s="114">
        <f>[1]CREW!S186</f>
        <v>0</v>
      </c>
      <c r="T85" s="115">
        <f>[1]CREW!T186</f>
        <v>0</v>
      </c>
      <c r="U85" s="112">
        <f>[1]CREW!U186</f>
        <v>0</v>
      </c>
      <c r="V85" s="112">
        <f>[1]CREW!V186</f>
        <v>0</v>
      </c>
      <c r="W85" s="116" t="s">
        <v>35</v>
      </c>
      <c r="X85" s="117"/>
      <c r="Y85" s="103"/>
      <c r="Z85" s="104"/>
      <c r="AA85" s="105"/>
      <c r="AB85" s="106"/>
      <c r="AC85" s="105"/>
      <c r="AD85" s="107"/>
      <c r="AE85" s="105"/>
      <c r="AF85" s="105"/>
      <c r="AG85" s="105" t="s">
        <v>32</v>
      </c>
      <c r="AH85" s="107"/>
      <c r="AJ85" s="94" t="str">
        <f>[2]RATES!A261</f>
        <v>Greensperson</v>
      </c>
      <c r="AK85" s="94" t="str">
        <f>[2]RATES!B261</f>
        <v>GP</v>
      </c>
      <c r="AL85" s="108">
        <f>[2]RATES!C261</f>
        <v>31.33</v>
      </c>
    </row>
    <row r="86" ht="16" customHeight="1" spans="1:38" s="94" customFormat="1" x14ac:dyDescent="0.25">
      <c r="A86" s="95">
        <f>[1]CREW!A187</f>
        <v>407</v>
      </c>
      <c r="B86" s="96" t="str">
        <f>[1]CREW!B187</f>
        <v>JIM FEE</v>
      </c>
      <c r="C86" s="97">
        <f t="shared" si="2"/>
        <v>38.98</v>
      </c>
      <c r="D86" s="96" t="str">
        <f>[1]CREW!D187</f>
        <v>S</v>
      </c>
      <c r="E86" s="96">
        <f>[1]CREW!E187</f>
        <v>0</v>
      </c>
      <c r="F86" s="96">
        <f>[1]CREW!F187</f>
        <v>0</v>
      </c>
      <c r="G86" s="96">
        <f>[1]CREW!G187</f>
        <v>0</v>
      </c>
      <c r="H86" s="95">
        <f>[1]CREW!H187</f>
        <v>6046796376</v>
      </c>
      <c r="I86" s="98">
        <f>[1]CREW!I187</f>
        <v>0</v>
      </c>
      <c r="J86" s="98">
        <f>[1]CREW!J187</f>
        <v>0</v>
      </c>
      <c r="K86" s="99">
        <f>[1]CREW!K187</f>
        <v>0</v>
      </c>
      <c r="L86" s="98">
        <f>[1]CREW!L187</f>
        <v>0</v>
      </c>
      <c r="M86" s="99">
        <f>[1]CREW!M187</f>
        <v>0</v>
      </c>
      <c r="N86" s="100">
        <f>[1]CREW!N187</f>
        <v>0</v>
      </c>
      <c r="O86" s="98">
        <f>[1]CREW!O187</f>
        <v>0</v>
      </c>
      <c r="P86" s="98">
        <f>[1]CREW!P187</f>
        <v>0</v>
      </c>
      <c r="Q86" s="99">
        <f>[1]CREW!Q187</f>
        <v>0</v>
      </c>
      <c r="R86" s="100">
        <f>[1]CREW!R187</f>
        <v>0</v>
      </c>
      <c r="S86" s="98">
        <f>[1]CREW!S187</f>
        <v>0</v>
      </c>
      <c r="T86" s="100">
        <f>[1]CREW!T187</f>
        <v>0</v>
      </c>
      <c r="U86" s="98">
        <f>[1]CREW!U187</f>
        <v>0</v>
      </c>
      <c r="V86" s="98">
        <f>[1]CREW!V187</f>
        <v>0</v>
      </c>
      <c r="W86" s="101" t="s">
        <v>35</v>
      </c>
      <c r="X86" s="102"/>
      <c r="Y86" s="103"/>
      <c r="Z86" s="104"/>
      <c r="AA86" s="105"/>
      <c r="AB86" s="106"/>
      <c r="AC86" s="105"/>
      <c r="AD86" s="107"/>
      <c r="AE86" s="105"/>
      <c r="AF86" s="105"/>
      <c r="AG86" s="105" t="s">
        <v>32</v>
      </c>
      <c r="AH86" s="107"/>
      <c r="AJ86" s="94" t="str">
        <f>[2]RATES!A262</f>
        <v>Greensperson / FA1</v>
      </c>
      <c r="AK86" s="94" t="str">
        <f>[2]RATES!B262</f>
        <v>GPFA1</v>
      </c>
      <c r="AL86" s="108">
        <f>[2]RATES!C262</f>
        <v>0</v>
      </c>
    </row>
    <row r="87" ht="16" customHeight="1" spans="1:38" s="94" customFormat="1" x14ac:dyDescent="0.25">
      <c r="A87" s="109">
        <f>[1]CREW!A188</f>
        <v>408</v>
      </c>
      <c r="B87" s="110" t="str">
        <f>[1]CREW!B188</f>
        <v>MIA GOLDMAN</v>
      </c>
      <c r="C87" s="111">
        <f t="shared" si="2"/>
        <v>38.98</v>
      </c>
      <c r="D87" s="110" t="str">
        <f>[1]CREW!D188</f>
        <v>S</v>
      </c>
      <c r="E87" s="110">
        <f>[1]CREW!E188</f>
        <v>0</v>
      </c>
      <c r="F87" s="110">
        <f>[1]CREW!F188</f>
        <v>0</v>
      </c>
      <c r="G87" s="110">
        <f>[1]CREW!G188</f>
        <v>0</v>
      </c>
      <c r="H87" s="109">
        <f>[1]CREW!H188</f>
        <v>6046796376</v>
      </c>
      <c r="I87" s="112">
        <f>[1]CREW!I188</f>
        <v>0</v>
      </c>
      <c r="J87" s="112">
        <f>[1]CREW!J188</f>
        <v>0</v>
      </c>
      <c r="K87" s="113">
        <f>[1]CREW!K188</f>
        <v>0</v>
      </c>
      <c r="L87" s="114">
        <f>[1]CREW!L188</f>
        <v>0</v>
      </c>
      <c r="M87" s="113">
        <f>[1]CREW!M188</f>
        <v>0</v>
      </c>
      <c r="N87" s="115">
        <f>[1]CREW!N188</f>
        <v>0</v>
      </c>
      <c r="O87" s="114">
        <f>[1]CREW!O188</f>
        <v>0</v>
      </c>
      <c r="P87" s="114">
        <f>[1]CREW!P188</f>
        <v>0</v>
      </c>
      <c r="Q87" s="113">
        <f>[1]CREW!Q188</f>
        <v>0</v>
      </c>
      <c r="R87" s="115">
        <f>[1]CREW!R188</f>
        <v>0</v>
      </c>
      <c r="S87" s="114">
        <f>[1]CREW!S188</f>
        <v>0</v>
      </c>
      <c r="T87" s="115">
        <f>[1]CREW!T188</f>
        <v>0</v>
      </c>
      <c r="U87" s="112">
        <f>[1]CREW!U188</f>
        <v>0</v>
      </c>
      <c r="V87" s="112">
        <f>[1]CREW!V188</f>
        <v>0</v>
      </c>
      <c r="W87" s="116" t="s">
        <v>35</v>
      </c>
      <c r="X87" s="117"/>
      <c r="Y87" s="103"/>
      <c r="Z87" s="104"/>
      <c r="AA87" s="105"/>
      <c r="AB87" s="106"/>
      <c r="AC87" s="105"/>
      <c r="AD87" s="107"/>
      <c r="AE87" s="105"/>
      <c r="AF87" s="105"/>
      <c r="AG87" s="105" t="s">
        <v>32</v>
      </c>
      <c r="AH87" s="107"/>
      <c r="AJ87" s="94" t="str">
        <f>[2]RATES!A263</f>
        <v>Greensperson / FA3</v>
      </c>
      <c r="AK87" s="94" t="str">
        <f>[2]RATES!B263</f>
        <v>GPFA3</v>
      </c>
      <c r="AL87" s="108">
        <f>[2]RATES!C263</f>
        <v>0</v>
      </c>
    </row>
    <row r="88" ht="16" customHeight="1" spans="1:38" s="94" customFormat="1" x14ac:dyDescent="0.25">
      <c r="A88" s="95">
        <f>[1]CREW!A189</f>
        <v>409</v>
      </c>
      <c r="B88" s="96" t="str">
        <f>[1]CREW!B189</f>
        <v>MIRALEM BRADARIC</v>
      </c>
      <c r="C88" s="97">
        <f t="shared" si="2"/>
        <v>38.98</v>
      </c>
      <c r="D88" s="96" t="str">
        <f>[1]CREW!D189</f>
        <v>S</v>
      </c>
      <c r="E88" s="96">
        <f>[1]CREW!E189</f>
        <v>0</v>
      </c>
      <c r="F88" s="96">
        <f>[1]CREW!F189</f>
        <v>0</v>
      </c>
      <c r="G88" s="96">
        <f>[1]CREW!G189</f>
        <v>0</v>
      </c>
      <c r="H88" s="95">
        <f>[1]CREW!H189</f>
        <v>6042204854</v>
      </c>
      <c r="I88" s="98">
        <f>[1]CREW!I189</f>
        <v>0</v>
      </c>
      <c r="J88" s="98">
        <f>[1]CREW!J189</f>
        <v>0</v>
      </c>
      <c r="K88" s="99">
        <f>[1]CREW!K189</f>
        <v>0</v>
      </c>
      <c r="L88" s="98">
        <f>[1]CREW!L189</f>
        <v>0</v>
      </c>
      <c r="M88" s="99">
        <f>[1]CREW!M189</f>
        <v>0</v>
      </c>
      <c r="N88" s="100">
        <f>[1]CREW!N189</f>
        <v>0</v>
      </c>
      <c r="O88" s="98">
        <f>[1]CREW!O189</f>
        <v>0</v>
      </c>
      <c r="P88" s="98">
        <f>[1]CREW!P189</f>
        <v>0</v>
      </c>
      <c r="Q88" s="99">
        <f>[1]CREW!Q189</f>
        <v>0</v>
      </c>
      <c r="R88" s="100">
        <f>[1]CREW!R189</f>
        <v>0</v>
      </c>
      <c r="S88" s="98">
        <f>[1]CREW!S189</f>
        <v>0</v>
      </c>
      <c r="T88" s="100">
        <f>[1]CREW!T189</f>
        <v>0</v>
      </c>
      <c r="U88" s="98">
        <f>[1]CREW!U189</f>
        <v>0</v>
      </c>
      <c r="V88" s="98">
        <f>[1]CREW!V189</f>
        <v>0</v>
      </c>
      <c r="W88" s="101" t="s">
        <v>35</v>
      </c>
      <c r="X88" s="102"/>
      <c r="Y88" s="103"/>
      <c r="Z88" s="104"/>
      <c r="AA88" s="105"/>
      <c r="AB88" s="106"/>
      <c r="AC88" s="105"/>
      <c r="AD88" s="107"/>
      <c r="AE88" s="105"/>
      <c r="AF88" s="105"/>
      <c r="AG88" s="105" t="s">
        <v>32</v>
      </c>
      <c r="AH88" s="107"/>
      <c r="AJ88" s="94" t="str">
        <f>[2]RATES!A264</f>
        <v>Greens Helper</v>
      </c>
      <c r="AK88" s="94" t="str">
        <f>[2]RATES!B264</f>
        <v>GH</v>
      </c>
      <c r="AL88" s="108">
        <f>[2]RATES!C264</f>
        <v>28</v>
      </c>
    </row>
    <row r="89" ht="16" customHeight="1" spans="1:38" s="94" customFormat="1" x14ac:dyDescent="0.25">
      <c r="A89" s="109">
        <f>[1]CREW!A190</f>
        <v>410</v>
      </c>
      <c r="B89" s="110" t="str">
        <f>[1]CREW!B190</f>
        <v>ANNIKA SUND</v>
      </c>
      <c r="C89" s="111">
        <f t="shared" si="2"/>
        <v>38.98</v>
      </c>
      <c r="D89" s="110" t="str">
        <f>[1]CREW!D190</f>
        <v>S</v>
      </c>
      <c r="E89" s="110">
        <f>[1]CREW!E190</f>
        <v>0</v>
      </c>
      <c r="F89" s="110">
        <f>[1]CREW!F190</f>
        <v>0</v>
      </c>
      <c r="G89" s="110">
        <f>[1]CREW!G190</f>
        <v>0</v>
      </c>
      <c r="H89" s="109">
        <f>[1]CREW!H190</f>
        <v>6047330895</v>
      </c>
      <c r="I89" s="112">
        <f>[1]CREW!I190</f>
        <v>0</v>
      </c>
      <c r="J89" s="112">
        <f>[1]CREW!J190</f>
        <v>0</v>
      </c>
      <c r="K89" s="113">
        <f>[1]CREW!K190</f>
        <v>0</v>
      </c>
      <c r="L89" s="114">
        <f>[1]CREW!L190</f>
        <v>0</v>
      </c>
      <c r="M89" s="113">
        <f>[1]CREW!M190</f>
        <v>0</v>
      </c>
      <c r="N89" s="115">
        <f>[1]CREW!N190</f>
        <v>0</v>
      </c>
      <c r="O89" s="114">
        <f>[1]CREW!O190</f>
        <v>0</v>
      </c>
      <c r="P89" s="114">
        <f>[1]CREW!P190</f>
        <v>0</v>
      </c>
      <c r="Q89" s="113">
        <f>[1]CREW!Q190</f>
        <v>0</v>
      </c>
      <c r="R89" s="115">
        <f>[1]CREW!R190</f>
        <v>0</v>
      </c>
      <c r="S89" s="114">
        <f>[1]CREW!S190</f>
        <v>0</v>
      </c>
      <c r="T89" s="115">
        <f>[1]CREW!T190</f>
        <v>0</v>
      </c>
      <c r="U89" s="112">
        <f>[1]CREW!U190</f>
        <v>0</v>
      </c>
      <c r="V89" s="112">
        <f>[1]CREW!V190</f>
        <v>0</v>
      </c>
      <c r="W89" s="116" t="s">
        <v>35</v>
      </c>
      <c r="X89" s="117"/>
      <c r="Y89" s="103"/>
      <c r="Z89" s="104"/>
      <c r="AA89" s="105"/>
      <c r="AB89" s="106"/>
      <c r="AC89" s="105"/>
      <c r="AD89" s="107"/>
      <c r="AE89" s="105"/>
      <c r="AF89" s="105"/>
      <c r="AG89" s="105" t="s">
        <v>32</v>
      </c>
      <c r="AH89" s="107"/>
      <c r="AJ89" s="94" t="str">
        <f>[2]RATES!A265</f>
        <v>Greensperson RECODE OUT</v>
      </c>
      <c r="AK89" s="94" t="str">
        <f>[2]RATES!B265</f>
        <v>GPO</v>
      </c>
      <c r="AL89" s="108">
        <f>[2]RATES!C265</f>
        <v>-6375.66</v>
      </c>
    </row>
    <row r="90" ht="16" customHeight="1" spans="1:38" s="94" customFormat="1" x14ac:dyDescent="0.25">
      <c r="A90" s="95">
        <f>[1]CREW!A191</f>
        <v>411</v>
      </c>
      <c r="B90" s="96" t="str">
        <f>[1]CREW!B191</f>
        <v>SCULPT</v>
      </c>
      <c r="C90" s="97">
        <f t="shared" si="2"/>
        <v>38.98</v>
      </c>
      <c r="D90" s="96" t="str">
        <f>[1]CREW!D191</f>
        <v>S</v>
      </c>
      <c r="E90" s="96">
        <f>[1]CREW!E191</f>
        <v>0</v>
      </c>
      <c r="F90" s="96" t="str">
        <f>[1]CREW!F191</f>
        <v>9822</v>
      </c>
      <c r="G90" s="96">
        <f>[1]CREW!G191</f>
        <v>0</v>
      </c>
      <c r="H90" s="95">
        <f>[1]CREW!H191</f>
        <v>0</v>
      </c>
      <c r="I90" s="98">
        <f>[1]CREW!I191</f>
        <v>0</v>
      </c>
      <c r="J90" s="98">
        <f>[1]CREW!J191</f>
        <v>0</v>
      </c>
      <c r="K90" s="99">
        <f>[1]CREW!K191</f>
        <v>0</v>
      </c>
      <c r="L90" s="98">
        <f>[1]CREW!L191</f>
        <v>0</v>
      </c>
      <c r="M90" s="99">
        <f>[1]CREW!M191</f>
        <v>0</v>
      </c>
      <c r="N90" s="100">
        <f>[1]CREW!N191</f>
        <v>0</v>
      </c>
      <c r="O90" s="98">
        <f>[1]CREW!O191</f>
        <v>0</v>
      </c>
      <c r="P90" s="98">
        <f>[1]CREW!P191</f>
        <v>0</v>
      </c>
      <c r="Q90" s="99">
        <f>[1]CREW!Q191</f>
        <v>0</v>
      </c>
      <c r="R90" s="100">
        <f>[1]CREW!R191</f>
        <v>0</v>
      </c>
      <c r="S90" s="98">
        <f>[1]CREW!S191</f>
        <v>0</v>
      </c>
      <c r="T90" s="100">
        <f>[1]CREW!T191</f>
        <v>0</v>
      </c>
      <c r="U90" s="98">
        <f>[1]CREW!U191</f>
        <v>0</v>
      </c>
      <c r="V90" s="98">
        <f>[1]CREW!V191</f>
        <v>0</v>
      </c>
      <c r="W90" s="101" t="s">
        <v>35</v>
      </c>
      <c r="X90" s="102"/>
      <c r="Y90" s="103"/>
      <c r="Z90" s="104"/>
      <c r="AA90" s="105"/>
      <c r="AB90" s="106"/>
      <c r="AC90" s="105"/>
      <c r="AD90" s="107"/>
      <c r="AE90" s="105"/>
      <c r="AF90" s="105"/>
      <c r="AG90" s="105" t="s">
        <v>32</v>
      </c>
      <c r="AH90" s="107"/>
      <c r="AJ90" s="94" t="str">
        <f>[2]RATES!A266</f>
        <v>Greensperson RECODE IN</v>
      </c>
      <c r="AK90" s="94" t="str">
        <f>[2]RATES!B266</f>
        <v>GPI</v>
      </c>
      <c r="AL90" s="108">
        <f>[2]RATES!C266</f>
        <v>7158.91</v>
      </c>
    </row>
    <row r="91" ht="16" customHeight="1" spans="1:38" s="94" customFormat="1" x14ac:dyDescent="0.25">
      <c r="A91" s="109">
        <f>[1]CREW!A192</f>
        <v>412</v>
      </c>
      <c r="B91" s="110" t="str">
        <f>[1]CREW!B192</f>
        <v>SCULPT</v>
      </c>
      <c r="C91" s="111">
        <f t="shared" si="2"/>
        <v>38.98</v>
      </c>
      <c r="D91" s="110" t="str">
        <f>[1]CREW!D192</f>
        <v>S</v>
      </c>
      <c r="E91" s="110">
        <f>[1]CREW!E192</f>
        <v>0</v>
      </c>
      <c r="F91" s="110">
        <f>[1]CREW!F192</f>
        <v>0</v>
      </c>
      <c r="G91" s="110">
        <f>[1]CREW!G192</f>
        <v>0</v>
      </c>
      <c r="H91" s="109">
        <f>[1]CREW!H192</f>
        <v>0</v>
      </c>
      <c r="I91" s="112">
        <f>[1]CREW!I192</f>
        <v>0</v>
      </c>
      <c r="J91" s="112">
        <f>[1]CREW!J192</f>
        <v>0</v>
      </c>
      <c r="K91" s="113">
        <f>[1]CREW!K192</f>
        <v>0</v>
      </c>
      <c r="L91" s="114">
        <f>[1]CREW!L192</f>
        <v>0</v>
      </c>
      <c r="M91" s="113">
        <f>[1]CREW!M192</f>
        <v>0</v>
      </c>
      <c r="N91" s="115">
        <f>[1]CREW!N192</f>
        <v>0</v>
      </c>
      <c r="O91" s="114">
        <f>[1]CREW!O192</f>
        <v>0</v>
      </c>
      <c r="P91" s="114">
        <f>[1]CREW!P192</f>
        <v>0</v>
      </c>
      <c r="Q91" s="113">
        <f>[1]CREW!Q192</f>
        <v>0</v>
      </c>
      <c r="R91" s="115">
        <f>[1]CREW!R192</f>
        <v>0</v>
      </c>
      <c r="S91" s="114">
        <f>[1]CREW!S192</f>
        <v>0</v>
      </c>
      <c r="T91" s="115">
        <f>[1]CREW!T192</f>
        <v>0</v>
      </c>
      <c r="U91" s="112">
        <f>[1]CREW!U192</f>
        <v>0</v>
      </c>
      <c r="V91" s="112">
        <f>[1]CREW!V192</f>
        <v>0</v>
      </c>
      <c r="W91" s="116" t="s">
        <v>35</v>
      </c>
      <c r="X91" s="117"/>
      <c r="Y91" s="103"/>
      <c r="Z91" s="104"/>
      <c r="AA91" s="105"/>
      <c r="AB91" s="106"/>
      <c r="AC91" s="105"/>
      <c r="AD91" s="107"/>
      <c r="AE91" s="105"/>
      <c r="AF91" s="105"/>
      <c r="AG91" s="105" t="s">
        <v>32</v>
      </c>
      <c r="AH91" s="107"/>
      <c r="AJ91" s="94" t="str">
        <f>[2]RATES!A267</f>
        <v>Leadman / Setup Grip</v>
      </c>
      <c r="AK91" s="94" t="str">
        <f>[2]RATES!B267</f>
        <v>GRS</v>
      </c>
      <c r="AL91" s="108">
        <f>[2]RATES!C267</f>
        <v>0</v>
      </c>
    </row>
    <row r="92" ht="16" customHeight="1" spans="1:38" s="94" customFormat="1" x14ac:dyDescent="0.25">
      <c r="A92" s="95">
        <f>[1]CREW!A193</f>
        <v>413</v>
      </c>
      <c r="B92" s="96" t="str">
        <f>[1]CREW!B193</f>
        <v>SCULPT</v>
      </c>
      <c r="C92" s="97">
        <f t="shared" si="2"/>
        <v>38.98</v>
      </c>
      <c r="D92" s="96" t="str">
        <f>[1]CREW!D193</f>
        <v>S</v>
      </c>
      <c r="E92" s="96">
        <f>[1]CREW!E193</f>
        <v>0</v>
      </c>
      <c r="F92" s="96">
        <f>[1]CREW!F193</f>
        <v>0</v>
      </c>
      <c r="G92" s="96">
        <f>[1]CREW!G193</f>
        <v>0</v>
      </c>
      <c r="H92" s="95">
        <f>[1]CREW!H193</f>
        <v>0</v>
      </c>
      <c r="I92" s="98">
        <f>[1]CREW!I193</f>
        <v>0</v>
      </c>
      <c r="J92" s="98">
        <f>[1]CREW!J193</f>
        <v>0</v>
      </c>
      <c r="K92" s="99">
        <f>[1]CREW!K193</f>
        <v>0</v>
      </c>
      <c r="L92" s="98">
        <f>[1]CREW!L193</f>
        <v>0</v>
      </c>
      <c r="M92" s="99">
        <f>[1]CREW!M193</f>
        <v>0</v>
      </c>
      <c r="N92" s="100">
        <f>[1]CREW!N193</f>
        <v>0</v>
      </c>
      <c r="O92" s="98">
        <f>[1]CREW!O193</f>
        <v>0</v>
      </c>
      <c r="P92" s="98">
        <f>[1]CREW!P193</f>
        <v>0</v>
      </c>
      <c r="Q92" s="99">
        <f>[1]CREW!Q193</f>
        <v>0</v>
      </c>
      <c r="R92" s="100">
        <f>[1]CREW!R193</f>
        <v>0</v>
      </c>
      <c r="S92" s="98">
        <f>[1]CREW!S193</f>
        <v>0</v>
      </c>
      <c r="T92" s="100">
        <f>[1]CREW!T193</f>
        <v>0</v>
      </c>
      <c r="U92" s="98">
        <f>[1]CREW!U193</f>
        <v>0</v>
      </c>
      <c r="V92" s="98">
        <f>[1]CREW!V193</f>
        <v>0</v>
      </c>
      <c r="W92" s="101" t="s">
        <v>35</v>
      </c>
      <c r="X92" s="102"/>
      <c r="Y92" s="103"/>
      <c r="Z92" s="104"/>
      <c r="AA92" s="105"/>
      <c r="AB92" s="106"/>
      <c r="AC92" s="105"/>
      <c r="AD92" s="107"/>
      <c r="AE92" s="105"/>
      <c r="AF92" s="105"/>
      <c r="AG92" s="105" t="s">
        <v>32</v>
      </c>
      <c r="AH92" s="107"/>
      <c r="AJ92" s="94" t="str">
        <f>[2]RATES!A268</f>
        <v>Rigging Grip</v>
      </c>
      <c r="AK92" s="94" t="str">
        <f>[2]RATES!B268</f>
        <v>GRR</v>
      </c>
      <c r="AL92" s="108">
        <f>[2]RATES!C268</f>
        <v>0</v>
      </c>
    </row>
    <row r="93" ht="16" customHeight="1" spans="1:38" s="94" customFormat="1" x14ac:dyDescent="0.25">
      <c r="A93" s="109">
        <f>[1]CREW!A194</f>
        <v>414</v>
      </c>
      <c r="B93" s="110" t="str">
        <f>[1]CREW!B194</f>
        <v>SCULPT</v>
      </c>
      <c r="C93" s="111">
        <f t="shared" si="2"/>
        <v>38.98</v>
      </c>
      <c r="D93" s="110" t="str">
        <f>[1]CREW!D194</f>
        <v>S</v>
      </c>
      <c r="E93" s="110">
        <f>[1]CREW!E194</f>
        <v>0</v>
      </c>
      <c r="F93" s="110">
        <f>[1]CREW!F194</f>
        <v>0</v>
      </c>
      <c r="G93" s="110">
        <f>[1]CREW!G194</f>
        <v>0</v>
      </c>
      <c r="H93" s="109">
        <f>[1]CREW!H194</f>
        <v>0</v>
      </c>
      <c r="I93" s="112">
        <f>[1]CREW!I194</f>
        <v>0</v>
      </c>
      <c r="J93" s="112">
        <f>[1]CREW!J194</f>
        <v>0</v>
      </c>
      <c r="K93" s="113">
        <f>[1]CREW!K194</f>
        <v>0</v>
      </c>
      <c r="L93" s="114">
        <f>[1]CREW!L194</f>
        <v>0</v>
      </c>
      <c r="M93" s="113">
        <f>[1]CREW!M194</f>
        <v>0</v>
      </c>
      <c r="N93" s="115">
        <f>[1]CREW!N194</f>
        <v>0</v>
      </c>
      <c r="O93" s="114">
        <f>[1]CREW!O194</f>
        <v>0</v>
      </c>
      <c r="P93" s="114">
        <f>[1]CREW!P194</f>
        <v>0</v>
      </c>
      <c r="Q93" s="113">
        <f>[1]CREW!Q194</f>
        <v>0</v>
      </c>
      <c r="R93" s="115">
        <f>[1]CREW!R194</f>
        <v>0</v>
      </c>
      <c r="S93" s="114">
        <f>[1]CREW!S194</f>
        <v>0</v>
      </c>
      <c r="T93" s="115">
        <f>[1]CREW!T194</f>
        <v>0</v>
      </c>
      <c r="U93" s="112">
        <f>[1]CREW!U194</f>
        <v>0</v>
      </c>
      <c r="V93" s="112">
        <f>[1]CREW!V194</f>
        <v>0</v>
      </c>
      <c r="W93" s="116" t="s">
        <v>35</v>
      </c>
      <c r="X93" s="117"/>
      <c r="Y93" s="103"/>
      <c r="Z93" s="104"/>
      <c r="AA93" s="105"/>
      <c r="AB93" s="106"/>
      <c r="AC93" s="105"/>
      <c r="AD93" s="107"/>
      <c r="AE93" s="105"/>
      <c r="AF93" s="105"/>
      <c r="AG93" s="105" t="s">
        <v>32</v>
      </c>
      <c r="AH93" s="107"/>
      <c r="AJ93" s="94" t="str">
        <f>[2]RATES!A269</f>
        <v>Construction Driver T155</v>
      </c>
      <c r="AK93" s="94" t="str">
        <f>[2]RATES!B269</f>
        <v>CD</v>
      </c>
      <c r="AL93" s="108">
        <f>[2]RATES!C269</f>
        <v>34.71</v>
      </c>
    </row>
    <row r="94" ht="16" customHeight="1" spans="1:38" s="94" customFormat="1" x14ac:dyDescent="0.25">
      <c r="A94" s="95">
        <f>[1]CREW!A195</f>
        <v>415</v>
      </c>
      <c r="B94" s="96" t="str">
        <f>[1]CREW!B195</f>
        <v>SCULPT</v>
      </c>
      <c r="C94" s="97">
        <f t="shared" si="2"/>
        <v>38.98</v>
      </c>
      <c r="D94" s="96" t="str">
        <f>[1]CREW!D195</f>
        <v>S</v>
      </c>
      <c r="E94" s="96">
        <f>[1]CREW!E195</f>
        <v>0</v>
      </c>
      <c r="F94" s="96">
        <f>[1]CREW!F195</f>
        <v>0</v>
      </c>
      <c r="G94" s="96">
        <f>[1]CREW!G195</f>
        <v>0</v>
      </c>
      <c r="H94" s="95">
        <f>[1]CREW!H195</f>
        <v>0</v>
      </c>
      <c r="I94" s="98">
        <f>[1]CREW!I195</f>
        <v>0</v>
      </c>
      <c r="J94" s="98">
        <f>[1]CREW!J195</f>
        <v>0</v>
      </c>
      <c r="K94" s="99">
        <f>[1]CREW!K195</f>
        <v>0</v>
      </c>
      <c r="L94" s="98">
        <f>[1]CREW!L195</f>
        <v>0</v>
      </c>
      <c r="M94" s="99">
        <f>[1]CREW!M195</f>
        <v>0</v>
      </c>
      <c r="N94" s="100">
        <f>[1]CREW!N195</f>
        <v>0</v>
      </c>
      <c r="O94" s="98">
        <f>[1]CREW!O195</f>
        <v>0</v>
      </c>
      <c r="P94" s="98">
        <f>[1]CREW!P195</f>
        <v>0</v>
      </c>
      <c r="Q94" s="99">
        <f>[1]CREW!Q195</f>
        <v>0</v>
      </c>
      <c r="R94" s="100">
        <f>[1]CREW!R195</f>
        <v>0</v>
      </c>
      <c r="S94" s="98">
        <f>[1]CREW!S195</f>
        <v>0</v>
      </c>
      <c r="T94" s="100">
        <f>[1]CREW!T195</f>
        <v>0</v>
      </c>
      <c r="U94" s="98">
        <f>[1]CREW!U195</f>
        <v>0</v>
      </c>
      <c r="V94" s="98">
        <f>[1]CREW!V195</f>
        <v>0</v>
      </c>
      <c r="W94" s="101" t="s">
        <v>35</v>
      </c>
      <c r="X94" s="102"/>
      <c r="Y94" s="103"/>
      <c r="Z94" s="104"/>
      <c r="AA94" s="105"/>
      <c r="AB94" s="106"/>
      <c r="AC94" s="105"/>
      <c r="AD94" s="107"/>
      <c r="AE94" s="105"/>
      <c r="AF94" s="105"/>
      <c r="AG94" s="105" t="s">
        <v>32</v>
      </c>
      <c r="AH94" s="107"/>
      <c r="AJ94" s="94" t="str">
        <f>[2]RATES!A270</f>
        <v>Construction Buyer2</v>
      </c>
      <c r="AK94" s="94" t="str">
        <f>[2]RATES!B270</f>
        <v>CB2</v>
      </c>
      <c r="AL94" s="108">
        <f>[2]RATES!C270</f>
        <v>0</v>
      </c>
    </row>
    <row r="95" ht="16" customHeight="1" spans="1:38" s="118" customFormat="1" x14ac:dyDescent="0.25">
      <c r="A95" s="119">
        <f>[1]CREW!A196</f>
        <v>501</v>
      </c>
      <c r="B95" s="120" t="str">
        <f>[1]CREW!B196</f>
        <v>TEX JORDAN</v>
      </c>
      <c r="C95" s="121">
        <f t="shared" si="2"/>
        <v>45.91</v>
      </c>
      <c r="D95" s="120" t="str">
        <f>[1]CREW!D196</f>
        <v>MFF</v>
      </c>
      <c r="E95" s="122">
        <f>[1]CREW!E196</f>
        <v>0</v>
      </c>
      <c r="F95" s="122" t="str">
        <f>[1]CREW!F196</f>
        <v>9822</v>
      </c>
      <c r="G95" s="122">
        <f>[1]CREW!G196</f>
        <v>0</v>
      </c>
      <c r="H95" s="123">
        <f>[1]CREW!H196</f>
        <v>6043411065</v>
      </c>
      <c r="I95" s="124">
        <f>[1]CREW!I196</f>
        <v>0</v>
      </c>
      <c r="J95" s="125">
        <f>[1]CREW!J196</f>
        <v>0</v>
      </c>
      <c r="K95" s="126">
        <f>[1]CREW!K196</f>
        <v>0</v>
      </c>
      <c r="L95" s="127">
        <f>[1]CREW!L196</f>
        <v>0</v>
      </c>
      <c r="M95" s="126">
        <f>[1]CREW!M196</f>
        <v>0</v>
      </c>
      <c r="N95" s="128">
        <f>[1]CREW!N196</f>
        <v>0</v>
      </c>
      <c r="O95" s="129">
        <f>[1]CREW!O196</f>
        <v>0</v>
      </c>
      <c r="P95" s="127">
        <f>[1]CREW!P196</f>
        <v>0</v>
      </c>
      <c r="Q95" s="126">
        <f>[1]CREW!Q196</f>
        <v>0</v>
      </c>
      <c r="R95" s="128">
        <f>[1]CREW!R196</f>
        <v>0</v>
      </c>
      <c r="S95" s="129">
        <f>[1]CREW!S196</f>
        <v>0</v>
      </c>
      <c r="T95" s="128">
        <f>[1]CREW!T196</f>
        <v>0</v>
      </c>
      <c r="U95" s="124">
        <f>[1]CREW!U196</f>
        <v>0</v>
      </c>
      <c r="V95" s="125">
        <f>[1]CREW!V196</f>
        <v>0</v>
      </c>
      <c r="W95" s="130" t="s">
        <v>36</v>
      </c>
      <c r="X95" s="131"/>
      <c r="Y95" s="132" t="s">
        <v>32</v>
      </c>
      <c r="Z95" s="133" t="s">
        <v>32</v>
      </c>
      <c r="AA95" s="134" t="s">
        <v>32</v>
      </c>
      <c r="AB95" s="135"/>
      <c r="AC95" s="134"/>
      <c r="AD95" s="136"/>
      <c r="AE95" s="134"/>
      <c r="AF95" s="134"/>
      <c r="AG95" s="134" t="s">
        <v>32</v>
      </c>
      <c r="AH95" s="136"/>
      <c r="AJ95" s="118" t="str">
        <f>[2]RATES!A271</f>
        <v>SET WIREMAN /TQ</v>
      </c>
      <c r="AK95" s="118" t="str">
        <f>[2]RATES!B271</f>
        <v>SW</v>
      </c>
      <c r="AL95" s="137">
        <f>[2]RATES!C271</f>
        <v>0</v>
      </c>
    </row>
    <row r="96" ht="16" customHeight="1" spans="1:38" s="118" customFormat="1" x14ac:dyDescent="0.25">
      <c r="A96" s="138">
        <f>[1]CREW!A197</f>
        <v>502</v>
      </c>
      <c r="B96" s="139" t="str">
        <f>[1]CREW!B197</f>
        <v>CHRIS JONES</v>
      </c>
      <c r="C96" s="140">
        <f t="shared" si="2"/>
        <v>38.98</v>
      </c>
      <c r="D96" s="139" t="str">
        <f>[1]CREW!D197</f>
        <v>LMF</v>
      </c>
      <c r="E96" s="141">
        <f>[1]CREW!E197</f>
        <v>0</v>
      </c>
      <c r="F96" s="141">
        <f>[1]CREW!F197</f>
        <v>0</v>
      </c>
      <c r="G96" s="141">
        <f>[1]CREW!G197</f>
        <v>0</v>
      </c>
      <c r="H96" s="142">
        <f>[1]CREW!H197</f>
        <v>6047852550</v>
      </c>
      <c r="I96" s="143">
        <f>[1]CREW!I197</f>
        <v>0</v>
      </c>
      <c r="J96" s="144">
        <f>[1]CREW!J197</f>
        <v>0</v>
      </c>
      <c r="K96" s="145">
        <f>[1]CREW!K197</f>
        <v>0</v>
      </c>
      <c r="L96" s="144">
        <f>[1]CREW!L197</f>
        <v>0</v>
      </c>
      <c r="M96" s="145">
        <f>[1]CREW!M197</f>
        <v>0</v>
      </c>
      <c r="N96" s="146">
        <f>[1]CREW!N197</f>
        <v>0</v>
      </c>
      <c r="O96" s="143">
        <f>[1]CREW!O197</f>
        <v>0</v>
      </c>
      <c r="P96" s="144">
        <f>[1]CREW!P197</f>
        <v>0</v>
      </c>
      <c r="Q96" s="145">
        <f>[1]CREW!Q197</f>
        <v>0</v>
      </c>
      <c r="R96" s="146">
        <f>[1]CREW!R197</f>
        <v>0</v>
      </c>
      <c r="S96" s="143">
        <f>[1]CREW!S197</f>
        <v>0</v>
      </c>
      <c r="T96" s="146">
        <f>[1]CREW!T197</f>
        <v>0</v>
      </c>
      <c r="U96" s="143">
        <f>[1]CREW!U197</f>
        <v>0</v>
      </c>
      <c r="V96" s="144">
        <f>[1]CREW!V197</f>
        <v>0</v>
      </c>
      <c r="W96" s="147" t="s">
        <v>36</v>
      </c>
      <c r="X96" s="148"/>
      <c r="Y96" s="132"/>
      <c r="Z96" s="133"/>
      <c r="AA96" s="134"/>
      <c r="AB96" s="135"/>
      <c r="AC96" s="134"/>
      <c r="AD96" s="136"/>
      <c r="AE96" s="134"/>
      <c r="AF96" s="134"/>
      <c r="AG96" s="134" t="s">
        <v>32</v>
      </c>
      <c r="AH96" s="136"/>
      <c r="AJ96" s="118" t="str">
        <f>[2]RATES!A272</f>
        <v>Construction Coordinator OT</v>
      </c>
      <c r="AK96" s="118" t="str">
        <f>[2]RATES!B272</f>
        <v>CCO</v>
      </c>
      <c r="AL96" s="137">
        <f>[2]RATES!C272</f>
        <v>42.85</v>
      </c>
    </row>
    <row r="97" ht="16" customHeight="1" spans="1:38" s="118" customFormat="1" x14ac:dyDescent="0.25">
      <c r="A97" s="119">
        <f>[1]CREW!A198</f>
        <v>503</v>
      </c>
      <c r="B97" s="120" t="str">
        <f>[1]CREW!B198</f>
        <v>METAL FAB</v>
      </c>
      <c r="C97" s="121" t="e">
        <f t="shared" si="2"/>
        <v>#N/A</v>
      </c>
      <c r="D97" s="120">
        <f>[1]CREW!D198</f>
        <v>0</v>
      </c>
      <c r="E97" s="122">
        <f>[1]CREW!E198</f>
        <v>0</v>
      </c>
      <c r="F97" s="122" t="str">
        <f>[1]CREW!F198</f>
        <v>9822</v>
      </c>
      <c r="G97" s="122">
        <f>[1]CREW!G198</f>
        <v>0</v>
      </c>
      <c r="H97" s="123">
        <f>[1]CREW!H198</f>
        <v>6043411065</v>
      </c>
      <c r="I97" s="124">
        <f>[1]CREW!I198</f>
        <v>0</v>
      </c>
      <c r="J97" s="125">
        <f>[1]CREW!J198</f>
        <v>0</v>
      </c>
      <c r="K97" s="126">
        <f>[1]CREW!K198</f>
        <v>0</v>
      </c>
      <c r="L97" s="127">
        <f>[1]CREW!L198</f>
        <v>0</v>
      </c>
      <c r="M97" s="126">
        <f>[1]CREW!M198</f>
        <v>0</v>
      </c>
      <c r="N97" s="128">
        <f>[1]CREW!N198</f>
        <v>0</v>
      </c>
      <c r="O97" s="129">
        <f>[1]CREW!O198</f>
        <v>0</v>
      </c>
      <c r="P97" s="127">
        <f>[1]CREW!P198</f>
        <v>0</v>
      </c>
      <c r="Q97" s="126">
        <f>[1]CREW!Q198</f>
        <v>0</v>
      </c>
      <c r="R97" s="128">
        <f>[1]CREW!R198</f>
        <v>0</v>
      </c>
      <c r="S97" s="129">
        <f>[1]CREW!S198</f>
        <v>0</v>
      </c>
      <c r="T97" s="128">
        <f>[1]CREW!T198</f>
        <v>0</v>
      </c>
      <c r="U97" s="124">
        <f>[1]CREW!U198</f>
        <v>0</v>
      </c>
      <c r="V97" s="125">
        <f>[1]CREW!V198</f>
        <v>0</v>
      </c>
      <c r="W97" s="130" t="s">
        <v>36</v>
      </c>
      <c r="X97" s="131"/>
      <c r="Y97" s="132"/>
      <c r="Z97" s="133"/>
      <c r="AA97" s="134"/>
      <c r="AB97" s="135"/>
      <c r="AC97" s="134"/>
      <c r="AD97" s="136"/>
      <c r="AE97" s="134"/>
      <c r="AF97" s="134"/>
      <c r="AG97" s="134" t="s">
        <v>32</v>
      </c>
      <c r="AH97" s="136"/>
      <c r="AJ97" s="118" t="str">
        <f>[2]RATES!A273</f>
        <v>SCENIC CARP FA3 RECODE</v>
      </c>
      <c r="AK97" s="118" t="str">
        <f>[2]RATES!B273</f>
        <v>SCFA3R</v>
      </c>
      <c r="AL97" s="137">
        <f>[2]RATES!C273</f>
        <v>-38.99</v>
      </c>
    </row>
    <row r="98" ht="16" customHeight="1" spans="1:38" s="118" customFormat="1" x14ac:dyDescent="0.25">
      <c r="A98" s="138">
        <f>[1]CREW!A199</f>
        <v>504</v>
      </c>
      <c r="B98" s="139" t="str">
        <f>[1]CREW!B199</f>
        <v>METAL FAB</v>
      </c>
      <c r="C98" s="140" t="e">
        <f t="shared" si="2"/>
        <v>#N/A</v>
      </c>
      <c r="D98" s="139">
        <f>[1]CREW!D199</f>
        <v>0</v>
      </c>
      <c r="E98" s="141">
        <f>[1]CREW!E199</f>
        <v>0</v>
      </c>
      <c r="F98" s="141">
        <f>[1]CREW!F199</f>
        <v>0</v>
      </c>
      <c r="G98" s="141">
        <f>[1]CREW!G199</f>
        <v>0</v>
      </c>
      <c r="H98" s="142">
        <f>[1]CREW!H199</f>
        <v>6047852550</v>
      </c>
      <c r="I98" s="143">
        <f>[1]CREW!I199</f>
        <v>0</v>
      </c>
      <c r="J98" s="144">
        <f>[1]CREW!J199</f>
        <v>0</v>
      </c>
      <c r="K98" s="145">
        <f>[1]CREW!K199</f>
        <v>0</v>
      </c>
      <c r="L98" s="144">
        <f>[1]CREW!L199</f>
        <v>0</v>
      </c>
      <c r="M98" s="145">
        <f>[1]CREW!M199</f>
        <v>0</v>
      </c>
      <c r="N98" s="146">
        <f>[1]CREW!N199</f>
        <v>0</v>
      </c>
      <c r="O98" s="143">
        <f>[1]CREW!O199</f>
        <v>0</v>
      </c>
      <c r="P98" s="144">
        <f>[1]CREW!P199</f>
        <v>0</v>
      </c>
      <c r="Q98" s="145">
        <f>[1]CREW!Q199</f>
        <v>0</v>
      </c>
      <c r="R98" s="146">
        <f>[1]CREW!R199</f>
        <v>0</v>
      </c>
      <c r="S98" s="143">
        <f>[1]CREW!S199</f>
        <v>0</v>
      </c>
      <c r="T98" s="146">
        <f>[1]CREW!T199</f>
        <v>0</v>
      </c>
      <c r="U98" s="143">
        <f>[1]CREW!U199</f>
        <v>0</v>
      </c>
      <c r="V98" s="144">
        <f>[1]CREW!V199</f>
        <v>0</v>
      </c>
      <c r="W98" s="147" t="s">
        <v>36</v>
      </c>
      <c r="X98" s="148"/>
      <c r="Y98" s="132"/>
      <c r="Z98" s="133"/>
      <c r="AA98" s="134"/>
      <c r="AB98" s="135"/>
      <c r="AC98" s="134"/>
      <c r="AD98" s="136"/>
      <c r="AE98" s="134"/>
      <c r="AF98" s="134"/>
      <c r="AG98" s="134" t="s">
        <v>32</v>
      </c>
      <c r="AH98" s="136"/>
      <c r="AJ98" s="118" t="str">
        <f>[2]RATES!A274</f>
        <v>SCENIC PAINTER FA3 RECODE</v>
      </c>
      <c r="AK98" s="118" t="str">
        <f>[2]RATES!B274</f>
        <v>SPFA3R</v>
      </c>
      <c r="AL98" s="137">
        <f>[2]RATES!C274</f>
        <v>-36.49</v>
      </c>
    </row>
    <row r="99" ht="16" customHeight="1" spans="1:38" s="118" customFormat="1" x14ac:dyDescent="0.25">
      <c r="A99" s="119">
        <f>[1]CREW!A200</f>
        <v>505</v>
      </c>
      <c r="B99" s="120" t="str">
        <f>[1]CREW!B200</f>
        <v>METAL FAB</v>
      </c>
      <c r="C99" s="121" t="e">
        <f t="shared" si="2"/>
        <v>#N/A</v>
      </c>
      <c r="D99" s="120">
        <f>[1]CREW!D200</f>
        <v>0</v>
      </c>
      <c r="E99" s="122">
        <f>[1]CREW!E200</f>
        <v>0</v>
      </c>
      <c r="F99" s="122">
        <f>[1]CREW!F200</f>
        <v>0</v>
      </c>
      <c r="G99" s="122">
        <f>[1]CREW!G200</f>
        <v>0</v>
      </c>
      <c r="H99" s="123">
        <f>[1]CREW!H200</f>
        <v>0</v>
      </c>
      <c r="I99" s="124">
        <f>[1]CREW!I200</f>
        <v>0</v>
      </c>
      <c r="J99" s="125">
        <f>[1]CREW!J200</f>
        <v>0</v>
      </c>
      <c r="K99" s="126">
        <f>[1]CREW!K200</f>
        <v>0</v>
      </c>
      <c r="L99" s="127">
        <f>[1]CREW!L200</f>
        <v>0</v>
      </c>
      <c r="M99" s="126">
        <f>[1]CREW!M200</f>
        <v>0</v>
      </c>
      <c r="N99" s="128">
        <f>[1]CREW!N200</f>
        <v>0</v>
      </c>
      <c r="O99" s="129">
        <f>[1]CREW!O200</f>
        <v>0</v>
      </c>
      <c r="P99" s="127">
        <f>[1]CREW!P200</f>
        <v>0</v>
      </c>
      <c r="Q99" s="126">
        <f>[1]CREW!Q200</f>
        <v>0</v>
      </c>
      <c r="R99" s="128">
        <f>[1]CREW!R200</f>
        <v>0</v>
      </c>
      <c r="S99" s="129">
        <f>[1]CREW!S200</f>
        <v>0</v>
      </c>
      <c r="T99" s="128">
        <f>[1]CREW!T200</f>
        <v>0</v>
      </c>
      <c r="U99" s="124">
        <f>[1]CREW!U200</f>
        <v>0</v>
      </c>
      <c r="V99" s="125">
        <f>[1]CREW!V200</f>
        <v>0</v>
      </c>
      <c r="W99" s="130" t="s">
        <v>36</v>
      </c>
      <c r="X99" s="131"/>
      <c r="Y99" s="132"/>
      <c r="Z99" s="133"/>
      <c r="AA99" s="134"/>
      <c r="AB99" s="135"/>
      <c r="AC99" s="134"/>
      <c r="AD99" s="136"/>
      <c r="AE99" s="134"/>
      <c r="AF99" s="134"/>
      <c r="AG99" s="134" t="s">
        <v>32</v>
      </c>
      <c r="AH99" s="136"/>
      <c r="AJ99" s="118" t="str">
        <f>[2]RATES!A275</f>
        <v>SET PAINTER FA3  RECODE</v>
      </c>
      <c r="AK99" s="118" t="str">
        <f>[2]RATES!B275</f>
        <v>PFA3R</v>
      </c>
      <c r="AL99" s="137">
        <f>[2]RATES!C275</f>
        <v>-37.16</v>
      </c>
    </row>
    <row r="100" ht="16" customHeight="1" spans="1:38" s="149" customFormat="1" x14ac:dyDescent="0.25">
      <c r="A100" s="150">
        <f>[1]CREW!A201</f>
        <v>601</v>
      </c>
      <c r="B100" s="151" t="str">
        <f>[1]CREW!B201</f>
        <v>JIM DRUSKA</v>
      </c>
      <c r="C100" s="152" t="e">
        <f t="shared" ref="C100:C106" si="3">VLOOKUP(D100,$AK$4:$AL$101,2,FALSE)</f>
        <v>#N/A</v>
      </c>
      <c r="D100" s="151">
        <f>[1]CREW!D201</f>
        <v>0</v>
      </c>
      <c r="E100" s="151">
        <f>[1]CREW!E201</f>
        <v>0</v>
      </c>
      <c r="F100" s="151">
        <f>[1]CREW!F201</f>
        <v>0</v>
      </c>
      <c r="G100" s="151">
        <f>[1]CREW!G201</f>
        <v>0</v>
      </c>
      <c r="H100" s="150">
        <f>[1]CREW!H201</f>
        <v>0</v>
      </c>
      <c r="I100" s="153">
        <f>[1]CREW!I201</f>
        <v>0</v>
      </c>
      <c r="J100" s="153">
        <f>[1]CREW!J201</f>
        <v>0</v>
      </c>
      <c r="K100" s="154">
        <f>[1]CREW!K201</f>
        <v>0</v>
      </c>
      <c r="L100" s="153">
        <f>[1]CREW!L201</f>
        <v>0</v>
      </c>
      <c r="M100" s="154">
        <f>[1]CREW!M201</f>
        <v>0</v>
      </c>
      <c r="N100" s="155">
        <f>[1]CREW!N201</f>
        <v>0</v>
      </c>
      <c r="O100" s="153">
        <f>[1]CREW!O201</f>
        <v>0</v>
      </c>
      <c r="P100" s="153">
        <f>[1]CREW!P201</f>
        <v>0</v>
      </c>
      <c r="Q100" s="154">
        <f>[1]CREW!Q201</f>
        <v>0</v>
      </c>
      <c r="R100" s="155">
        <f>[1]CREW!R201</f>
        <v>0</v>
      </c>
      <c r="S100" s="153">
        <f>[1]CREW!S201</f>
        <v>0</v>
      </c>
      <c r="T100" s="155">
        <f>[1]CREW!T201</f>
        <v>0</v>
      </c>
      <c r="U100" s="153">
        <f>[1]CREW!U201</f>
        <v>0</v>
      </c>
      <c r="V100" s="153">
        <f>[1]CREW!V201</f>
        <v>0</v>
      </c>
      <c r="W100" s="156" t="s">
        <v>37</v>
      </c>
      <c r="X100" s="157"/>
      <c r="Y100" s="158"/>
      <c r="Z100" s="159"/>
      <c r="AA100" s="160"/>
      <c r="AB100" s="161"/>
      <c r="AC100" s="160"/>
      <c r="AD100" s="162"/>
      <c r="AE100" s="160"/>
      <c r="AF100" s="160"/>
      <c r="AG100" s="160" t="s">
        <v>32</v>
      </c>
      <c r="AH100" s="162"/>
      <c r="AJ100" s="149" t="str">
        <f>[2]RATES!A276</f>
        <v>OFA3</v>
      </c>
      <c r="AK100" s="149" t="str">
        <f>[2]RATES!B276</f>
        <v>OFA3</v>
      </c>
      <c r="AL100" s="163">
        <f>[2]RATES!C276</f>
        <v>2.5</v>
      </c>
    </row>
    <row r="101" ht="16" customHeight="1" spans="1:38" s="149" customFormat="1" x14ac:dyDescent="0.25">
      <c r="A101" s="164">
        <f>[1]CREW!A202</f>
        <v>602</v>
      </c>
      <c r="B101" s="165" t="str">
        <f>[1]CREW!B202</f>
        <v>DAVE GATLAND</v>
      </c>
      <c r="C101" s="166" t="e">
        <f t="shared" si="3"/>
        <v>#N/A</v>
      </c>
      <c r="D101" s="165">
        <f>[1]CREW!D202</f>
        <v>0</v>
      </c>
      <c r="E101" s="165">
        <f>[1]CREW!E202</f>
        <v>0</v>
      </c>
      <c r="F101" s="165">
        <f>[1]CREW!F202</f>
        <v>0</v>
      </c>
      <c r="G101" s="165">
        <f>[1]CREW!G202</f>
        <v>0</v>
      </c>
      <c r="H101" s="164">
        <f>[1]CREW!H202</f>
        <v>0</v>
      </c>
      <c r="I101" s="167">
        <f>[1]CREW!I202</f>
        <v>0</v>
      </c>
      <c r="J101" s="167">
        <f>[1]CREW!J202</f>
        <v>0</v>
      </c>
      <c r="K101" s="168">
        <f>[1]CREW!K202</f>
        <v>12</v>
      </c>
      <c r="L101" s="169">
        <f>[1]CREW!L202</f>
        <v>0</v>
      </c>
      <c r="M101" s="168">
        <f>[1]CREW!M202</f>
        <v>12</v>
      </c>
      <c r="N101" s="170">
        <f>[1]CREW!N202</f>
        <v>0</v>
      </c>
      <c r="O101" s="169">
        <f>[1]CREW!O202</f>
        <v>12</v>
      </c>
      <c r="P101" s="169">
        <f>[1]CREW!P202</f>
        <v>0</v>
      </c>
      <c r="Q101" s="168">
        <f>[1]CREW!Q202</f>
        <v>8</v>
      </c>
      <c r="R101" s="170">
        <f>[1]CREW!R202</f>
        <v>991</v>
      </c>
      <c r="S101" s="169">
        <f>[1]CREW!S202</f>
        <v>12</v>
      </c>
      <c r="T101" s="170">
        <f>[1]CREW!T202</f>
        <v>0</v>
      </c>
      <c r="U101" s="167">
        <f>[1]CREW!U202</f>
        <v>0</v>
      </c>
      <c r="V101" s="167">
        <f>[1]CREW!V202</f>
        <v>0</v>
      </c>
      <c r="W101" s="171" t="s">
        <v>37</v>
      </c>
      <c r="X101" s="172"/>
      <c r="Y101" s="158"/>
      <c r="Z101" s="159"/>
      <c r="AA101" s="160"/>
      <c r="AB101" s="161"/>
      <c r="AC101" s="160"/>
      <c r="AD101" s="162"/>
      <c r="AE101" s="160"/>
      <c r="AF101" s="160"/>
      <c r="AG101" s="160" t="s">
        <v>32</v>
      </c>
      <c r="AH101" s="162"/>
      <c r="AJ101" s="149" t="str">
        <f>[2]RATES!A277</f>
        <v>OFA1</v>
      </c>
      <c r="AK101" s="149" t="str">
        <f>[2]RATES!B277</f>
        <v>OFA1</v>
      </c>
      <c r="AL101" s="163">
        <f>[2]RATES!C277</f>
        <v>1.5</v>
      </c>
    </row>
    <row r="102" ht="16" customHeight="1" spans="1:38" s="149" customFormat="1" x14ac:dyDescent="0.25">
      <c r="A102" s="150">
        <f>[1]CREW!A203</f>
        <v>603</v>
      </c>
      <c r="B102" s="151" t="str">
        <f>[1]CREW!B203</f>
        <v>GARY MORNEAU</v>
      </c>
      <c r="C102" s="152" t="e">
        <f t="shared" si="3"/>
        <v>#N/A</v>
      </c>
      <c r="D102" s="151">
        <f>[1]CREW!D203</f>
        <v>0</v>
      </c>
      <c r="E102" s="151">
        <f>[1]CREW!E203</f>
        <v>0</v>
      </c>
      <c r="F102" s="151">
        <f>[1]CREW!F203</f>
        <v>0</v>
      </c>
      <c r="G102" s="151">
        <f>[1]CREW!G203</f>
        <v>0</v>
      </c>
      <c r="H102" s="150">
        <f>[1]CREW!H203</f>
        <v>0</v>
      </c>
      <c r="I102" s="153">
        <f>[1]CREW!I203</f>
        <v>0</v>
      </c>
      <c r="J102" s="153">
        <f>[1]CREW!J203</f>
        <v>0</v>
      </c>
      <c r="K102" s="154">
        <f>[1]CREW!K203</f>
        <v>0</v>
      </c>
      <c r="L102" s="153">
        <f>[1]CREW!L203</f>
        <v>0</v>
      </c>
      <c r="M102" s="154">
        <f>[1]CREW!M203</f>
        <v>0</v>
      </c>
      <c r="N102" s="155">
        <f>[1]CREW!N203</f>
        <v>0</v>
      </c>
      <c r="O102" s="153">
        <f>[1]CREW!O203</f>
        <v>0</v>
      </c>
      <c r="P102" s="153">
        <f>[1]CREW!P203</f>
        <v>0</v>
      </c>
      <c r="Q102" s="154">
        <f>[1]CREW!Q203</f>
        <v>0</v>
      </c>
      <c r="R102" s="155">
        <f>[1]CREW!R203</f>
        <v>0</v>
      </c>
      <c r="S102" s="153">
        <f>[1]CREW!S203</f>
        <v>0</v>
      </c>
      <c r="T102" s="155">
        <f>[1]CREW!T203</f>
        <v>0</v>
      </c>
      <c r="U102" s="153">
        <f>[1]CREW!U203</f>
        <v>0</v>
      </c>
      <c r="V102" s="153">
        <f>[1]CREW!V203</f>
        <v>0</v>
      </c>
      <c r="W102" s="156" t="s">
        <v>37</v>
      </c>
      <c r="X102" s="157"/>
      <c r="Y102" s="158"/>
      <c r="Z102" s="159"/>
      <c r="AA102" s="160"/>
      <c r="AB102" s="161"/>
      <c r="AC102" s="160"/>
      <c r="AD102" s="162"/>
      <c r="AE102" s="160"/>
      <c r="AF102" s="160"/>
      <c r="AG102" s="160" t="s">
        <v>32</v>
      </c>
      <c r="AH102" s="162"/>
      <c r="AL102" s="163"/>
    </row>
    <row r="103" ht="16" customHeight="1" spans="1:38" s="149" customFormat="1" x14ac:dyDescent="0.25">
      <c r="A103" s="164">
        <f>[1]CREW!A204</f>
        <v>604</v>
      </c>
      <c r="B103" s="165" t="str">
        <f>[1]CREW!B204</f>
        <v>KANWAJEET GILL</v>
      </c>
      <c r="C103" s="166">
        <f t="shared" si="3"/>
        <v>34.71</v>
      </c>
      <c r="D103" s="165" t="str">
        <f>[1]CREW!D204</f>
        <v>CD</v>
      </c>
      <c r="E103" s="165">
        <f>[1]CREW!E204</f>
        <v>0</v>
      </c>
      <c r="F103" s="165">
        <f>[1]CREW!F204</f>
        <v>0</v>
      </c>
      <c r="G103" s="165">
        <f>[1]CREW!G204</f>
        <v>0</v>
      </c>
      <c r="H103" s="164">
        <f>[1]CREW!H204</f>
        <v>0</v>
      </c>
      <c r="I103" s="167">
        <f>[1]CREW!I204</f>
        <v>0</v>
      </c>
      <c r="J103" s="167">
        <f>[1]CREW!J204</f>
        <v>0</v>
      </c>
      <c r="K103" s="168">
        <f>[1]CREW!K204</f>
        <v>0</v>
      </c>
      <c r="L103" s="169">
        <f>[1]CREW!L204</f>
        <v>0</v>
      </c>
      <c r="M103" s="168">
        <f>[1]CREW!M204</f>
        <v>0</v>
      </c>
      <c r="N103" s="170">
        <f>[1]CREW!N204</f>
        <v>0</v>
      </c>
      <c r="O103" s="169">
        <f>[1]CREW!O204</f>
        <v>0</v>
      </c>
      <c r="P103" s="169">
        <f>[1]CREW!P204</f>
        <v>0</v>
      </c>
      <c r="Q103" s="168">
        <f>[1]CREW!Q204</f>
        <v>0</v>
      </c>
      <c r="R103" s="170">
        <f>[1]CREW!R204</f>
        <v>0</v>
      </c>
      <c r="S103" s="169">
        <f>[1]CREW!S204</f>
        <v>0</v>
      </c>
      <c r="T103" s="170">
        <f>[1]CREW!T204</f>
        <v>0</v>
      </c>
      <c r="U103" s="167">
        <f>[1]CREW!U204</f>
        <v>0</v>
      </c>
      <c r="V103" s="167">
        <f>[1]CREW!V204</f>
        <v>0</v>
      </c>
      <c r="W103" s="171" t="s">
        <v>37</v>
      </c>
      <c r="X103" s="172"/>
      <c r="Y103" s="158"/>
      <c r="Z103" s="159"/>
      <c r="AA103" s="160"/>
      <c r="AB103" s="161"/>
      <c r="AC103" s="160"/>
      <c r="AD103" s="162"/>
      <c r="AE103" s="160"/>
      <c r="AF103" s="160"/>
      <c r="AG103" s="160" t="s">
        <v>32</v>
      </c>
      <c r="AH103" s="162"/>
      <c r="AL103" s="163"/>
    </row>
    <row r="104" ht="16" customHeight="1" spans="1:38" s="149" customFormat="1" x14ac:dyDescent="0.25">
      <c r="A104" s="150">
        <f>[1]CREW!A205</f>
        <v>605</v>
      </c>
      <c r="B104" s="151" t="str">
        <f>[1]CREW!B205</f>
        <v>JASVIR ATHWAL</v>
      </c>
      <c r="C104" s="152" t="e">
        <f t="shared" si="3"/>
        <v>#N/A</v>
      </c>
      <c r="D104" s="151">
        <f>[1]CREW!D205</f>
        <v>0</v>
      </c>
      <c r="E104" s="151">
        <f>[1]CREW!E205</f>
        <v>0</v>
      </c>
      <c r="F104" s="151">
        <f>[1]CREW!F205</f>
        <v>0</v>
      </c>
      <c r="G104" s="151">
        <f>[1]CREW!G205</f>
        <v>0</v>
      </c>
      <c r="H104" s="150">
        <f>[1]CREW!H205</f>
        <v>0</v>
      </c>
      <c r="I104" s="153">
        <f>[1]CREW!I205</f>
        <v>0</v>
      </c>
      <c r="J104" s="153">
        <f>[1]CREW!J205</f>
        <v>0</v>
      </c>
      <c r="K104" s="154">
        <f>[1]CREW!K205</f>
        <v>0</v>
      </c>
      <c r="L104" s="153">
        <f>[1]CREW!L205</f>
        <v>0</v>
      </c>
      <c r="M104" s="154">
        <f>[1]CREW!M205</f>
        <v>0</v>
      </c>
      <c r="N104" s="155">
        <f>[1]CREW!N205</f>
        <v>0</v>
      </c>
      <c r="O104" s="153">
        <f>[1]CREW!O205</f>
        <v>0</v>
      </c>
      <c r="P104" s="153">
        <f>[1]CREW!P205</f>
        <v>0</v>
      </c>
      <c r="Q104" s="154">
        <f>[1]CREW!Q205</f>
        <v>12</v>
      </c>
      <c r="R104" s="155">
        <f>[1]CREW!R205</f>
        <v>0</v>
      </c>
      <c r="S104" s="153">
        <f>[1]CREW!S205</f>
        <v>0</v>
      </c>
      <c r="T104" s="155">
        <f>[1]CREW!T205</f>
        <v>0</v>
      </c>
      <c r="U104" s="153">
        <f>[1]CREW!U205</f>
        <v>0</v>
      </c>
      <c r="V104" s="153">
        <f>[1]CREW!V205</f>
        <v>0</v>
      </c>
      <c r="W104" s="156" t="s">
        <v>37</v>
      </c>
      <c r="X104" s="157"/>
      <c r="Y104" s="158"/>
      <c r="Z104" s="159"/>
      <c r="AA104" s="160"/>
      <c r="AB104" s="161"/>
      <c r="AC104" s="160"/>
      <c r="AD104" s="162"/>
      <c r="AE104" s="160"/>
      <c r="AF104" s="160"/>
      <c r="AG104" s="160"/>
      <c r="AH104" s="162"/>
      <c r="AL104" s="163"/>
    </row>
    <row r="105" ht="16" customHeight="1" spans="1:38" s="173" customFormat="1" x14ac:dyDescent="0.25">
      <c r="A105" s="174"/>
      <c r="B105" s="174" t="str">
        <f>[1]CREW!B106</f>
        <v>GARTH WEEKS</v>
      </c>
      <c r="C105" s="175">
        <f t="shared" si="3"/>
        <v>43.71</v>
      </c>
      <c r="D105" s="174" t="str">
        <f>[1]CREW!D106</f>
        <v>LPF</v>
      </c>
      <c r="E105" s="174"/>
      <c r="F105" s="174"/>
      <c r="G105" s="174"/>
      <c r="H105" s="176"/>
      <c r="I105" s="177">
        <f>[1]CREW!I106</f>
        <v>0</v>
      </c>
      <c r="J105" s="177">
        <f>[1]CREW!J106</f>
        <v>0</v>
      </c>
      <c r="K105" s="178">
        <f>[1]CREW!K106</f>
        <v>12</v>
      </c>
      <c r="L105" s="179">
        <f>[1]CREW!L106</f>
        <v>5008</v>
      </c>
      <c r="M105" s="178">
        <f>[1]CREW!M106</f>
        <v>12</v>
      </c>
      <c r="N105" s="180">
        <f>[1]CREW!N106</f>
        <v>5008</v>
      </c>
      <c r="O105" s="179">
        <f>[1]CREW!O106</f>
        <v>12</v>
      </c>
      <c r="P105" s="179">
        <f>[1]CREW!P106</f>
        <v>5008</v>
      </c>
      <c r="Q105" s="178">
        <f>[1]CREW!Q106</f>
        <v>12</v>
      </c>
      <c r="R105" s="180">
        <f>[1]CREW!R106</f>
        <v>5008</v>
      </c>
      <c r="S105" s="179">
        <f>[1]CREW!S106</f>
        <v>12</v>
      </c>
      <c r="T105" s="180">
        <f>[1]CREW!T106</f>
        <v>5008</v>
      </c>
      <c r="U105" s="177">
        <f>[1]CREW!U106</f>
        <v>12</v>
      </c>
      <c r="V105" s="177">
        <f>[1]CREW!V106</f>
        <v>802</v>
      </c>
      <c r="W105" s="181" t="s">
        <v>29</v>
      </c>
      <c r="X105" s="182"/>
      <c r="Y105" s="183"/>
      <c r="Z105" s="184"/>
      <c r="AA105" s="185"/>
      <c r="AB105" s="186"/>
      <c r="AC105" s="185"/>
      <c r="AD105" s="187"/>
      <c r="AE105" s="185"/>
      <c r="AF105" s="185"/>
      <c r="AG105" s="185"/>
      <c r="AH105" s="187"/>
      <c r="AL105" s="188"/>
    </row>
    <row r="106" ht="16" customHeight="1" spans="1:38" s="173" customFormat="1" x14ac:dyDescent="0.25">
      <c r="A106" s="189"/>
      <c r="B106" s="189" t="str">
        <f>[1]CREW!B107</f>
        <v>TINA CAVENO</v>
      </c>
      <c r="C106" s="190">
        <f t="shared" si="3"/>
        <v>38.98</v>
      </c>
      <c r="D106" s="189" t="str">
        <f>[1]CREW!D107</f>
        <v>LPL</v>
      </c>
      <c r="E106" s="189"/>
      <c r="F106" s="189"/>
      <c r="G106" s="189"/>
      <c r="H106" s="191"/>
      <c r="I106" s="192">
        <f>[1]CREW!I107</f>
        <v>0</v>
      </c>
      <c r="J106" s="192">
        <f>[1]CREW!J107</f>
        <v>0</v>
      </c>
      <c r="K106" s="193">
        <f>[1]CREW!K107</f>
        <v>12</v>
      </c>
      <c r="L106" s="192">
        <f>[1]CREW!L107</f>
        <v>5009</v>
      </c>
      <c r="M106" s="193">
        <f>[1]CREW!M107</f>
        <v>12</v>
      </c>
      <c r="N106" s="194">
        <f>[1]CREW!N107</f>
        <v>5009</v>
      </c>
      <c r="O106" s="192">
        <f>[1]CREW!O107</f>
        <v>12</v>
      </c>
      <c r="P106" s="192">
        <f>[1]CREW!P107</f>
        <v>5009</v>
      </c>
      <c r="Q106" s="193">
        <f>[1]CREW!Q107</f>
        <v>12</v>
      </c>
      <c r="R106" s="194">
        <f>[1]CREW!R107</f>
        <v>5009</v>
      </c>
      <c r="S106" s="192">
        <f>[1]CREW!S107</f>
        <v>12</v>
      </c>
      <c r="T106" s="194">
        <f>[1]CREW!T107</f>
        <v>5009</v>
      </c>
      <c r="U106" s="192">
        <f>[1]CREW!U107</f>
        <v>0</v>
      </c>
      <c r="V106" s="192">
        <f>[1]CREW!V107</f>
        <v>0</v>
      </c>
      <c r="W106" s="195"/>
      <c r="X106" s="196"/>
      <c r="Y106" s="183"/>
      <c r="Z106" s="184"/>
      <c r="AA106" s="185"/>
      <c r="AB106" s="186"/>
      <c r="AC106" s="185"/>
      <c r="AD106" s="187"/>
      <c r="AE106" s="185"/>
      <c r="AF106" s="185"/>
      <c r="AG106" s="185"/>
      <c r="AH106" s="187"/>
      <c r="AL106" s="188"/>
    </row>
    <row r="107" ht="9" customHeight="1" spans="1:8" x14ac:dyDescent="0.25">
      <c r="A107" s="197"/>
      <c r="B107" s="197"/>
      <c r="H107" s="198"/>
    </row>
    <row r="108" ht="9" customHeight="1" spans="1:8" x14ac:dyDescent="0.25">
      <c r="A108" s="197"/>
      <c r="B108" s="197"/>
      <c r="H108" s="198"/>
    </row>
    <row r="109" ht="9" customHeight="1" spans="1:8" x14ac:dyDescent="0.25">
      <c r="A109" s="197"/>
      <c r="B109" s="197"/>
      <c r="H109" s="198"/>
    </row>
    <row r="110" ht="9" customHeight="1" spans="1:8" x14ac:dyDescent="0.25">
      <c r="A110" s="197"/>
      <c r="B110" s="197"/>
      <c r="H110" s="198"/>
    </row>
    <row r="111" ht="9" customHeight="1" spans="1:8" x14ac:dyDescent="0.25">
      <c r="A111" s="197"/>
      <c r="B111" s="197"/>
      <c r="H111" s="198"/>
    </row>
    <row r="112" ht="9" customHeight="1" spans="1:8" x14ac:dyDescent="0.25">
      <c r="A112" s="197"/>
      <c r="B112" s="197"/>
      <c r="H112" s="198"/>
    </row>
    <row r="113" ht="9" customHeight="1" spans="1:8" x14ac:dyDescent="0.25">
      <c r="A113" s="197"/>
      <c r="B113" s="197"/>
      <c r="H113" s="198"/>
    </row>
    <row r="114" ht="9" customHeight="1" spans="1:27" x14ac:dyDescent="0.25">
      <c r="A114" s="197"/>
      <c r="B114" s="197"/>
      <c r="H114" s="198"/>
      <c r="Y114" s="5" t="s">
        <v>32</v>
      </c>
      <c r="Z114" s="5" t="s">
        <v>32</v>
      </c>
      <c r="AA114" s="5" t="s">
        <v>32</v>
      </c>
    </row>
    <row r="115" ht="9" customHeight="1" spans="1:8" x14ac:dyDescent="0.25">
      <c r="A115" s="197"/>
      <c r="B115" s="197"/>
      <c r="H115" s="198"/>
    </row>
  </sheetData>
  <mergeCells count="27">
    <mergeCell ref="I1:O1"/>
    <mergeCell ref="Q1:V1"/>
    <mergeCell ref="I2:J2"/>
    <mergeCell ref="K2:L2"/>
    <mergeCell ref="M2:N2"/>
    <mergeCell ref="O2:P2"/>
    <mergeCell ref="Q2:R2"/>
    <mergeCell ref="S2:T2"/>
    <mergeCell ref="U2:V2"/>
    <mergeCell ref="A2:A3"/>
    <mergeCell ref="B2:B3"/>
    <mergeCell ref="C2:C3"/>
    <mergeCell ref="D2:D3"/>
    <mergeCell ref="E2:E3"/>
    <mergeCell ref="F2:F3"/>
    <mergeCell ref="G2:G3"/>
    <mergeCell ref="H2:H3"/>
    <mergeCell ref="W2:W3"/>
    <mergeCell ref="Y2:Y3"/>
    <mergeCell ref="Z2:Z3"/>
    <mergeCell ref="AA2:AA3"/>
    <mergeCell ref="AB2:AB3"/>
    <mergeCell ref="AC2:AC3"/>
    <mergeCell ref="AD2:AD3"/>
    <mergeCell ref="AE2:AE3"/>
    <mergeCell ref="AF2:AF3"/>
    <mergeCell ref="AH2:AH3"/>
  </mergeCells>
  <printOptions headings="1"/>
  <pageMargins left="0.43" right="0.35" top="0.24" bottom="0.19" header="0" footer="0"/>
  <pageSetup orientation="landscape" horizontalDpi="4294967294" verticalDpi="4294967294" blackAndWhite="1" scale="68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5"/>
  <sheetViews>
    <sheetView workbookViewId="0" zoomScale="100" zoomScaleNormal="100">
      <pane xSplit="8" ySplit="3" topLeftCell="I4" activePane="bottomRight" state="frozen"/>
      <selection pane="bottomRight" activeCell="L6" sqref="L6"/>
    </sheetView>
  </sheetViews>
  <sheetFormatPr defaultRowHeight="14" outlineLevelRow="0" outlineLevelCol="0" x14ac:dyDescent="0" defaultColWidth="12.5" customHeight="1"/>
  <cols>
    <col min="1" max="1" width="7.6640625" style="1" customWidth="1"/>
    <col min="2" max="2" width="24.5" style="1" customWidth="1"/>
    <col min="3" max="3" width="18.6640625" style="2" customWidth="1"/>
    <col min="4" max="4" width="8.33203125" style="3" customWidth="1"/>
    <col min="5" max="5" width="33.83203125" style="4" hidden="1" customWidth="1"/>
    <col min="6" max="6" width="7.6640625" style="4" hidden="1" customWidth="1"/>
    <col min="7" max="7" width="11" style="4" hidden="1" customWidth="1"/>
    <col min="8" max="8" width="16.1640625" style="5" hidden="1" customWidth="1"/>
    <col min="9" max="9" width="7" style="5" customWidth="1"/>
    <col min="10" max="10" width="9.5" style="1" customWidth="1"/>
    <col min="11" max="11" width="7" style="5" customWidth="1"/>
    <col min="12" max="12" width="9.5" style="1" customWidth="1"/>
    <col min="13" max="13" width="7" style="5" customWidth="1"/>
    <col min="14" max="14" width="9.5" style="1" customWidth="1"/>
    <col min="15" max="15" width="7" style="5" customWidth="1"/>
    <col min="16" max="16" width="9.5" style="1" customWidth="1"/>
    <col min="17" max="17" width="7" style="5" customWidth="1"/>
    <col min="18" max="18" width="9.5" style="1" customWidth="1"/>
    <col min="19" max="19" width="7" style="5" customWidth="1"/>
    <col min="20" max="20" width="9.5" style="1" customWidth="1"/>
    <col min="21" max="21" width="7" style="5" customWidth="1"/>
    <col min="22" max="22" width="9.5" style="1" customWidth="1"/>
    <col min="23" max="23" width="22.5" style="6" customWidth="1"/>
    <col min="24" max="24" width="8.33203125" style="5" customWidth="1"/>
    <col min="25" max="30" width="5.6640625" style="5" customWidth="1"/>
    <col min="31" max="31" width="16.6640625" style="5" customWidth="1"/>
    <col min="32" max="32" width="5.6640625" style="5" customWidth="1"/>
    <col min="33" max="33" width="7.33203125" style="5" customWidth="1"/>
    <col min="34" max="34" width="7.1640625" style="5" customWidth="1"/>
    <col min="35" max="35" width="12.5" style="5" customWidth="1"/>
    <col min="36" max="36" width="31.33203125" style="5" customWidth="1"/>
    <col min="37" max="37" width="12.5" style="5" customWidth="1"/>
    <col min="38" max="38" width="10" style="7" customWidth="1"/>
    <col min="39" max="16384" width="12.5" style="5" customWidth="1"/>
  </cols>
  <sheetData>
    <row r="1" ht="48" customHeight="1" spans="1:38" s="8" customFormat="1" x14ac:dyDescent="0.25">
      <c r="A1" s="9"/>
      <c r="B1" s="9" t="str">
        <f>[1]CREW!$A$1</f>
        <v>YELLOWJACKETS S1</v>
      </c>
      <c r="C1" s="10"/>
      <c r="H1" s="11"/>
      <c r="I1" s="12" t="s">
        <v>0</v>
      </c>
      <c r="J1" s="12"/>
      <c r="K1" s="12"/>
      <c r="L1" s="12"/>
      <c r="M1" s="12"/>
      <c r="N1" s="12"/>
      <c r="O1" s="12"/>
      <c r="P1" s="11"/>
      <c r="Q1" s="13">
        <f>[1]CREW!$B$2</f>
        <v>42960</v>
      </c>
      <c r="R1" s="11"/>
      <c r="S1" s="11"/>
      <c r="T1" s="11"/>
      <c r="U1" s="11"/>
      <c r="V1" s="11"/>
      <c r="W1" s="14" t="s">
        <v>1</v>
      </c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5"/>
      <c r="AL1" s="16"/>
    </row>
    <row r="2" ht="15" customHeight="1" spans="1:34" x14ac:dyDescent="0.25">
      <c r="A2" s="17" t="s">
        <v>2</v>
      </c>
      <c r="B2" s="17" t="s">
        <v>3</v>
      </c>
      <c r="C2" s="18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9" t="s">
        <v>9</v>
      </c>
      <c r="I2" s="20">
        <f>K2-1</f>
        <v>42954</v>
      </c>
      <c r="J2" s="21"/>
      <c r="K2" s="20">
        <f>M2-1</f>
        <v>42955</v>
      </c>
      <c r="L2" s="21"/>
      <c r="M2" s="20">
        <f>O2-1</f>
        <v>42956</v>
      </c>
      <c r="N2" s="21"/>
      <c r="O2" s="20">
        <f>Q2-1</f>
        <v>42957</v>
      </c>
      <c r="P2" s="21"/>
      <c r="Q2" s="20">
        <f>S2-1</f>
        <v>42958</v>
      </c>
      <c r="R2" s="21"/>
      <c r="S2" s="20">
        <f>U2-1</f>
        <v>42959</v>
      </c>
      <c r="T2" s="21"/>
      <c r="U2" s="20">
        <f>$Q$1</f>
        <v>42960</v>
      </c>
      <c r="V2" s="21"/>
      <c r="W2" s="22" t="s">
        <v>10</v>
      </c>
      <c r="X2" s="23"/>
      <c r="Y2" s="24" t="s">
        <v>11</v>
      </c>
      <c r="Z2" s="24" t="s">
        <v>12</v>
      </c>
      <c r="AA2" s="24" t="s">
        <v>13</v>
      </c>
      <c r="AB2" s="24" t="s">
        <v>14</v>
      </c>
      <c r="AC2" s="24" t="s">
        <v>15</v>
      </c>
      <c r="AD2" s="24" t="s">
        <v>16</v>
      </c>
      <c r="AE2" s="24" t="s">
        <v>17</v>
      </c>
      <c r="AF2" s="24" t="s">
        <v>18</v>
      </c>
      <c r="AG2" s="24" t="s">
        <v>19</v>
      </c>
      <c r="AH2" s="24" t="s">
        <v>20</v>
      </c>
    </row>
    <row r="3" ht="15" customHeight="1" spans="1:34" x14ac:dyDescent="0.25">
      <c r="A3" s="25"/>
      <c r="B3" s="25"/>
      <c r="C3" s="26"/>
      <c r="D3" s="25"/>
      <c r="E3" s="25"/>
      <c r="F3" s="25"/>
      <c r="G3" s="25"/>
      <c r="H3" s="27"/>
      <c r="I3" s="28" t="s">
        <v>21</v>
      </c>
      <c r="J3" s="29" t="s">
        <v>22</v>
      </c>
      <c r="K3" s="28" t="s">
        <v>23</v>
      </c>
      <c r="L3" s="29" t="s">
        <v>22</v>
      </c>
      <c r="M3" s="28" t="s">
        <v>24</v>
      </c>
      <c r="N3" s="29" t="s">
        <v>22</v>
      </c>
      <c r="O3" s="28" t="s">
        <v>25</v>
      </c>
      <c r="P3" s="29" t="s">
        <v>22</v>
      </c>
      <c r="Q3" s="28" t="s">
        <v>26</v>
      </c>
      <c r="R3" s="29" t="s">
        <v>22</v>
      </c>
      <c r="S3" s="28" t="s">
        <v>27</v>
      </c>
      <c r="T3" s="29" t="s">
        <v>22</v>
      </c>
      <c r="U3" s="28" t="s">
        <v>28</v>
      </c>
      <c r="V3" s="29" t="s">
        <v>22</v>
      </c>
      <c r="W3" s="30"/>
      <c r="X3" s="31"/>
      <c r="Y3" s="32"/>
      <c r="Z3" s="32"/>
      <c r="AA3" s="32"/>
      <c r="AB3" s="32"/>
      <c r="AC3" s="32"/>
      <c r="AD3" s="32"/>
      <c r="AE3" s="32"/>
      <c r="AF3" s="32"/>
      <c r="AG3" s="32"/>
      <c r="AH3" s="32"/>
    </row>
    <row r="4" ht="16" customHeight="1" spans="1:38" s="33" customFormat="1" x14ac:dyDescent="0.25">
      <c r="A4" s="34">
        <f>[1]CREW!A105</f>
        <v>201</v>
      </c>
      <c r="B4" s="35" t="str">
        <f>[1]CREW!B105</f>
        <v>MARGO McKENZIE</v>
      </c>
      <c r="C4" s="36">
        <f t="shared" ref="C4:C35" si="0">VLOOKUP(D4,$AK$4:$AL$101,2,FALSE)</f>
        <v>45.35</v>
      </c>
      <c r="D4" s="35" t="str">
        <f>[1]CREW!D105</f>
        <v>PC</v>
      </c>
      <c r="E4" s="35">
        <f>[1]CREW!E105</f>
        <v>0</v>
      </c>
      <c r="F4" s="35" t="str">
        <f>[1]CREW!F105</f>
        <v>3477</v>
      </c>
      <c r="G4" s="35">
        <f>[1]CREW!G105</f>
        <v>0</v>
      </c>
      <c r="H4" s="34">
        <f>[1]CREW!H105</f>
        <v>6043062111</v>
      </c>
      <c r="I4" s="37">
        <f>[1]CREW!I105</f>
        <v>0</v>
      </c>
      <c r="J4" s="37">
        <f>[1]CREW!J105</f>
        <v>0</v>
      </c>
      <c r="K4" s="38">
        <f>[1]CREW!K105</f>
        <v>12</v>
      </c>
      <c r="L4" s="37">
        <f>[1]CREW!L105</f>
        <v>5007</v>
      </c>
      <c r="M4" s="38">
        <f>[1]CREW!M105</f>
        <v>12</v>
      </c>
      <c r="N4" s="39">
        <f>[1]CREW!N105</f>
        <v>5007</v>
      </c>
      <c r="O4" s="38">
        <f>[1]CREW!O105</f>
        <v>12</v>
      </c>
      <c r="P4" s="37">
        <f>[1]CREW!P105</f>
        <v>5007</v>
      </c>
      <c r="Q4" s="38">
        <f>[1]CREW!Q105</f>
        <v>12</v>
      </c>
      <c r="R4" s="39">
        <f>[1]CREW!R105</f>
        <v>5007</v>
      </c>
      <c r="S4" s="37">
        <f>[1]CREW!S105</f>
        <v>12</v>
      </c>
      <c r="T4" s="39">
        <f>[1]CREW!T105</f>
        <v>5007</v>
      </c>
      <c r="U4" s="37">
        <f>[1]CREW!U105</f>
        <v>0</v>
      </c>
      <c r="V4" s="37">
        <f>[1]CREW!V105</f>
        <v>0</v>
      </c>
      <c r="W4" s="40" t="s">
        <v>29</v>
      </c>
      <c r="X4" s="41"/>
      <c r="Y4" s="42" t="s">
        <v>30</v>
      </c>
      <c r="Z4" s="43" t="s">
        <v>30</v>
      </c>
      <c r="AA4" s="44" t="s">
        <v>30</v>
      </c>
      <c r="AB4" s="45"/>
      <c r="AC4" s="44" t="s">
        <v>31</v>
      </c>
      <c r="AD4" s="46"/>
      <c r="AE4" s="44"/>
      <c r="AF4" s="44"/>
      <c r="AG4" s="44" t="s">
        <v>32</v>
      </c>
      <c r="AH4" s="46"/>
      <c r="AJ4" s="33" t="str">
        <f>[2]RATES!A180</f>
        <v>Construction Coordinator</v>
      </c>
      <c r="AK4" s="33" t="str">
        <f>[2]RATES!B180</f>
        <v>CC</v>
      </c>
      <c r="AL4" s="47">
        <f>[2]RATES!C180</f>
        <v>46.46</v>
      </c>
    </row>
    <row r="5" ht="16" customHeight="1" spans="1:38" s="33" customFormat="1" x14ac:dyDescent="0.25">
      <c r="A5" s="48">
        <f>[1]CREW!A106</f>
        <v>202</v>
      </c>
      <c r="B5" s="49" t="str">
        <f>[1]CREW!B106</f>
        <v>GARTH WEEKS</v>
      </c>
      <c r="C5" s="50">
        <f t="shared" si="0"/>
        <v>43.71</v>
      </c>
      <c r="D5" s="49" t="str">
        <f>[1]CREW!D106</f>
        <v>LPF</v>
      </c>
      <c r="E5" s="49">
        <f>[1]CREW!E106</f>
        <v>0</v>
      </c>
      <c r="F5" s="49" t="str">
        <f>[1]CREW!F106</f>
        <v>4 025</v>
      </c>
      <c r="G5" s="49">
        <f>[1]CREW!G106</f>
        <v>0</v>
      </c>
      <c r="H5" s="48">
        <f>[1]CREW!H106</f>
        <v>0</v>
      </c>
      <c r="I5" s="51">
        <f>[1]CREW!I106</f>
        <v>0</v>
      </c>
      <c r="J5" s="51">
        <f>[1]CREW!J106</f>
        <v>0</v>
      </c>
      <c r="K5" s="52">
        <f>[1]CREW!K106</f>
        <v>12</v>
      </c>
      <c r="L5" s="53">
        <v>4012</v>
      </c>
      <c r="M5" s="52">
        <f>[1]CREW!M106</f>
        <v>12</v>
      </c>
      <c r="N5" s="54">
        <f>[1]CREW!N106</f>
        <v>5008</v>
      </c>
      <c r="O5" s="53">
        <f>[1]CREW!O106</f>
        <v>12</v>
      </c>
      <c r="P5" s="53">
        <f>[1]CREW!P106</f>
        <v>5008</v>
      </c>
      <c r="Q5" s="52">
        <f>[1]CREW!Q106</f>
        <v>12</v>
      </c>
      <c r="R5" s="54">
        <f>[1]CREW!R106</f>
        <v>5008</v>
      </c>
      <c r="S5" s="53">
        <f>[1]CREW!S106</f>
        <v>12</v>
      </c>
      <c r="T5" s="54">
        <f>[1]CREW!T106</f>
        <v>5008</v>
      </c>
      <c r="U5" s="51">
        <f>[1]CREW!U106</f>
        <v>12</v>
      </c>
      <c r="V5" s="51">
        <f>[1]CREW!V106</f>
        <v>802</v>
      </c>
      <c r="W5" s="40" t="s">
        <v>29</v>
      </c>
      <c r="X5" s="55"/>
      <c r="Y5" s="56" t="s">
        <v>30</v>
      </c>
      <c r="Z5" s="57" t="s">
        <v>30</v>
      </c>
      <c r="AA5" s="58" t="s">
        <v>30</v>
      </c>
      <c r="AB5" s="59"/>
      <c r="AC5" s="58" t="s">
        <v>31</v>
      </c>
      <c r="AD5" s="60"/>
      <c r="AE5" s="58"/>
      <c r="AF5" s="58"/>
      <c r="AG5" s="58" t="s">
        <v>32</v>
      </c>
      <c r="AH5" s="60"/>
      <c r="AJ5" s="33" t="str">
        <f>[2]RATES!A181</f>
        <v>Construction GENERAL Foreman</v>
      </c>
      <c r="AK5" s="33" t="str">
        <f>[2]RATES!B181</f>
        <v>CGF</v>
      </c>
      <c r="AL5" s="47">
        <f>[2]RATES!C181</f>
        <v>43.71</v>
      </c>
    </row>
    <row r="6" ht="16" customHeight="1" spans="1:40" s="33" customFormat="1" x14ac:dyDescent="0.25">
      <c r="A6" s="61">
        <f>[1]CREW!A107</f>
        <v>203</v>
      </c>
      <c r="B6" s="62" t="str">
        <f>[1]CREW!B107</f>
        <v>TINA CAVENO</v>
      </c>
      <c r="C6" s="63">
        <f t="shared" si="0"/>
        <v>38.98</v>
      </c>
      <c r="D6" s="62" t="str">
        <f>[1]CREW!D107</f>
        <v>LPL</v>
      </c>
      <c r="E6" s="62">
        <f>[1]CREW!E107</f>
        <v>0</v>
      </c>
      <c r="F6" s="62">
        <f>[1]CREW!F107</f>
        <v>0</v>
      </c>
      <c r="G6" s="62">
        <f>[1]CREW!G107</f>
        <v>0</v>
      </c>
      <c r="H6" s="61">
        <f>[1]CREW!H107</f>
        <v>6047853457</v>
      </c>
      <c r="I6" s="64">
        <f>[1]CREW!I107</f>
        <v>0</v>
      </c>
      <c r="J6" s="64">
        <f>[1]CREW!J107</f>
        <v>0</v>
      </c>
      <c r="K6" s="65">
        <f>[1]CREW!K107</f>
        <v>12</v>
      </c>
      <c r="L6" s="64">
        <f>[1]CREW!L107</f>
        <v>5009</v>
      </c>
      <c r="M6" s="65">
        <f>[1]CREW!M107</f>
        <v>12</v>
      </c>
      <c r="N6" s="66">
        <f>[1]CREW!N107</f>
        <v>5009</v>
      </c>
      <c r="O6" s="64">
        <f>[1]CREW!O107</f>
        <v>12</v>
      </c>
      <c r="P6" s="64">
        <f>[1]CREW!P107</f>
        <v>5009</v>
      </c>
      <c r="Q6" s="65">
        <f>[1]CREW!Q107</f>
        <v>12</v>
      </c>
      <c r="R6" s="66">
        <f>[1]CREW!R107</f>
        <v>5009</v>
      </c>
      <c r="S6" s="64">
        <f>[1]CREW!S107</f>
        <v>12</v>
      </c>
      <c r="T6" s="66">
        <f>[1]CREW!T107</f>
        <v>5009</v>
      </c>
      <c r="U6" s="64">
        <f>[1]CREW!U107</f>
        <v>0</v>
      </c>
      <c r="V6" s="64">
        <f>[1]CREW!V107</f>
        <v>0</v>
      </c>
      <c r="W6" s="67" t="s">
        <v>29</v>
      </c>
      <c r="X6" s="68"/>
      <c r="Y6" s="56" t="s">
        <v>30</v>
      </c>
      <c r="Z6" s="57" t="s">
        <v>30</v>
      </c>
      <c r="AA6" s="58" t="s">
        <v>30</v>
      </c>
      <c r="AB6" s="59"/>
      <c r="AC6" s="58" t="s">
        <v>31</v>
      </c>
      <c r="AD6" s="60"/>
      <c r="AE6" s="58"/>
      <c r="AF6" s="58"/>
      <c r="AG6" s="58" t="s">
        <v>32</v>
      </c>
      <c r="AH6" s="60"/>
      <c r="AI6" s="33"/>
      <c r="AJ6" s="69">
        <f>[2]RATES!A182</f>
        <v>NaN</v>
      </c>
      <c r="AK6" s="69">
        <f>[2]RATES!B182</f>
        <v>NaN</v>
      </c>
      <c r="AL6" s="47">
        <f>[2]RATES!C182</f>
        <v>43.71</v>
      </c>
      <c r="AM6" s="69"/>
      <c r="AN6" s="69"/>
    </row>
    <row r="7" ht="16" customHeight="1" spans="1:38" s="33" customFormat="1" x14ac:dyDescent="0.25">
      <c r="A7" s="48">
        <f>[1]CREW!A108</f>
        <v>204</v>
      </c>
      <c r="B7" s="49" t="str">
        <f>[1]CREW!B108</f>
        <v>BRENDAN McKENZIE</v>
      </c>
      <c r="C7" s="50">
        <f t="shared" si="0"/>
        <v>41.48</v>
      </c>
      <c r="D7" s="49" t="str">
        <f>[1]CREW!D108</f>
        <v>LPFA3</v>
      </c>
      <c r="E7" s="49">
        <f>[1]CREW!E108</f>
        <v>0</v>
      </c>
      <c r="F7" s="49">
        <f>[1]CREW!F108</f>
        <v>0</v>
      </c>
      <c r="G7" s="49">
        <f>[1]CREW!G108</f>
        <v>0</v>
      </c>
      <c r="H7" s="48">
        <f>[1]CREW!H108</f>
        <v>7783859116</v>
      </c>
      <c r="I7" s="51">
        <f>[1]CREW!I108</f>
        <v>0</v>
      </c>
      <c r="J7" s="51">
        <f>[1]CREW!J108</f>
        <v>0</v>
      </c>
      <c r="K7" s="52">
        <f>[1]CREW!K108</f>
        <v>12</v>
      </c>
      <c r="L7" s="53">
        <f>[1]CREW!L108</f>
        <v>1074016</v>
      </c>
      <c r="M7" s="52">
        <f>[1]CREW!M108</f>
        <v>12</v>
      </c>
      <c r="N7" s="54">
        <f>[1]CREW!N108</f>
        <v>1074016</v>
      </c>
      <c r="O7" s="53">
        <f>[1]CREW!O108</f>
        <v>12</v>
      </c>
      <c r="P7" s="53">
        <f>[1]CREW!P108</f>
        <v>1084016</v>
      </c>
      <c r="Q7" s="52">
        <f>[1]CREW!Q108</f>
        <v>12</v>
      </c>
      <c r="R7" s="54">
        <f>[1]CREW!R108</f>
        <v>1084016</v>
      </c>
      <c r="S7" s="53">
        <f>[1]CREW!S108</f>
        <v>12</v>
      </c>
      <c r="T7" s="54">
        <f>[1]CREW!T108</f>
        <v>1003</v>
      </c>
      <c r="U7" s="51">
        <f>[1]CREW!U108</f>
        <v>0</v>
      </c>
      <c r="V7" s="51">
        <f>[1]CREW!V108</f>
        <v>0</v>
      </c>
      <c r="W7" s="40" t="s">
        <v>29</v>
      </c>
      <c r="X7" s="55"/>
      <c r="Y7" s="56"/>
      <c r="Z7" s="57"/>
      <c r="AA7" s="58" t="s">
        <v>30</v>
      </c>
      <c r="AB7" s="59"/>
      <c r="AC7" s="58"/>
      <c r="AD7" s="60" t="s">
        <v>33</v>
      </c>
      <c r="AE7" s="58"/>
      <c r="AF7" s="58"/>
      <c r="AG7" s="58" t="s">
        <v>32</v>
      </c>
      <c r="AH7" s="60"/>
      <c r="AJ7" s="33" t="str">
        <f>[2]RATES!A183</f>
        <v>Construction Buyer</v>
      </c>
      <c r="AK7" s="33" t="str">
        <f>[2]RATES!B183</f>
        <v>CB1</v>
      </c>
      <c r="AL7" s="47">
        <f>[2]RATES!C183</f>
        <v>36.49</v>
      </c>
    </row>
    <row r="8" ht="16" customHeight="1" spans="1:38" s="33" customFormat="1" x14ac:dyDescent="0.25">
      <c r="A8" s="61">
        <f>[1]CREW!A109</f>
        <v>205</v>
      </c>
      <c r="B8" s="62" t="str">
        <f>[1]CREW!B109</f>
        <v>DANA GAUDET</v>
      </c>
      <c r="C8" s="63">
        <f t="shared" si="0"/>
        <v>38.98</v>
      </c>
      <c r="D8" s="62" t="str">
        <f>[1]CREW!D109</f>
        <v>LP</v>
      </c>
      <c r="E8" s="62">
        <f>[1]CREW!E109</f>
        <v>0</v>
      </c>
      <c r="F8" s="62">
        <f>[1]CREW!F109</f>
        <v>5810</v>
      </c>
      <c r="G8" s="62">
        <f>[1]CREW!G109</f>
        <v>0</v>
      </c>
      <c r="H8" s="61">
        <f>[1]CREW!H109</f>
        <v>7782321990</v>
      </c>
      <c r="I8" s="64">
        <f>[1]CREW!I109</f>
        <v>0</v>
      </c>
      <c r="J8" s="64">
        <f>[1]CREW!J109</f>
        <v>0</v>
      </c>
      <c r="K8" s="65">
        <f>[1]CREW!K109</f>
        <v>12</v>
      </c>
      <c r="L8" s="64">
        <f>[1]CREW!L109</f>
        <v>1074016</v>
      </c>
      <c r="M8" s="65">
        <f>[1]CREW!M109</f>
        <v>12</v>
      </c>
      <c r="N8" s="66">
        <f>[1]CREW!N109</f>
        <v>1074016</v>
      </c>
      <c r="O8" s="64">
        <f>[1]CREW!O109</f>
        <v>12</v>
      </c>
      <c r="P8" s="64">
        <f>[1]CREW!P109</f>
        <v>812</v>
      </c>
      <c r="Q8" s="65">
        <f>[1]CREW!Q109</f>
        <v>12</v>
      </c>
      <c r="R8" s="66">
        <f>[1]CREW!R109</f>
        <v>34</v>
      </c>
      <c r="S8" s="64">
        <f>[1]CREW!S109</f>
        <v>12</v>
      </c>
      <c r="T8" s="66">
        <f>[1]CREW!T109</f>
        <v>1003</v>
      </c>
      <c r="U8" s="64">
        <f>[1]CREW!U109</f>
        <v>0</v>
      </c>
      <c r="V8" s="64">
        <f>[1]CREW!V109</f>
        <v>0</v>
      </c>
      <c r="W8" s="67" t="s">
        <v>29</v>
      </c>
      <c r="X8" s="68"/>
      <c r="Y8" s="56"/>
      <c r="Z8" s="57"/>
      <c r="AA8" s="58" t="s">
        <v>30</v>
      </c>
      <c r="AB8" s="59"/>
      <c r="AC8" s="58"/>
      <c r="AD8" s="60" t="s">
        <v>33</v>
      </c>
      <c r="AE8" s="58"/>
      <c r="AF8" s="58"/>
      <c r="AG8" s="58" t="s">
        <v>32</v>
      </c>
      <c r="AH8" s="60"/>
      <c r="AJ8" s="33" t="str">
        <f>[2]RATES!A184</f>
        <v>Maintenance Person</v>
      </c>
      <c r="AK8" s="33" t="str">
        <f>[2]RATES!B184</f>
        <v>MP</v>
      </c>
      <c r="AL8" s="47">
        <f>[2]RATES!C184</f>
        <v>34.04</v>
      </c>
    </row>
    <row r="9" ht="16" customHeight="1" spans="1:38" s="33" customFormat="1" x14ac:dyDescent="0.25">
      <c r="A9" s="48">
        <f>[1]CREW!A110</f>
        <v>206</v>
      </c>
      <c r="B9" s="49" t="str">
        <f>[1]CREW!B110</f>
        <v>ADAN  GUERRA</v>
      </c>
      <c r="C9" s="50">
        <f t="shared" si="0"/>
        <v>38.98</v>
      </c>
      <c r="D9" s="49" t="str">
        <f>[1]CREW!D110</f>
        <v>AS</v>
      </c>
      <c r="E9" s="49">
        <f>[1]CREW!E110</f>
        <v>0</v>
      </c>
      <c r="F9" s="49" t="str">
        <f>[1]CREW!F110</f>
        <v>3410</v>
      </c>
      <c r="G9" s="49">
        <f>[1]CREW!G110</f>
        <v>0</v>
      </c>
      <c r="H9" s="48">
        <f>[1]CREW!H110</f>
        <v>6047809072</v>
      </c>
      <c r="I9" s="51">
        <f>[1]CREW!I110</f>
        <v>0</v>
      </c>
      <c r="J9" s="51">
        <f>[1]CREW!J110</f>
        <v>0</v>
      </c>
      <c r="K9" s="52">
        <f>[1]CREW!K110</f>
        <v>10</v>
      </c>
      <c r="L9" s="53">
        <f>[1]CREW!L110</f>
        <v>1074016</v>
      </c>
      <c r="M9" s="52">
        <f>[1]CREW!M110</f>
        <v>10</v>
      </c>
      <c r="N9" s="54">
        <f>[1]CREW!N110</f>
        <v>812</v>
      </c>
      <c r="O9" s="53">
        <f>[1]CREW!O110</f>
        <v>10</v>
      </c>
      <c r="P9" s="53">
        <f>[1]CREW!P110</f>
        <v>812</v>
      </c>
      <c r="Q9" s="52">
        <f>[1]CREW!Q110</f>
        <v>10</v>
      </c>
      <c r="R9" s="54">
        <f>[1]CREW!R110</f>
        <v>812</v>
      </c>
      <c r="S9" s="53">
        <f>[1]CREW!S110</f>
        <v>8</v>
      </c>
      <c r="T9" s="54">
        <f>[1]CREW!T110</f>
        <v>1074016</v>
      </c>
      <c r="U9" s="51">
        <f>[1]CREW!U110</f>
        <v>0</v>
      </c>
      <c r="V9" s="51">
        <f>[1]CREW!V110</f>
        <v>0</v>
      </c>
      <c r="W9" s="40" t="s">
        <v>29</v>
      </c>
      <c r="X9" s="55"/>
      <c r="Y9" s="56"/>
      <c r="Z9" s="57"/>
      <c r="AA9" s="58"/>
      <c r="AB9" s="59"/>
      <c r="AC9" s="58"/>
      <c r="AD9" s="60" t="s">
        <v>33</v>
      </c>
      <c r="AE9" s="58"/>
      <c r="AF9" s="58"/>
      <c r="AG9" s="58" t="s">
        <v>32</v>
      </c>
      <c r="AH9" s="60"/>
      <c r="AJ9" s="33" t="str">
        <f>[2]RATES!A185</f>
        <v>Lead Carpenter Shop</v>
      </c>
      <c r="AK9" s="33" t="str">
        <f>[2]RATES!B185</f>
        <v>LCS</v>
      </c>
      <c r="AL9" s="47">
        <f>[2]RATES!C185</f>
        <v>38.98</v>
      </c>
    </row>
    <row r="10" ht="16" customHeight="1" spans="1:38" s="33" customFormat="1" x14ac:dyDescent="0.25">
      <c r="A10" s="61">
        <f>[1]CREW!A111</f>
        <v>207</v>
      </c>
      <c r="B10" s="62" t="str">
        <f>[1]CREW!B111</f>
        <v>LAURIE YOUNG</v>
      </c>
      <c r="C10" s="63">
        <f t="shared" si="0"/>
        <v>36.49</v>
      </c>
      <c r="D10" s="62" t="str">
        <f>[1]CREW!D111</f>
        <v>SP</v>
      </c>
      <c r="E10" s="62">
        <f>[1]CREW!E111</f>
        <v>0</v>
      </c>
      <c r="F10" s="62" t="str">
        <f>[1]CREW!F111</f>
        <v>8688</v>
      </c>
      <c r="G10" s="62">
        <f>[1]CREW!G111</f>
        <v>0</v>
      </c>
      <c r="H10" s="61">
        <f>[1]CREW!H111</f>
        <v>6042997776</v>
      </c>
      <c r="I10" s="64">
        <f>[1]CREW!I111</f>
        <v>0</v>
      </c>
      <c r="J10" s="64">
        <f>[1]CREW!J111</f>
        <v>0</v>
      </c>
      <c r="K10" s="65">
        <f>[1]CREW!K111</f>
        <v>10</v>
      </c>
      <c r="L10" s="64">
        <f>[1]CREW!L111</f>
        <v>791</v>
      </c>
      <c r="M10" s="65">
        <f>[1]CREW!M111</f>
        <v>10</v>
      </c>
      <c r="N10" s="66">
        <f>[1]CREW!N111</f>
        <v>107026</v>
      </c>
      <c r="O10" s="64">
        <f>[1]CREW!O111</f>
        <v>10</v>
      </c>
      <c r="P10" s="64">
        <f>[1]CREW!P111</f>
        <v>1003</v>
      </c>
      <c r="Q10" s="65">
        <f>[1]CREW!Q111</f>
        <v>10</v>
      </c>
      <c r="R10" s="66">
        <f>[1]CREW!R111</f>
        <v>812</v>
      </c>
      <c r="S10" s="64">
        <f>[1]CREW!S111</f>
        <v>8</v>
      </c>
      <c r="T10" s="66">
        <f>[1]CREW!T111</f>
        <v>812</v>
      </c>
      <c r="U10" s="64">
        <f>[1]CREW!U111</f>
        <v>0</v>
      </c>
      <c r="V10" s="64">
        <f>[1]CREW!V111</f>
        <v>0</v>
      </c>
      <c r="W10" s="67" t="s">
        <v>29</v>
      </c>
      <c r="X10" s="68"/>
      <c r="Y10" s="56"/>
      <c r="Z10" s="57"/>
      <c r="AA10" s="58"/>
      <c r="AB10" s="59"/>
      <c r="AC10" s="58"/>
      <c r="AD10" s="60"/>
      <c r="AE10" s="58"/>
      <c r="AF10" s="58"/>
      <c r="AG10" s="58" t="s">
        <v>32</v>
      </c>
      <c r="AH10" s="60"/>
      <c r="AJ10" s="33" t="str">
        <f>[2]RATES!A186</f>
        <v>Paint Coordinator</v>
      </c>
      <c r="AK10" s="33" t="str">
        <f>[2]RATES!B186</f>
        <v>PC</v>
      </c>
      <c r="AL10" s="47">
        <f>[2]RATES!C186</f>
        <v>45.35</v>
      </c>
    </row>
    <row r="11" ht="16" customHeight="1" spans="1:38" s="33" customFormat="1" x14ac:dyDescent="0.25">
      <c r="A11" s="48">
        <f>[1]CREW!A112</f>
        <v>208</v>
      </c>
      <c r="B11" s="49" t="str">
        <f>[1]CREW!B112</f>
        <v>LOIS DEE WAHL</v>
      </c>
      <c r="C11" s="50">
        <f t="shared" si="0"/>
        <v>34.66</v>
      </c>
      <c r="D11" s="49" t="str">
        <f>[1]CREW!D112</f>
        <v>P</v>
      </c>
      <c r="E11" s="49">
        <f>[1]CREW!E112</f>
        <v>0</v>
      </c>
      <c r="F11" s="49" t="str">
        <f>[1]CREW!F112</f>
        <v>7915</v>
      </c>
      <c r="G11" s="49">
        <f>[1]CREW!G112</f>
        <v>0</v>
      </c>
      <c r="H11" s="48">
        <f>[1]CREW!H112</f>
        <v>6048331645</v>
      </c>
      <c r="I11" s="51">
        <f>[1]CREW!I112</f>
        <v>0</v>
      </c>
      <c r="J11" s="51">
        <f>[1]CREW!J112</f>
        <v>0</v>
      </c>
      <c r="K11" s="52">
        <f>[1]CREW!K112</f>
        <v>11</v>
      </c>
      <c r="L11" s="53">
        <f>[1]CREW!L112</f>
        <v>791</v>
      </c>
      <c r="M11" s="52">
        <f>[1]CREW!M112</f>
        <v>10</v>
      </c>
      <c r="N11" s="54">
        <f>[1]CREW!N112</f>
        <v>107026</v>
      </c>
      <c r="O11" s="53">
        <f>[1]CREW!O112</f>
        <v>10</v>
      </c>
      <c r="P11" s="53">
        <f>[1]CREW!P112</f>
        <v>812</v>
      </c>
      <c r="Q11" s="52">
        <f>[1]CREW!Q112</f>
        <v>10</v>
      </c>
      <c r="R11" s="54">
        <f>[1]CREW!R112</f>
        <v>812</v>
      </c>
      <c r="S11" s="53">
        <f>[1]CREW!S112</f>
        <v>8</v>
      </c>
      <c r="T11" s="54">
        <f>[1]CREW!T112</f>
        <v>1074016</v>
      </c>
      <c r="U11" s="51">
        <f>[1]CREW!U112</f>
        <v>0</v>
      </c>
      <c r="V11" s="51">
        <f>[1]CREW!V112</f>
        <v>0</v>
      </c>
      <c r="W11" s="40" t="s">
        <v>29</v>
      </c>
      <c r="X11" s="55"/>
      <c r="Y11" s="56"/>
      <c r="Z11" s="57"/>
      <c r="AA11" s="58"/>
      <c r="AB11" s="59"/>
      <c r="AC11" s="58"/>
      <c r="AD11" s="60"/>
      <c r="AE11" s="58"/>
      <c r="AF11" s="58"/>
      <c r="AG11" s="58" t="s">
        <v>32</v>
      </c>
      <c r="AH11" s="60"/>
      <c r="AJ11" s="33" t="str">
        <f>[2]RATES!A187</f>
        <v>Lead Paint Foreman</v>
      </c>
      <c r="AK11" s="33" t="str">
        <f>[2]RATES!B187</f>
        <v>LPF</v>
      </c>
      <c r="AL11" s="47">
        <f>[2]RATES!C187</f>
        <v>43.71</v>
      </c>
    </row>
    <row r="12" ht="16" customHeight="1" spans="1:38" s="33" customFormat="1" x14ac:dyDescent="0.25">
      <c r="A12" s="61">
        <f>[1]CREW!A113</f>
        <v>209</v>
      </c>
      <c r="B12" s="62" t="str">
        <f>[1]CREW!B113</f>
        <v>JADWIGA MAKAREWICZ</v>
      </c>
      <c r="C12" s="63">
        <f t="shared" si="0"/>
        <v>36.49</v>
      </c>
      <c r="D12" s="62" t="str">
        <f>[1]CREW!D113</f>
        <v>SP</v>
      </c>
      <c r="E12" s="62">
        <f>[1]CREW!E113</f>
        <v>0</v>
      </c>
      <c r="F12" s="62" t="str">
        <f>[1]CREW!F113</f>
        <v>6347</v>
      </c>
      <c r="G12" s="62">
        <f>[1]CREW!G113</f>
        <v>0</v>
      </c>
      <c r="H12" s="61">
        <f>[1]CREW!H113</f>
        <v>6047007237</v>
      </c>
      <c r="I12" s="64">
        <f>[1]CREW!I113</f>
        <v>0</v>
      </c>
      <c r="J12" s="64">
        <f>[1]CREW!J113</f>
        <v>0</v>
      </c>
      <c r="K12" s="65">
        <f>[1]CREW!K113</f>
        <v>0</v>
      </c>
      <c r="L12" s="64">
        <f>[1]CREW!L113</f>
        <v>0</v>
      </c>
      <c r="M12" s="65">
        <f>[1]CREW!M113</f>
        <v>0</v>
      </c>
      <c r="N12" s="66">
        <f>[1]CREW!N113</f>
        <v>0</v>
      </c>
      <c r="O12" s="64">
        <f>[1]CREW!O113</f>
        <v>0</v>
      </c>
      <c r="P12" s="64">
        <f>[1]CREW!P113</f>
        <v>0</v>
      </c>
      <c r="Q12" s="65">
        <f>[1]CREW!Q113</f>
        <v>0</v>
      </c>
      <c r="R12" s="66">
        <f>[1]CREW!R113</f>
        <v>0</v>
      </c>
      <c r="S12" s="64">
        <f>[1]CREW!S113</f>
        <v>0</v>
      </c>
      <c r="T12" s="66">
        <f>[1]CREW!T113</f>
        <v>0</v>
      </c>
      <c r="U12" s="64">
        <f>[1]CREW!U113</f>
        <v>0</v>
      </c>
      <c r="V12" s="64">
        <f>[1]CREW!V113</f>
        <v>0</v>
      </c>
      <c r="W12" s="67" t="s">
        <v>29</v>
      </c>
      <c r="X12" s="68"/>
      <c r="Y12" s="56"/>
      <c r="Z12" s="57"/>
      <c r="AA12" s="58"/>
      <c r="AB12" s="59"/>
      <c r="AC12" s="58"/>
      <c r="AD12" s="60"/>
      <c r="AE12" s="58"/>
      <c r="AF12" s="58"/>
      <c r="AG12" s="58" t="s">
        <v>32</v>
      </c>
      <c r="AH12" s="60"/>
      <c r="AJ12" s="33" t="str">
        <f>[2]RATES!A188</f>
        <v>Lead Paint Locations</v>
      </c>
      <c r="AK12" s="33" t="str">
        <f>[2]RATES!B188</f>
        <v>LPL</v>
      </c>
      <c r="AL12" s="47">
        <f>[2]RATES!C188</f>
        <v>38.98</v>
      </c>
    </row>
    <row r="13" ht="16" customHeight="1" spans="1:38" s="33" customFormat="1" x14ac:dyDescent="0.25">
      <c r="A13" s="48">
        <f>[1]CREW!A114</f>
        <v>210</v>
      </c>
      <c r="B13" s="49" t="str">
        <f>[1]CREW!B114</f>
        <v>JOANDRA SAHS</v>
      </c>
      <c r="C13" s="50">
        <f t="shared" si="0"/>
        <v>38.98</v>
      </c>
      <c r="D13" s="49" t="str">
        <f>[1]CREW!D114</f>
        <v>LP</v>
      </c>
      <c r="E13" s="49">
        <f>[1]CREW!E114</f>
        <v>0</v>
      </c>
      <c r="F13" s="49" t="str">
        <f>[1]CREW!F114</f>
        <v>7083</v>
      </c>
      <c r="G13" s="49">
        <f>[1]CREW!G114</f>
        <v>0</v>
      </c>
      <c r="H13" s="48">
        <f>[1]CREW!H114</f>
        <v>6047800456</v>
      </c>
      <c r="I13" s="51">
        <f>[1]CREW!I114</f>
        <v>0</v>
      </c>
      <c r="J13" s="51">
        <f>[1]CREW!J114</f>
        <v>0</v>
      </c>
      <c r="K13" s="52">
        <f>[1]CREW!K114</f>
        <v>0</v>
      </c>
      <c r="L13" s="53">
        <f>[1]CREW!L114</f>
        <v>0</v>
      </c>
      <c r="M13" s="52">
        <f>[1]CREW!M114</f>
        <v>0</v>
      </c>
      <c r="N13" s="54">
        <f>[1]CREW!N114</f>
        <v>0</v>
      </c>
      <c r="O13" s="53">
        <f>[1]CREW!O114</f>
        <v>0</v>
      </c>
      <c r="P13" s="53">
        <f>[1]CREW!P114</f>
        <v>0</v>
      </c>
      <c r="Q13" s="52">
        <f>[1]CREW!Q114</f>
        <v>0</v>
      </c>
      <c r="R13" s="54">
        <f>[1]CREW!R114</f>
        <v>0</v>
      </c>
      <c r="S13" s="53">
        <f>[1]CREW!S114</f>
        <v>0</v>
      </c>
      <c r="T13" s="54">
        <f>[1]CREW!T114</f>
        <v>0</v>
      </c>
      <c r="U13" s="51">
        <f>[1]CREW!U114</f>
        <v>0</v>
      </c>
      <c r="V13" s="51">
        <f>[1]CREW!V114</f>
        <v>0</v>
      </c>
      <c r="W13" s="40" t="s">
        <v>29</v>
      </c>
      <c r="X13" s="55"/>
      <c r="Y13" s="56"/>
      <c r="Z13" s="57"/>
      <c r="AA13" s="58"/>
      <c r="AB13" s="59"/>
      <c r="AC13" s="58"/>
      <c r="AD13" s="60"/>
      <c r="AE13" s="58"/>
      <c r="AF13" s="58"/>
      <c r="AG13" s="58" t="s">
        <v>32</v>
      </c>
      <c r="AH13" s="60"/>
      <c r="AJ13" s="33" t="str">
        <f>[2]RATES!A189</f>
        <v>Head Greensperson</v>
      </c>
      <c r="AK13" s="33" t="str">
        <f>[2]RATES!B189</f>
        <v>HGP</v>
      </c>
      <c r="AL13" s="47">
        <f>[2]RATES!C189</f>
        <v>38.23</v>
      </c>
    </row>
    <row r="14" ht="16" customHeight="1" spans="1:38" s="33" customFormat="1" x14ac:dyDescent="0.25">
      <c r="A14" s="61">
        <f>[1]CREW!A115</f>
        <v>211</v>
      </c>
      <c r="B14" s="62" t="str">
        <f>[1]CREW!B115</f>
        <v>JOSEPHINE GERONIMO</v>
      </c>
      <c r="C14" s="63">
        <f t="shared" si="0"/>
        <v>36.49</v>
      </c>
      <c r="D14" s="62" t="str">
        <f>[1]CREW!D115</f>
        <v>WH</v>
      </c>
      <c r="E14" s="62">
        <f>[1]CREW!E115</f>
        <v>0</v>
      </c>
      <c r="F14" s="62" t="str">
        <f>[1]CREW!F115</f>
        <v>9640</v>
      </c>
      <c r="G14" s="62">
        <f>[1]CREW!G115</f>
        <v>0</v>
      </c>
      <c r="H14" s="61">
        <f>[1]CREW!H115</f>
        <v>7788854319</v>
      </c>
      <c r="I14" s="64">
        <f>[1]CREW!I115</f>
        <v>0</v>
      </c>
      <c r="J14" s="64">
        <f>[1]CREW!J115</f>
        <v>0</v>
      </c>
      <c r="K14" s="65">
        <f>[1]CREW!K115</f>
        <v>10</v>
      </c>
      <c r="L14" s="64">
        <f>[1]CREW!L115</f>
        <v>1074016</v>
      </c>
      <c r="M14" s="65">
        <f>[1]CREW!M115</f>
        <v>10</v>
      </c>
      <c r="N14" s="66">
        <f>[1]CREW!N115</f>
        <v>107026</v>
      </c>
      <c r="O14" s="64">
        <f>[1]CREW!O115</f>
        <v>10</v>
      </c>
      <c r="P14" s="64">
        <f>[1]CREW!P115</f>
        <v>812</v>
      </c>
      <c r="Q14" s="65">
        <f>[1]CREW!Q115</f>
        <v>10</v>
      </c>
      <c r="R14" s="66">
        <f>[1]CREW!R115</f>
        <v>108011</v>
      </c>
      <c r="S14" s="64">
        <f>[1]CREW!S115</f>
        <v>10</v>
      </c>
      <c r="T14" s="66">
        <f>[1]CREW!T115</f>
        <v>1003</v>
      </c>
      <c r="U14" s="64">
        <f>[1]CREW!U115</f>
        <v>0</v>
      </c>
      <c r="V14" s="64">
        <f>[1]CREW!V115</f>
        <v>0</v>
      </c>
      <c r="W14" s="67" t="s">
        <v>29</v>
      </c>
      <c r="X14" s="68"/>
      <c r="Y14" s="56"/>
      <c r="Z14" s="57"/>
      <c r="AA14" s="58"/>
      <c r="AB14" s="59"/>
      <c r="AC14" s="58"/>
      <c r="AD14" s="60"/>
      <c r="AE14" s="58"/>
      <c r="AF14" s="58"/>
      <c r="AG14" s="58" t="s">
        <v>32</v>
      </c>
      <c r="AH14" s="60"/>
      <c r="AJ14" s="33" t="str">
        <f>[2]RATES!A190</f>
        <v>Greensperson ON SET</v>
      </c>
      <c r="AK14" s="33" t="str">
        <f>[2]RATES!B190</f>
        <v>GPOS</v>
      </c>
      <c r="AL14" s="47">
        <f>[2]RATES!C190</f>
        <v>31.33</v>
      </c>
    </row>
    <row r="15" ht="16" customHeight="1" spans="1:38" s="33" customFormat="1" x14ac:dyDescent="0.25">
      <c r="A15" s="48">
        <f>[1]CREW!A116</f>
        <v>212</v>
      </c>
      <c r="B15" s="49" t="str">
        <f>[1]CREW!B116</f>
        <v>DALLAS WOESTE</v>
      </c>
      <c r="C15" s="50">
        <f t="shared" si="0"/>
        <v>38.98</v>
      </c>
      <c r="D15" s="49" t="str">
        <f>[1]CREW!D116</f>
        <v>LP</v>
      </c>
      <c r="E15" s="49">
        <f>[1]CREW!E116</f>
        <v>0</v>
      </c>
      <c r="F15" s="49" t="str">
        <f>[1]CREW!F116</f>
        <v>9162</v>
      </c>
      <c r="G15" s="49">
        <f>[1]CREW!G116</f>
        <v>0</v>
      </c>
      <c r="H15" s="48">
        <f>[1]CREW!H116</f>
        <v>7787093255</v>
      </c>
      <c r="I15" s="51">
        <f>[1]CREW!I116</f>
        <v>0</v>
      </c>
      <c r="J15" s="51">
        <f>[1]CREW!J116</f>
        <v>0</v>
      </c>
      <c r="K15" s="52">
        <f>[1]CREW!K116</f>
        <v>0</v>
      </c>
      <c r="L15" s="53">
        <f>[1]CREW!L116</f>
        <v>0</v>
      </c>
      <c r="M15" s="52">
        <f>[1]CREW!M116</f>
        <v>0</v>
      </c>
      <c r="N15" s="54">
        <f>[1]CREW!N116</f>
        <v>1074013</v>
      </c>
      <c r="O15" s="53">
        <f>[1]CREW!O116</f>
        <v>0</v>
      </c>
      <c r="P15" s="53">
        <f>[1]CREW!P116</f>
        <v>1074013</v>
      </c>
      <c r="Q15" s="52">
        <f>[1]CREW!Q116</f>
        <v>0</v>
      </c>
      <c r="R15" s="54">
        <f>[1]CREW!R116</f>
        <v>1074013</v>
      </c>
      <c r="S15" s="53">
        <f>[1]CREW!S116</f>
        <v>0</v>
      </c>
      <c r="T15" s="54">
        <f>[1]CREW!T116</f>
        <v>1074013</v>
      </c>
      <c r="U15" s="51">
        <f>[1]CREW!U116</f>
        <v>0</v>
      </c>
      <c r="V15" s="51">
        <f>[1]CREW!V116</f>
        <v>0</v>
      </c>
      <c r="W15" s="40" t="s">
        <v>29</v>
      </c>
      <c r="X15" s="55"/>
      <c r="Y15" s="56"/>
      <c r="Z15" s="57"/>
      <c r="AA15" s="58"/>
      <c r="AB15" s="59"/>
      <c r="AC15" s="58"/>
      <c r="AD15" s="60"/>
      <c r="AE15" s="58"/>
      <c r="AF15" s="58"/>
      <c r="AG15" s="58" t="s">
        <v>32</v>
      </c>
      <c r="AH15" s="60"/>
      <c r="AJ15" s="33" t="str">
        <f>[2]RATES!A191</f>
        <v>Lead Labourer / FA3</v>
      </c>
      <c r="AK15" s="33" t="str">
        <f>[2]RATES!B191</f>
        <v>LLFA3</v>
      </c>
      <c r="AL15" s="47">
        <f>[2]RATES!C191</f>
        <v>29.03</v>
      </c>
    </row>
    <row r="16" ht="16" customHeight="1" spans="1:38" s="33" customFormat="1" x14ac:dyDescent="0.25">
      <c r="A16" s="61">
        <f>[1]CREW!A117</f>
        <v>213</v>
      </c>
      <c r="B16" s="62" t="str">
        <f>[1]CREW!B117</f>
        <v>KELTIE MARTINA</v>
      </c>
      <c r="C16" s="63">
        <f t="shared" si="0"/>
        <v>36.49</v>
      </c>
      <c r="D16" s="62" t="str">
        <f>[1]CREW!D117</f>
        <v>SP</v>
      </c>
      <c r="E16" s="62">
        <f>[1]CREW!E117</f>
        <v>0</v>
      </c>
      <c r="F16" s="62">
        <f>[1]CREW!F117</f>
        <v>0</v>
      </c>
      <c r="G16" s="62">
        <f>[1]CREW!G117</f>
        <v>0</v>
      </c>
      <c r="H16" s="61">
        <f>[1]CREW!H117</f>
        <v>7788961498</v>
      </c>
      <c r="I16" s="64">
        <f>[1]CREW!I117</f>
        <v>0</v>
      </c>
      <c r="J16" s="64">
        <f>[1]CREW!J117</f>
        <v>0</v>
      </c>
      <c r="K16" s="65">
        <f>[1]CREW!K117</f>
        <v>10</v>
      </c>
      <c r="L16" s="64">
        <f>[1]CREW!L117</f>
        <v>791</v>
      </c>
      <c r="M16" s="65">
        <f>[1]CREW!M117</f>
        <v>10</v>
      </c>
      <c r="N16" s="66">
        <f>[1]CREW!N117</f>
        <v>107033</v>
      </c>
      <c r="O16" s="64">
        <f>[1]CREW!O117</f>
        <v>0</v>
      </c>
      <c r="P16" s="64">
        <f>[1]CREW!P117</f>
        <v>0</v>
      </c>
      <c r="Q16" s="65">
        <f>[1]CREW!Q117</f>
        <v>8</v>
      </c>
      <c r="R16" s="66">
        <f>[1]CREW!R117</f>
        <v>991</v>
      </c>
      <c r="S16" s="64">
        <f>[1]CREW!S117</f>
        <v>0</v>
      </c>
      <c r="T16" s="66">
        <f>[1]CREW!T117</f>
        <v>0</v>
      </c>
      <c r="U16" s="64">
        <f>[1]CREW!U117</f>
        <v>0</v>
      </c>
      <c r="V16" s="64">
        <f>[1]CREW!V117</f>
        <v>0</v>
      </c>
      <c r="W16" s="67" t="s">
        <v>29</v>
      </c>
      <c r="X16" s="68"/>
      <c r="Y16" s="56"/>
      <c r="Z16" s="57"/>
      <c r="AA16" s="58"/>
      <c r="AB16" s="59"/>
      <c r="AC16" s="58"/>
      <c r="AD16" s="60"/>
      <c r="AE16" s="58"/>
      <c r="AF16" s="58"/>
      <c r="AG16" s="58" t="s">
        <v>32</v>
      </c>
      <c r="AH16" s="60"/>
      <c r="AJ16" s="33" t="str">
        <f>[2]RATES!A192</f>
        <v>Construction Foreman </v>
      </c>
      <c r="AK16" s="33" t="str">
        <f>[2]RATES!B192</f>
        <v>CF</v>
      </c>
      <c r="AL16" s="47">
        <f>[2]RATES!C192</f>
        <v>41.32</v>
      </c>
    </row>
    <row r="17" ht="16" customHeight="1" spans="1:38" s="33" customFormat="1" x14ac:dyDescent="0.25">
      <c r="A17" s="48">
        <f>[1]CREW!A118</f>
        <v>214</v>
      </c>
      <c r="B17" s="49" t="str">
        <f>[1]CREW!B118</f>
        <v>GUS VASSOS</v>
      </c>
      <c r="C17" s="50">
        <f t="shared" si="0"/>
        <v>37.16</v>
      </c>
      <c r="D17" s="49" t="str">
        <f>[1]CREW!D118</f>
        <v>PFA3</v>
      </c>
      <c r="E17" s="49">
        <f>[1]CREW!E118</f>
        <v>0</v>
      </c>
      <c r="F17" s="49">
        <f>[1]CREW!F118</f>
        <v>0</v>
      </c>
      <c r="G17" s="49">
        <f>[1]CREW!G118</f>
        <v>0</v>
      </c>
      <c r="H17" s="48">
        <f>[1]CREW!H118</f>
        <v>6047888983</v>
      </c>
      <c r="I17" s="51">
        <f>[1]CREW!I118</f>
        <v>0</v>
      </c>
      <c r="J17" s="51">
        <f>[1]CREW!J118</f>
        <v>0</v>
      </c>
      <c r="K17" s="52">
        <f>[1]CREW!K118</f>
        <v>0</v>
      </c>
      <c r="L17" s="53">
        <f>[1]CREW!L118</f>
        <v>0</v>
      </c>
      <c r="M17" s="52">
        <f>[1]CREW!M118</f>
        <v>0</v>
      </c>
      <c r="N17" s="54">
        <f>[1]CREW!N118</f>
        <v>0</v>
      </c>
      <c r="O17" s="53">
        <f>[1]CREW!O118</f>
        <v>0</v>
      </c>
      <c r="P17" s="53">
        <f>[1]CREW!P118</f>
        <v>0</v>
      </c>
      <c r="Q17" s="52">
        <f>[1]CREW!Q118</f>
        <v>0</v>
      </c>
      <c r="R17" s="54">
        <f>[1]CREW!R118</f>
        <v>0</v>
      </c>
      <c r="S17" s="53">
        <f>[1]CREW!S118</f>
        <v>0</v>
      </c>
      <c r="T17" s="54">
        <f>[1]CREW!T118</f>
        <v>0</v>
      </c>
      <c r="U17" s="51">
        <f>[1]CREW!U118</f>
        <v>0</v>
      </c>
      <c r="V17" s="51">
        <f>[1]CREW!V118</f>
        <v>0</v>
      </c>
      <c r="W17" s="40" t="s">
        <v>29</v>
      </c>
      <c r="X17" s="55"/>
      <c r="Y17" s="56"/>
      <c r="Z17" s="57"/>
      <c r="AA17" s="58"/>
      <c r="AB17" s="59"/>
      <c r="AC17" s="58"/>
      <c r="AD17" s="60"/>
      <c r="AE17" s="58"/>
      <c r="AF17" s="58"/>
      <c r="AG17" s="58" t="s">
        <v>32</v>
      </c>
      <c r="AH17" s="60"/>
      <c r="AJ17" s="33" t="str">
        <f>[2]RATES!A193</f>
        <v>Lead Carpenter</v>
      </c>
      <c r="AK17" s="33" t="str">
        <f>[2]RATES!B193</f>
        <v>LC</v>
      </c>
      <c r="AL17" s="47">
        <f>[2]RATES!C193</f>
        <v>38.98</v>
      </c>
    </row>
    <row r="18" ht="16" customHeight="1" spans="1:38" s="33" customFormat="1" x14ac:dyDescent="0.25">
      <c r="A18" s="61">
        <f>[1]CREW!A119</f>
        <v>215</v>
      </c>
      <c r="B18" s="62" t="str">
        <f>[1]CREW!B119</f>
        <v>CHRISTINE CONNELLY</v>
      </c>
      <c r="C18" s="63">
        <f t="shared" si="0"/>
        <v>36.49</v>
      </c>
      <c r="D18" s="62" t="str">
        <f>[1]CREW!D119</f>
        <v>WH</v>
      </c>
      <c r="E18" s="62">
        <f>[1]CREW!E119</f>
        <v>0</v>
      </c>
      <c r="F18" s="62">
        <f>[1]CREW!F119</f>
        <v>0</v>
      </c>
      <c r="G18" s="62">
        <f>[1]CREW!G119</f>
        <v>0</v>
      </c>
      <c r="H18" s="61">
        <f>[1]CREW!H119</f>
        <v>6048138807</v>
      </c>
      <c r="I18" s="64">
        <f>[1]CREW!I119</f>
        <v>0</v>
      </c>
      <c r="J18" s="64">
        <f>[1]CREW!J119</f>
        <v>0</v>
      </c>
      <c r="K18" s="65">
        <f>[1]CREW!K119</f>
        <v>11</v>
      </c>
      <c r="L18" s="64">
        <f>[1]CREW!L119</f>
        <v>790</v>
      </c>
      <c r="M18" s="65">
        <f>[1]CREW!M119</f>
        <v>10</v>
      </c>
      <c r="N18" s="66">
        <f>[1]CREW!N119</f>
        <v>107033</v>
      </c>
      <c r="O18" s="64">
        <f>[1]CREW!O119</f>
        <v>10</v>
      </c>
      <c r="P18" s="64">
        <f>[1]CREW!P119</f>
        <v>107026</v>
      </c>
      <c r="Q18" s="65">
        <f>[1]CREW!Q119</f>
        <v>10</v>
      </c>
      <c r="R18" s="66">
        <f>[1]CREW!R119</f>
        <v>812</v>
      </c>
      <c r="S18" s="64">
        <f>[1]CREW!S119</f>
        <v>8</v>
      </c>
      <c r="T18" s="66">
        <f>[1]CREW!T119</f>
        <v>812</v>
      </c>
      <c r="U18" s="64">
        <f>[1]CREW!U119</f>
        <v>0</v>
      </c>
      <c r="V18" s="64">
        <f>[1]CREW!V119</f>
        <v>0</v>
      </c>
      <c r="W18" s="67" t="s">
        <v>29</v>
      </c>
      <c r="X18" s="68"/>
      <c r="Y18" s="56"/>
      <c r="Z18" s="57"/>
      <c r="AA18" s="58"/>
      <c r="AB18" s="59"/>
      <c r="AC18" s="58"/>
      <c r="AD18" s="60"/>
      <c r="AE18" s="58"/>
      <c r="AF18" s="58"/>
      <c r="AG18" s="58" t="s">
        <v>32</v>
      </c>
      <c r="AH18" s="60"/>
      <c r="AJ18" s="33" t="str">
        <f>[2]RATES!A194</f>
        <v>Construction Buyer OFA3</v>
      </c>
      <c r="AK18" s="33" t="str">
        <f>[2]RATES!B194</f>
        <v>CB1FA3</v>
      </c>
      <c r="AL18" s="47">
        <f>[2]RATES!C194</f>
        <v>38.99</v>
      </c>
    </row>
    <row r="19" ht="16" customHeight="1" spans="1:38" s="33" customFormat="1" x14ac:dyDescent="0.25">
      <c r="A19" s="48">
        <f>[1]CREW!A120</f>
        <v>216</v>
      </c>
      <c r="B19" s="49" t="str">
        <f>[1]CREW!B120</f>
        <v>ALFREDO ZEPEDA</v>
      </c>
      <c r="C19" s="50">
        <f t="shared" si="0"/>
        <v>34.66</v>
      </c>
      <c r="D19" s="49" t="str">
        <f>[1]CREW!D120</f>
        <v>P</v>
      </c>
      <c r="E19" s="49">
        <f>[1]CREW!E120</f>
        <v>0</v>
      </c>
      <c r="F19" s="49">
        <f>[1]CREW!F120</f>
        <v>0</v>
      </c>
      <c r="G19" s="49">
        <f>[1]CREW!G120</f>
        <v>0</v>
      </c>
      <c r="H19" s="48">
        <f>[1]CREW!H120</f>
        <v>7783877322</v>
      </c>
      <c r="I19" s="51">
        <f>[1]CREW!I120</f>
        <v>0</v>
      </c>
      <c r="J19" s="51">
        <f>[1]CREW!J120</f>
        <v>0</v>
      </c>
      <c r="K19" s="52">
        <f>[1]CREW!K120</f>
        <v>10</v>
      </c>
      <c r="L19" s="53">
        <f>[1]CREW!L120</f>
        <v>812</v>
      </c>
      <c r="M19" s="52">
        <f>[1]CREW!M120</f>
        <v>10</v>
      </c>
      <c r="N19" s="54">
        <f>[1]CREW!N120</f>
        <v>812</v>
      </c>
      <c r="O19" s="53">
        <f>[1]CREW!O120</f>
        <v>10</v>
      </c>
      <c r="P19" s="53">
        <f>[1]CREW!P120</f>
        <v>812</v>
      </c>
      <c r="Q19" s="52">
        <f>[1]CREW!Q120</f>
        <v>10</v>
      </c>
      <c r="R19" s="54">
        <f>[1]CREW!R120</f>
        <v>812</v>
      </c>
      <c r="S19" s="53">
        <f>[1]CREW!S120</f>
        <v>8</v>
      </c>
      <c r="T19" s="54">
        <f>[1]CREW!T120</f>
        <v>812</v>
      </c>
      <c r="U19" s="51">
        <f>[1]CREW!U120</f>
        <v>0</v>
      </c>
      <c r="V19" s="51">
        <f>[1]CREW!V120</f>
        <v>0</v>
      </c>
      <c r="W19" s="40" t="s">
        <v>29</v>
      </c>
      <c r="X19" s="55"/>
      <c r="Y19" s="56"/>
      <c r="Z19" s="57"/>
      <c r="AA19" s="58"/>
      <c r="AB19" s="59"/>
      <c r="AC19" s="58"/>
      <c r="AD19" s="60"/>
      <c r="AE19" s="58"/>
      <c r="AF19" s="58"/>
      <c r="AG19" s="58" t="s">
        <v>32</v>
      </c>
      <c r="AH19" s="60"/>
      <c r="AJ19" s="33" t="str">
        <f>[2]RATES!A195</f>
        <v>Lead Carpenter / FA1</v>
      </c>
      <c r="AK19" s="33" t="str">
        <f>[2]RATES!B195</f>
        <v>LCFA1</v>
      </c>
      <c r="AL19" s="47">
        <f>[2]RATES!C195</f>
        <v>40.48</v>
      </c>
    </row>
    <row r="20" ht="16" customHeight="1" spans="1:38" s="33" customFormat="1" x14ac:dyDescent="0.25">
      <c r="A20" s="61">
        <f>[1]CREW!A121</f>
        <v>217</v>
      </c>
      <c r="B20" s="62" t="str">
        <f>[1]CREW!B121</f>
        <v>JUSTIN KACZMAREK</v>
      </c>
      <c r="C20" s="63">
        <f t="shared" si="0"/>
        <v>36.49</v>
      </c>
      <c r="D20" s="62" t="str">
        <f>[1]CREW!D121</f>
        <v>SP</v>
      </c>
      <c r="E20" s="62">
        <f>[1]CREW!E121</f>
        <v>0</v>
      </c>
      <c r="F20" s="62">
        <f>[1]CREW!F121</f>
        <v>0</v>
      </c>
      <c r="G20" s="62">
        <f>[1]CREW!G121</f>
        <v>0</v>
      </c>
      <c r="H20" s="61">
        <f>[1]CREW!H121</f>
        <v>0</v>
      </c>
      <c r="I20" s="64">
        <f>[1]CREW!I121</f>
        <v>0</v>
      </c>
      <c r="J20" s="64">
        <f>[1]CREW!J121</f>
        <v>0</v>
      </c>
      <c r="K20" s="65">
        <f>[1]CREW!K121</f>
        <v>0</v>
      </c>
      <c r="L20" s="64">
        <f>[1]CREW!L121</f>
        <v>0</v>
      </c>
      <c r="M20" s="65">
        <f>[1]CREW!M121</f>
        <v>0</v>
      </c>
      <c r="N20" s="66">
        <f>[1]CREW!N121</f>
        <v>0</v>
      </c>
      <c r="O20" s="64">
        <f>[1]CREW!O121</f>
        <v>0</v>
      </c>
      <c r="P20" s="64">
        <f>[1]CREW!P121</f>
        <v>0</v>
      </c>
      <c r="Q20" s="65">
        <f>[1]CREW!Q121</f>
        <v>0</v>
      </c>
      <c r="R20" s="66">
        <f>[1]CREW!R121</f>
        <v>0</v>
      </c>
      <c r="S20" s="64">
        <f>[1]CREW!S121</f>
        <v>0</v>
      </c>
      <c r="T20" s="66">
        <f>[1]CREW!T121</f>
        <v>0</v>
      </c>
      <c r="U20" s="64">
        <f>[1]CREW!U121</f>
        <v>0</v>
      </c>
      <c r="V20" s="64">
        <f>[1]CREW!V121</f>
        <v>0</v>
      </c>
      <c r="W20" s="67" t="s">
        <v>29</v>
      </c>
      <c r="X20" s="68"/>
      <c r="Y20" s="56"/>
      <c r="Z20" s="57"/>
      <c r="AA20" s="58"/>
      <c r="AB20" s="59"/>
      <c r="AC20" s="58"/>
      <c r="AD20" s="60"/>
      <c r="AE20" s="58"/>
      <c r="AF20" s="58"/>
      <c r="AG20" s="58" t="s">
        <v>32</v>
      </c>
      <c r="AH20" s="60"/>
      <c r="AJ20" s="33" t="str">
        <f>[2]RATES!A196</f>
        <v>Lead Carpenter / FA3</v>
      </c>
      <c r="AK20" s="33" t="str">
        <f>[2]RATES!B196</f>
        <v>LCFA3</v>
      </c>
      <c r="AL20" s="47">
        <f>[2]RATES!C196</f>
        <v>0</v>
      </c>
    </row>
    <row r="21" ht="16" customHeight="1" spans="1:38" s="33" customFormat="1" x14ac:dyDescent="0.25">
      <c r="A21" s="48">
        <f>[1]CREW!A122</f>
        <v>218</v>
      </c>
      <c r="B21" s="49" t="str">
        <f>[1]CREW!B122</f>
        <v>TRACY MORTON</v>
      </c>
      <c r="C21" s="50">
        <f t="shared" si="0"/>
        <v>26.62</v>
      </c>
      <c r="D21" s="49" t="str">
        <f>[1]CREW!D122</f>
        <v>PLBR</v>
      </c>
      <c r="E21" s="49">
        <f>[1]CREW!E122</f>
        <v>0</v>
      </c>
      <c r="F21" s="49">
        <f>[1]CREW!F122</f>
        <v>0</v>
      </c>
      <c r="G21" s="49">
        <f>[1]CREW!G122</f>
        <v>0</v>
      </c>
      <c r="H21" s="48">
        <f>[1]CREW!H122</f>
        <v>0</v>
      </c>
      <c r="I21" s="51">
        <f>[1]CREW!I122</f>
        <v>0</v>
      </c>
      <c r="J21" s="51">
        <f>[1]CREW!J122</f>
        <v>0</v>
      </c>
      <c r="K21" s="52">
        <f>[1]CREW!K122</f>
        <v>10</v>
      </c>
      <c r="L21" s="53">
        <f>[1]CREW!L122</f>
        <v>790</v>
      </c>
      <c r="M21" s="52">
        <f>[1]CREW!M122</f>
        <v>10</v>
      </c>
      <c r="N21" s="54">
        <f>[1]CREW!N122</f>
        <v>107033</v>
      </c>
      <c r="O21" s="53">
        <f>[1]CREW!O122</f>
        <v>10</v>
      </c>
      <c r="P21" s="53">
        <f>[1]CREW!P122</f>
        <v>107026</v>
      </c>
      <c r="Q21" s="52">
        <f>[1]CREW!Q122</f>
        <v>9</v>
      </c>
      <c r="R21" s="54">
        <f>[1]CREW!R122</f>
        <v>107026</v>
      </c>
      <c r="S21" s="53">
        <f>[1]CREW!S122</f>
        <v>8</v>
      </c>
      <c r="T21" s="54">
        <f>[1]CREW!T122</f>
        <v>812</v>
      </c>
      <c r="U21" s="51">
        <f>[1]CREW!U122</f>
        <v>0</v>
      </c>
      <c r="V21" s="51">
        <f>[1]CREW!V122</f>
        <v>0</v>
      </c>
      <c r="W21" s="40" t="s">
        <v>29</v>
      </c>
      <c r="X21" s="55"/>
      <c r="Y21" s="56"/>
      <c r="Z21" s="57"/>
      <c r="AA21" s="58"/>
      <c r="AB21" s="59"/>
      <c r="AC21" s="58"/>
      <c r="AD21" s="60"/>
      <c r="AE21" s="58"/>
      <c r="AF21" s="58"/>
      <c r="AG21" s="58" t="s">
        <v>32</v>
      </c>
      <c r="AH21" s="60"/>
      <c r="AJ21" s="33" t="str">
        <f>[2]RATES!A197</f>
        <v>Scenic Carpenter</v>
      </c>
      <c r="AK21" s="33" t="str">
        <f>[2]RATES!B197</f>
        <v>SC</v>
      </c>
      <c r="AL21" s="47">
        <f>[2]RATES!C197</f>
        <v>36.49</v>
      </c>
    </row>
    <row r="22" ht="16" customHeight="1" spans="1:38" s="33" customFormat="1" x14ac:dyDescent="0.25">
      <c r="A22" s="61">
        <f>[1]CREW!A123</f>
        <v>219</v>
      </c>
      <c r="B22" s="62" t="str">
        <f>[1]CREW!B123</f>
        <v>TIM LANGEVIN</v>
      </c>
      <c r="C22" s="63">
        <f t="shared" si="0"/>
        <v>34.66</v>
      </c>
      <c r="D22" s="62" t="str">
        <f>[1]CREW!D123</f>
        <v>P</v>
      </c>
      <c r="E22" s="62">
        <f>[1]CREW!E123</f>
        <v>0</v>
      </c>
      <c r="F22" s="62">
        <f>[1]CREW!F123</f>
        <v>0</v>
      </c>
      <c r="G22" s="62">
        <f>[1]CREW!G123</f>
        <v>0</v>
      </c>
      <c r="H22" s="61">
        <f>[1]CREW!H123</f>
        <v>0</v>
      </c>
      <c r="I22" s="64">
        <f>[1]CREW!I123</f>
        <v>0</v>
      </c>
      <c r="J22" s="64">
        <f>[1]CREW!J123</f>
        <v>0</v>
      </c>
      <c r="K22" s="65">
        <f>[1]CREW!K123</f>
        <v>10</v>
      </c>
      <c r="L22" s="64">
        <f>[1]CREW!L123</f>
        <v>790</v>
      </c>
      <c r="M22" s="65">
        <f>[1]CREW!M123</f>
        <v>10</v>
      </c>
      <c r="N22" s="66">
        <f>[1]CREW!N123</f>
        <v>107033</v>
      </c>
      <c r="O22" s="64">
        <f>[1]CREW!O123</f>
        <v>8</v>
      </c>
      <c r="P22" s="64">
        <f>[1]CREW!P123</f>
        <v>107026</v>
      </c>
      <c r="Q22" s="65">
        <f>[1]CREW!Q123</f>
        <v>10</v>
      </c>
      <c r="R22" s="66">
        <f>[1]CREW!R123</f>
        <v>107026</v>
      </c>
      <c r="S22" s="64">
        <f>[1]CREW!S123</f>
        <v>8</v>
      </c>
      <c r="T22" s="66">
        <f>[1]CREW!T123</f>
        <v>812</v>
      </c>
      <c r="U22" s="64">
        <f>[1]CREW!U123</f>
        <v>0</v>
      </c>
      <c r="V22" s="64">
        <f>[1]CREW!V123</f>
        <v>0</v>
      </c>
      <c r="W22" s="67" t="s">
        <v>29</v>
      </c>
      <c r="X22" s="68"/>
      <c r="Y22" s="56"/>
      <c r="Z22" s="57"/>
      <c r="AA22" s="58"/>
      <c r="AB22" s="59"/>
      <c r="AC22" s="58"/>
      <c r="AD22" s="60"/>
      <c r="AE22" s="58"/>
      <c r="AF22" s="58"/>
      <c r="AG22" s="58" t="s">
        <v>32</v>
      </c>
      <c r="AH22" s="60"/>
      <c r="AJ22" s="33" t="str">
        <f>[2]RATES!A198</f>
        <v>Scenic Carpenter CORE</v>
      </c>
      <c r="AK22" s="33" t="str">
        <f>[2]RATES!B198</f>
        <v>SCC</v>
      </c>
      <c r="AL22" s="47">
        <f>[2]RATES!C198</f>
        <v>0</v>
      </c>
    </row>
    <row r="23" ht="16" customHeight="1" spans="1:38" s="33" customFormat="1" x14ac:dyDescent="0.25">
      <c r="A23" s="48">
        <f>[1]CREW!A124</f>
        <v>220</v>
      </c>
      <c r="B23" s="49" t="str">
        <f>[1]CREW!B124</f>
        <v>CHRISTINE CHEUNG</v>
      </c>
      <c r="C23" s="50">
        <f t="shared" si="0"/>
        <v>36.49</v>
      </c>
      <c r="D23" s="49" t="str">
        <f>[1]CREW!D124</f>
        <v>SP</v>
      </c>
      <c r="E23" s="49">
        <f>[1]CREW!E124</f>
        <v>0</v>
      </c>
      <c r="F23" s="49">
        <f>[1]CREW!F124</f>
        <v>0</v>
      </c>
      <c r="G23" s="49">
        <f>[1]CREW!G124</f>
        <v>0</v>
      </c>
      <c r="H23" s="48">
        <f>[1]CREW!H124</f>
        <v>0</v>
      </c>
      <c r="I23" s="51">
        <f>[1]CREW!I124</f>
        <v>0</v>
      </c>
      <c r="J23" s="51">
        <f>[1]CREW!J124</f>
        <v>0</v>
      </c>
      <c r="K23" s="52">
        <f>[1]CREW!K124</f>
        <v>0</v>
      </c>
      <c r="L23" s="53">
        <f>[1]CREW!L124</f>
        <v>0</v>
      </c>
      <c r="M23" s="52">
        <f>[1]CREW!M124</f>
        <v>0</v>
      </c>
      <c r="N23" s="54">
        <f>[1]CREW!N124</f>
        <v>0</v>
      </c>
      <c r="O23" s="53">
        <f>[1]CREW!O124</f>
        <v>0</v>
      </c>
      <c r="P23" s="53">
        <f>[1]CREW!P124</f>
        <v>0</v>
      </c>
      <c r="Q23" s="52">
        <f>[1]CREW!Q124</f>
        <v>0</v>
      </c>
      <c r="R23" s="54">
        <f>[1]CREW!R124</f>
        <v>0</v>
      </c>
      <c r="S23" s="53">
        <f>[1]CREW!S124</f>
        <v>0</v>
      </c>
      <c r="T23" s="54">
        <f>[1]CREW!T124</f>
        <v>0</v>
      </c>
      <c r="U23" s="51">
        <f>[1]CREW!U124</f>
        <v>0</v>
      </c>
      <c r="V23" s="51">
        <f>[1]CREW!V124</f>
        <v>0</v>
      </c>
      <c r="W23" s="40" t="s">
        <v>29</v>
      </c>
      <c r="X23" s="55"/>
      <c r="Y23" s="56"/>
      <c r="Z23" s="57"/>
      <c r="AA23" s="58"/>
      <c r="AB23" s="59"/>
      <c r="AC23" s="58"/>
      <c r="AD23" s="60"/>
      <c r="AE23" s="58"/>
      <c r="AF23" s="58"/>
      <c r="AG23" s="58" t="s">
        <v>32</v>
      </c>
      <c r="AH23" s="60"/>
      <c r="AJ23" s="33" t="str">
        <f>[2]RATES!A199</f>
        <v>Scenic Carpenter / FA1</v>
      </c>
      <c r="AK23" s="33" t="str">
        <f>[2]RATES!B199</f>
        <v>SCFA1</v>
      </c>
      <c r="AL23" s="47">
        <f>[2]RATES!C199</f>
        <v>0</v>
      </c>
    </row>
    <row r="24" ht="16" customHeight="1" spans="1:38" s="33" customFormat="1" x14ac:dyDescent="0.25">
      <c r="A24" s="61">
        <f>[1]CREW!A125</f>
        <v>221</v>
      </c>
      <c r="B24" s="62" t="str">
        <f>[1]CREW!B125</f>
        <v>MARCOS GALINDA</v>
      </c>
      <c r="C24" s="63">
        <f t="shared" si="0"/>
        <v>36.49</v>
      </c>
      <c r="D24" s="62" t="str">
        <f>[1]CREW!D125</f>
        <v>PL</v>
      </c>
      <c r="E24" s="62">
        <f>[1]CREW!E125</f>
        <v>0</v>
      </c>
      <c r="F24" s="62">
        <f>[1]CREW!F125</f>
        <v>0</v>
      </c>
      <c r="G24" s="62">
        <f>[1]CREW!G125</f>
        <v>0</v>
      </c>
      <c r="H24" s="61">
        <f>[1]CREW!H125</f>
        <v>0</v>
      </c>
      <c r="I24" s="64">
        <f>[1]CREW!I125</f>
        <v>0</v>
      </c>
      <c r="J24" s="64">
        <f>[1]CREW!J125</f>
        <v>0</v>
      </c>
      <c r="K24" s="65">
        <f>[1]CREW!K125</f>
        <v>0</v>
      </c>
      <c r="L24" s="64">
        <f>[1]CREW!L125</f>
        <v>0</v>
      </c>
      <c r="M24" s="65">
        <f>[1]CREW!M125</f>
        <v>0</v>
      </c>
      <c r="N24" s="66">
        <f>[1]CREW!N125</f>
        <v>0</v>
      </c>
      <c r="O24" s="64">
        <f>[1]CREW!O125</f>
        <v>0</v>
      </c>
      <c r="P24" s="64">
        <f>[1]CREW!P125</f>
        <v>0</v>
      </c>
      <c r="Q24" s="65">
        <f>[1]CREW!Q125</f>
        <v>0</v>
      </c>
      <c r="R24" s="66">
        <f>[1]CREW!R125</f>
        <v>0</v>
      </c>
      <c r="S24" s="64">
        <f>[1]CREW!S125</f>
        <v>0</v>
      </c>
      <c r="T24" s="66">
        <f>[1]CREW!T125</f>
        <v>0</v>
      </c>
      <c r="U24" s="64">
        <f>[1]CREW!U125</f>
        <v>0</v>
      </c>
      <c r="V24" s="64">
        <f>[1]CREW!V125</f>
        <v>0</v>
      </c>
      <c r="W24" s="67" t="s">
        <v>29</v>
      </c>
      <c r="X24" s="68"/>
      <c r="Y24" s="56"/>
      <c r="Z24" s="57"/>
      <c r="AA24" s="58"/>
      <c r="AB24" s="59"/>
      <c r="AC24" s="58"/>
      <c r="AD24" s="60"/>
      <c r="AE24" s="58"/>
      <c r="AF24" s="58"/>
      <c r="AG24" s="58" t="s">
        <v>32</v>
      </c>
      <c r="AH24" s="60"/>
      <c r="AJ24" s="33" t="str">
        <f>[2]RATES!A200</f>
        <v>Scenic Carpenter / FA3</v>
      </c>
      <c r="AK24" s="33" t="str">
        <f>[2]RATES!B200</f>
        <v>SCFA3</v>
      </c>
      <c r="AL24" s="47">
        <f>[2]RATES!C200</f>
        <v>38.99</v>
      </c>
    </row>
    <row r="25" ht="16" customHeight="1" spans="1:38" s="33" customFormat="1" x14ac:dyDescent="0.25">
      <c r="A25" s="48">
        <f>[1]CREW!A126</f>
        <v>222</v>
      </c>
      <c r="B25" s="49" t="str">
        <f>[1]CREW!B126</f>
        <v>DUSTY MCDONALD</v>
      </c>
      <c r="C25" s="50">
        <f t="shared" si="0"/>
        <v>38.98</v>
      </c>
      <c r="D25" s="49" t="str">
        <f>[1]CREW!D126</f>
        <v>SA</v>
      </c>
      <c r="E25" s="49">
        <f>[1]CREW!E126</f>
        <v>0</v>
      </c>
      <c r="F25" s="49">
        <f>[1]CREW!F126</f>
        <v>0</v>
      </c>
      <c r="G25" s="49">
        <f>[1]CREW!G126</f>
        <v>0</v>
      </c>
      <c r="H25" s="48">
        <f>[1]CREW!H126</f>
        <v>0</v>
      </c>
      <c r="I25" s="51">
        <f>[1]CREW!I126</f>
        <v>0</v>
      </c>
      <c r="J25" s="51">
        <f>[1]CREW!J126</f>
        <v>0</v>
      </c>
      <c r="K25" s="52">
        <f>[1]CREW!K126</f>
        <v>0</v>
      </c>
      <c r="L25" s="53">
        <f>[1]CREW!L126</f>
        <v>0</v>
      </c>
      <c r="M25" s="52">
        <f>[1]CREW!M126</f>
        <v>0</v>
      </c>
      <c r="N25" s="54">
        <f>[1]CREW!N126</f>
        <v>0</v>
      </c>
      <c r="O25" s="53">
        <f>[1]CREW!O126</f>
        <v>0</v>
      </c>
      <c r="P25" s="53">
        <f>[1]CREW!P126</f>
        <v>0</v>
      </c>
      <c r="Q25" s="52">
        <f>[1]CREW!Q126</f>
        <v>0</v>
      </c>
      <c r="R25" s="54">
        <f>[1]CREW!R126</f>
        <v>0</v>
      </c>
      <c r="S25" s="53">
        <f>[1]CREW!S126</f>
        <v>0</v>
      </c>
      <c r="T25" s="54">
        <f>[1]CREW!T126</f>
        <v>0</v>
      </c>
      <c r="U25" s="51">
        <f>[1]CREW!U126</f>
        <v>0</v>
      </c>
      <c r="V25" s="51">
        <f>[1]CREW!V126</f>
        <v>0</v>
      </c>
      <c r="W25" s="40" t="s">
        <v>29</v>
      </c>
      <c r="X25" s="55"/>
      <c r="Y25" s="56"/>
      <c r="Z25" s="57"/>
      <c r="AA25" s="58"/>
      <c r="AB25" s="59"/>
      <c r="AC25" s="58"/>
      <c r="AD25" s="60"/>
      <c r="AE25" s="58"/>
      <c r="AF25" s="58"/>
      <c r="AG25" s="58" t="s">
        <v>32</v>
      </c>
      <c r="AH25" s="60"/>
      <c r="AJ25" s="33" t="str">
        <f>[2]RATES!A201</f>
        <v>Scenic Carpenter / FA3</v>
      </c>
      <c r="AK25" s="33" t="str">
        <f>[2]RATES!B201</f>
        <v>SCFA3T2</v>
      </c>
      <c r="AL25" s="47">
        <f>[2]RATES!C201</f>
        <v>0</v>
      </c>
    </row>
    <row r="26" ht="16" customHeight="1" spans="1:38" s="33" customFormat="1" x14ac:dyDescent="0.25">
      <c r="A26" s="61">
        <f>[1]CREW!A127</f>
        <v>223</v>
      </c>
      <c r="B26" s="62" t="str">
        <f>[1]CREW!B127</f>
        <v>LAURA LYTVIAK</v>
      </c>
      <c r="C26" s="63">
        <f t="shared" si="0"/>
        <v>38.98</v>
      </c>
      <c r="D26" s="62" t="str">
        <f>[1]CREW!D127</f>
        <v>SA</v>
      </c>
      <c r="E26" s="62">
        <f>[1]CREW!E127</f>
        <v>0</v>
      </c>
      <c r="F26" s="62">
        <f>[1]CREW!F127</f>
        <v>0</v>
      </c>
      <c r="G26" s="62">
        <f>[1]CREW!G127</f>
        <v>0</v>
      </c>
      <c r="H26" s="61">
        <f>[1]CREW!H127</f>
        <v>6046187418</v>
      </c>
      <c r="I26" s="64">
        <f>[1]CREW!I127</f>
        <v>0</v>
      </c>
      <c r="J26" s="64">
        <f>[1]CREW!J127</f>
        <v>0</v>
      </c>
      <c r="K26" s="65">
        <f>[1]CREW!K127</f>
        <v>10</v>
      </c>
      <c r="L26" s="64">
        <f>[1]CREW!L127</f>
        <v>790</v>
      </c>
      <c r="M26" s="65">
        <f>[1]CREW!M127</f>
        <v>10</v>
      </c>
      <c r="N26" s="66">
        <f>[1]CREW!N127</f>
        <v>1003</v>
      </c>
      <c r="O26" s="64">
        <f>[1]CREW!O127</f>
        <v>10</v>
      </c>
      <c r="P26" s="64">
        <f>[1]CREW!P127</f>
        <v>812</v>
      </c>
      <c r="Q26" s="65">
        <f>[1]CREW!Q127</f>
        <v>10</v>
      </c>
      <c r="R26" s="66">
        <f>[1]CREW!R127</f>
        <v>108011</v>
      </c>
      <c r="S26" s="64">
        <f>[1]CREW!S127</f>
        <v>8</v>
      </c>
      <c r="T26" s="66">
        <f>[1]CREW!T127</f>
        <v>108011</v>
      </c>
      <c r="U26" s="64">
        <f>[1]CREW!U127</f>
        <v>0</v>
      </c>
      <c r="V26" s="64">
        <f>[1]CREW!V127</f>
        <v>0</v>
      </c>
      <c r="W26" s="67" t="s">
        <v>29</v>
      </c>
      <c r="X26" s="68"/>
      <c r="Y26" s="56"/>
      <c r="Z26" s="57"/>
      <c r="AA26" s="58"/>
      <c r="AB26" s="59"/>
      <c r="AC26" s="58"/>
      <c r="AD26" s="60"/>
      <c r="AE26" s="58"/>
      <c r="AF26" s="58"/>
      <c r="AG26" s="58" t="s">
        <v>32</v>
      </c>
      <c r="AH26" s="60"/>
      <c r="AJ26" s="33" t="str">
        <f>[2]RATES!A202</f>
        <v>Scenic Helper</v>
      </c>
      <c r="AK26" s="33" t="str">
        <f>[2]RATES!B202</f>
        <v>SH</v>
      </c>
      <c r="AL26" s="47">
        <f>[2]RATES!C202</f>
        <v>34.04</v>
      </c>
    </row>
    <row r="27" ht="16" customHeight="1" spans="1:38" s="33" customFormat="1" x14ac:dyDescent="0.25">
      <c r="A27" s="48">
        <f>[1]CREW!A128</f>
        <v>224</v>
      </c>
      <c r="B27" s="49" t="str">
        <f>[1]CREW!B128</f>
        <v>DENIQUE SCHAAB</v>
      </c>
      <c r="C27" s="50">
        <f t="shared" si="0"/>
        <v>34.66</v>
      </c>
      <c r="D27" s="49" t="str">
        <f>[1]CREW!D128</f>
        <v>P</v>
      </c>
      <c r="E27" s="49">
        <f>[1]CREW!E128</f>
        <v>0</v>
      </c>
      <c r="F27" s="49">
        <f>[1]CREW!F128</f>
        <v>0</v>
      </c>
      <c r="G27" s="49">
        <f>[1]CREW!G128</f>
        <v>0</v>
      </c>
      <c r="H27" s="48">
        <f>[1]CREW!H128</f>
        <v>6042308188</v>
      </c>
      <c r="I27" s="51">
        <f>[1]CREW!I128</f>
        <v>0</v>
      </c>
      <c r="J27" s="51">
        <f>[1]CREW!J128</f>
        <v>0</v>
      </c>
      <c r="K27" s="52">
        <f>[1]CREW!K128</f>
        <v>0</v>
      </c>
      <c r="L27" s="53">
        <f>[1]CREW!L128</f>
        <v>0</v>
      </c>
      <c r="M27" s="52">
        <f>[1]CREW!M128</f>
        <v>0</v>
      </c>
      <c r="N27" s="54">
        <f>[1]CREW!N128</f>
        <v>0</v>
      </c>
      <c r="O27" s="53">
        <f>[1]CREW!O128</f>
        <v>0</v>
      </c>
      <c r="P27" s="53">
        <f>[1]CREW!P128</f>
        <v>0</v>
      </c>
      <c r="Q27" s="52">
        <f>[1]CREW!Q128</f>
        <v>0</v>
      </c>
      <c r="R27" s="54">
        <f>[1]CREW!R128</f>
        <v>0</v>
      </c>
      <c r="S27" s="53">
        <f>[1]CREW!S128</f>
        <v>0</v>
      </c>
      <c r="T27" s="54">
        <f>[1]CREW!T128</f>
        <v>0</v>
      </c>
      <c r="U27" s="51">
        <f>[1]CREW!U128</f>
        <v>0</v>
      </c>
      <c r="V27" s="51">
        <f>[1]CREW!V128</f>
        <v>0</v>
      </c>
      <c r="W27" s="40" t="s">
        <v>29</v>
      </c>
      <c r="X27" s="55"/>
      <c r="Y27" s="56"/>
      <c r="Z27" s="57"/>
      <c r="AA27" s="58"/>
      <c r="AB27" s="59"/>
      <c r="AC27" s="58"/>
      <c r="AD27" s="60"/>
      <c r="AE27" s="58"/>
      <c r="AF27" s="58"/>
      <c r="AG27" s="58" t="s">
        <v>32</v>
      </c>
      <c r="AH27" s="60"/>
      <c r="AJ27" s="33" t="str">
        <f>[2]RATES!A203</f>
        <v>Scenic HelperT2</v>
      </c>
      <c r="AK27" s="33" t="str">
        <f>[2]RATES!B203</f>
        <v>SHT2</v>
      </c>
      <c r="AL27" s="47">
        <f>[2]RATES!C203</f>
        <v>0</v>
      </c>
    </row>
    <row r="28" ht="16" customHeight="1" spans="1:38" s="33" customFormat="1" x14ac:dyDescent="0.25">
      <c r="A28" s="61">
        <f>[1]CREW!A129</f>
        <v>225</v>
      </c>
      <c r="B28" s="62" t="str">
        <f>[1]CREW!B129</f>
        <v>MARKO LITVIAK</v>
      </c>
      <c r="C28" s="63">
        <f t="shared" si="0"/>
        <v>38.98</v>
      </c>
      <c r="D28" s="62" t="str">
        <f>[1]CREW!D129</f>
        <v>SA</v>
      </c>
      <c r="E28" s="62">
        <f>[1]CREW!E129</f>
        <v>0</v>
      </c>
      <c r="F28" s="62">
        <f>[1]CREW!F129</f>
        <v>0</v>
      </c>
      <c r="G28" s="62">
        <f>[1]CREW!G129</f>
        <v>0</v>
      </c>
      <c r="H28" s="61">
        <f>[1]CREW!H129</f>
        <v>0</v>
      </c>
      <c r="I28" s="64">
        <f>[1]CREW!I129</f>
        <v>0</v>
      </c>
      <c r="J28" s="64">
        <f>[1]CREW!J129</f>
        <v>0</v>
      </c>
      <c r="K28" s="65">
        <f>[1]CREW!K129</f>
        <v>0</v>
      </c>
      <c r="L28" s="64">
        <f>[1]CREW!L129</f>
        <v>0</v>
      </c>
      <c r="M28" s="65">
        <f>[1]CREW!M129</f>
        <v>0</v>
      </c>
      <c r="N28" s="66">
        <f>[1]CREW!N129</f>
        <v>0</v>
      </c>
      <c r="O28" s="64">
        <f>[1]CREW!O129</f>
        <v>0</v>
      </c>
      <c r="P28" s="64">
        <f>[1]CREW!P129</f>
        <v>0</v>
      </c>
      <c r="Q28" s="65">
        <f>[1]CREW!Q129</f>
        <v>0</v>
      </c>
      <c r="R28" s="66">
        <f>[1]CREW!R129</f>
        <v>0</v>
      </c>
      <c r="S28" s="64">
        <f>[1]CREW!S129</f>
        <v>0</v>
      </c>
      <c r="T28" s="66">
        <f>[1]CREW!T129</f>
        <v>0</v>
      </c>
      <c r="U28" s="64">
        <f>[1]CREW!U129</f>
        <v>0</v>
      </c>
      <c r="V28" s="64">
        <f>[1]CREW!V129</f>
        <v>0</v>
      </c>
      <c r="W28" s="67" t="s">
        <v>29</v>
      </c>
      <c r="X28" s="68"/>
      <c r="Y28" s="56"/>
      <c r="Z28" s="57"/>
      <c r="AA28" s="58"/>
      <c r="AB28" s="59"/>
      <c r="AC28" s="58"/>
      <c r="AD28" s="60"/>
      <c r="AE28" s="58"/>
      <c r="AF28" s="58"/>
      <c r="AG28" s="58" t="s">
        <v>32</v>
      </c>
      <c r="AH28" s="60"/>
      <c r="AJ28" s="33" t="str">
        <f>[2]RATES!A204</f>
        <v>Scenic Helper / FA1</v>
      </c>
      <c r="AK28" s="33" t="str">
        <f>[2]RATES!B204</f>
        <v>SHFA1</v>
      </c>
      <c r="AL28" s="47">
        <f>[2]RATES!C204</f>
        <v>0</v>
      </c>
    </row>
    <row r="29" ht="16" customHeight="1" spans="1:38" s="33" customFormat="1" x14ac:dyDescent="0.25">
      <c r="A29" s="48">
        <f>[1]CREW!A130</f>
        <v>226</v>
      </c>
      <c r="B29" s="49" t="str">
        <f>[1]CREW!B130</f>
        <v>NORM SPENCE</v>
      </c>
      <c r="C29" s="50">
        <f t="shared" si="0"/>
        <v>38.98</v>
      </c>
      <c r="D29" s="49" t="str">
        <f>[1]CREW!D130</f>
        <v>SA</v>
      </c>
      <c r="E29" s="49">
        <f>[1]CREW!E130</f>
        <v>0</v>
      </c>
      <c r="F29" s="49">
        <f>[1]CREW!F130</f>
        <v>0</v>
      </c>
      <c r="G29" s="49">
        <f>[1]CREW!G130</f>
        <v>0</v>
      </c>
      <c r="H29" s="48" t="str">
        <f>[1]CREW!H130</f>
        <v>604-831-8699</v>
      </c>
      <c r="I29" s="51">
        <f>[1]CREW!I130</f>
        <v>0</v>
      </c>
      <c r="J29" s="51">
        <f>[1]CREW!J130</f>
        <v>0</v>
      </c>
      <c r="K29" s="52">
        <f>[1]CREW!K130</f>
        <v>0</v>
      </c>
      <c r="L29" s="53">
        <f>[1]CREW!L130</f>
        <v>0</v>
      </c>
      <c r="M29" s="52">
        <f>[1]CREW!M130</f>
        <v>0</v>
      </c>
      <c r="N29" s="54">
        <f>[1]CREW!N130</f>
        <v>0</v>
      </c>
      <c r="O29" s="53">
        <f>[1]CREW!O130</f>
        <v>0</v>
      </c>
      <c r="P29" s="53">
        <f>[1]CREW!P130</f>
        <v>0</v>
      </c>
      <c r="Q29" s="52">
        <f>[1]CREW!Q130</f>
        <v>0</v>
      </c>
      <c r="R29" s="54">
        <f>[1]CREW!R130</f>
        <v>0</v>
      </c>
      <c r="S29" s="53">
        <f>[1]CREW!S130</f>
        <v>0</v>
      </c>
      <c r="T29" s="54">
        <f>[1]CREW!T130</f>
        <v>0</v>
      </c>
      <c r="U29" s="51">
        <f>[1]CREW!U130</f>
        <v>0</v>
      </c>
      <c r="V29" s="51">
        <f>[1]CREW!V130</f>
        <v>0</v>
      </c>
      <c r="W29" s="40" t="s">
        <v>29</v>
      </c>
      <c r="X29" s="55"/>
      <c r="Y29" s="56"/>
      <c r="Z29" s="57"/>
      <c r="AA29" s="58"/>
      <c r="AB29" s="59"/>
      <c r="AC29" s="58"/>
      <c r="AD29" s="60"/>
      <c r="AE29" s="58"/>
      <c r="AF29" s="58"/>
      <c r="AG29" s="58" t="s">
        <v>32</v>
      </c>
      <c r="AH29" s="60"/>
      <c r="AJ29" s="33" t="str">
        <f>[2]RATES!A205</f>
        <v>Scenic Helper / FA3</v>
      </c>
      <c r="AK29" s="33" t="str">
        <f>[2]RATES!B205</f>
        <v>SHFA3</v>
      </c>
      <c r="AL29" s="47">
        <f>[2]RATES!C205</f>
        <v>0</v>
      </c>
    </row>
    <row r="30" ht="16" customHeight="1" spans="1:38" s="33" customFormat="1" x14ac:dyDescent="0.25">
      <c r="A30" s="61">
        <f>[1]CREW!A131</f>
        <v>227</v>
      </c>
      <c r="B30" s="62" t="str">
        <f>[1]CREW!B131</f>
        <v>ROY SULLIVAN</v>
      </c>
      <c r="C30" s="63">
        <f t="shared" si="0"/>
        <v>38.98</v>
      </c>
      <c r="D30" s="62" t="str">
        <f>[1]CREW!D131</f>
        <v>SA</v>
      </c>
      <c r="E30" s="62">
        <f>[1]CREW!E131</f>
        <v>0</v>
      </c>
      <c r="F30" s="62">
        <f>[1]CREW!F131</f>
        <v>0</v>
      </c>
      <c r="G30" s="62">
        <f>[1]CREW!G131</f>
        <v>0</v>
      </c>
      <c r="H30" s="61" t="str">
        <f>[1]CREW!H131</f>
        <v>604-351-4161</v>
      </c>
      <c r="I30" s="64">
        <f>[1]CREW!I131</f>
        <v>0</v>
      </c>
      <c r="J30" s="64">
        <f>[1]CREW!J131</f>
        <v>0</v>
      </c>
      <c r="K30" s="65">
        <f>[1]CREW!K131</f>
        <v>0</v>
      </c>
      <c r="L30" s="64">
        <f>[1]CREW!L131</f>
        <v>0</v>
      </c>
      <c r="M30" s="65">
        <f>[1]CREW!M131</f>
        <v>0</v>
      </c>
      <c r="N30" s="66">
        <f>[1]CREW!N131</f>
        <v>0</v>
      </c>
      <c r="O30" s="64">
        <f>[1]CREW!O131</f>
        <v>0</v>
      </c>
      <c r="P30" s="64">
        <f>[1]CREW!P131</f>
        <v>0</v>
      </c>
      <c r="Q30" s="65">
        <f>[1]CREW!Q131</f>
        <v>0</v>
      </c>
      <c r="R30" s="66">
        <f>[1]CREW!R131</f>
        <v>0</v>
      </c>
      <c r="S30" s="64">
        <f>[1]CREW!S131</f>
        <v>0</v>
      </c>
      <c r="T30" s="66">
        <f>[1]CREW!T131</f>
        <v>0</v>
      </c>
      <c r="U30" s="64">
        <f>[1]CREW!U131</f>
        <v>0</v>
      </c>
      <c r="V30" s="64">
        <f>[1]CREW!V131</f>
        <v>0</v>
      </c>
      <c r="W30" s="67" t="s">
        <v>29</v>
      </c>
      <c r="X30" s="68"/>
      <c r="Y30" s="56"/>
      <c r="Z30" s="57"/>
      <c r="AA30" s="58"/>
      <c r="AB30" s="59"/>
      <c r="AC30" s="58"/>
      <c r="AD30" s="60"/>
      <c r="AE30" s="58"/>
      <c r="AF30" s="58"/>
      <c r="AG30" s="58" t="s">
        <v>32</v>
      </c>
      <c r="AH30" s="60"/>
      <c r="AJ30" s="33" t="str">
        <f>[2]RATES!A206</f>
        <v>Scenic Helper / FA3</v>
      </c>
      <c r="AK30" s="33" t="str">
        <f>[2]RATES!B206</f>
        <v>SHFA3T2</v>
      </c>
      <c r="AL30" s="47">
        <f>[2]RATES!C206</f>
        <v>0</v>
      </c>
    </row>
    <row r="31" ht="16" customHeight="1" spans="1:38" s="33" customFormat="1" x14ac:dyDescent="0.25">
      <c r="A31" s="48">
        <f>[1]CREW!A132</f>
        <v>228</v>
      </c>
      <c r="B31" s="49" t="str">
        <f>[1]CREW!B132</f>
        <v>JASPER CURRIE</v>
      </c>
      <c r="C31" s="50">
        <f t="shared" si="0"/>
        <v>38.98</v>
      </c>
      <c r="D31" s="49" t="str">
        <f>[1]CREW!D132</f>
        <v>SA</v>
      </c>
      <c r="E31" s="49">
        <f>[1]CREW!E132</f>
        <v>0</v>
      </c>
      <c r="F31" s="49">
        <f>[1]CREW!F132</f>
        <v>0</v>
      </c>
      <c r="G31" s="49">
        <f>[1]CREW!G132</f>
        <v>0</v>
      </c>
      <c r="H31" s="48" t="str">
        <f>[1]CREW!H132</f>
        <v>604-345-1947</v>
      </c>
      <c r="I31" s="51">
        <f>[1]CREW!I132</f>
        <v>0</v>
      </c>
      <c r="J31" s="51">
        <f>[1]CREW!J132</f>
        <v>0</v>
      </c>
      <c r="K31" s="52">
        <f>[1]CREW!K132</f>
        <v>0</v>
      </c>
      <c r="L31" s="53">
        <f>[1]CREW!L132</f>
        <v>0</v>
      </c>
      <c r="M31" s="52">
        <f>[1]CREW!M132</f>
        <v>0</v>
      </c>
      <c r="N31" s="54">
        <f>[1]CREW!N132</f>
        <v>0</v>
      </c>
      <c r="O31" s="53">
        <f>[1]CREW!O132</f>
        <v>0</v>
      </c>
      <c r="P31" s="53">
        <f>[1]CREW!P132</f>
        <v>0</v>
      </c>
      <c r="Q31" s="52">
        <f>[1]CREW!Q132</f>
        <v>0</v>
      </c>
      <c r="R31" s="54">
        <f>[1]CREW!R132</f>
        <v>0</v>
      </c>
      <c r="S31" s="53">
        <f>[1]CREW!S132</f>
        <v>0</v>
      </c>
      <c r="T31" s="54">
        <f>[1]CREW!T132</f>
        <v>0</v>
      </c>
      <c r="U31" s="51">
        <f>[1]CREW!U132</f>
        <v>0</v>
      </c>
      <c r="V31" s="51">
        <f>[1]CREW!V132</f>
        <v>0</v>
      </c>
      <c r="W31" s="40" t="s">
        <v>29</v>
      </c>
      <c r="X31" s="55"/>
      <c r="Y31" s="56"/>
      <c r="Z31" s="57"/>
      <c r="AA31" s="58"/>
      <c r="AB31" s="59"/>
      <c r="AC31" s="58"/>
      <c r="AD31" s="60"/>
      <c r="AE31" s="58"/>
      <c r="AF31" s="58"/>
      <c r="AG31" s="58" t="s">
        <v>32</v>
      </c>
      <c r="AH31" s="60"/>
      <c r="AJ31" s="33" t="str">
        <f>[2]RATES!A207</f>
        <v>METAL FAB FOREMAN</v>
      </c>
      <c r="AK31" s="33" t="str">
        <f>[2]RATES!B207</f>
        <v>MFF</v>
      </c>
      <c r="AL31" s="47">
        <f>[2]RATES!C207</f>
        <v>45.91</v>
      </c>
    </row>
    <row r="32" ht="16" customHeight="1" spans="1:38" s="33" customFormat="1" x14ac:dyDescent="0.25">
      <c r="A32" s="61">
        <f>[1]CREW!A133</f>
        <v>229</v>
      </c>
      <c r="B32" s="62" t="str">
        <f>[1]CREW!B133</f>
        <v>ALEX ABAHAMED </v>
      </c>
      <c r="C32" s="63">
        <f t="shared" si="0"/>
        <v>36.49</v>
      </c>
      <c r="D32" s="62" t="str">
        <f>[1]CREW!D133</f>
        <v>PL</v>
      </c>
      <c r="E32" s="62">
        <f>[1]CREW!E133</f>
        <v>0</v>
      </c>
      <c r="F32" s="62">
        <f>[1]CREW!F133</f>
        <v>0</v>
      </c>
      <c r="G32" s="62">
        <f>[1]CREW!G133</f>
        <v>0</v>
      </c>
      <c r="H32" s="61">
        <f>[1]CREW!H133</f>
        <v>0</v>
      </c>
      <c r="I32" s="64">
        <f>[1]CREW!I133</f>
        <v>0</v>
      </c>
      <c r="J32" s="64">
        <f>[1]CREW!J133</f>
        <v>0</v>
      </c>
      <c r="K32" s="65">
        <f>[1]CREW!K133</f>
        <v>10</v>
      </c>
      <c r="L32" s="64">
        <f>[1]CREW!L133</f>
        <v>812</v>
      </c>
      <c r="M32" s="65">
        <f>[1]CREW!M133</f>
        <v>8</v>
      </c>
      <c r="N32" s="66">
        <f>[1]CREW!N133</f>
        <v>991</v>
      </c>
      <c r="O32" s="64">
        <f>[1]CREW!O133</f>
        <v>0</v>
      </c>
      <c r="P32" s="64">
        <f>[1]CREW!P133</f>
        <v>0</v>
      </c>
      <c r="Q32" s="65">
        <f>[1]CREW!Q133</f>
        <v>0</v>
      </c>
      <c r="R32" s="66">
        <f>[1]CREW!R133</f>
        <v>0</v>
      </c>
      <c r="S32" s="64">
        <f>[1]CREW!S133</f>
        <v>0</v>
      </c>
      <c r="T32" s="66">
        <f>[1]CREW!T133</f>
        <v>0</v>
      </c>
      <c r="U32" s="64">
        <f>[1]CREW!U133</f>
        <v>0</v>
      </c>
      <c r="V32" s="64">
        <f>[1]CREW!V133</f>
        <v>0</v>
      </c>
      <c r="W32" s="67" t="s">
        <v>29</v>
      </c>
      <c r="X32" s="68"/>
      <c r="Y32" s="56"/>
      <c r="Z32" s="57"/>
      <c r="AA32" s="58"/>
      <c r="AB32" s="59"/>
      <c r="AC32" s="58"/>
      <c r="AD32" s="60"/>
      <c r="AE32" s="58"/>
      <c r="AF32" s="58"/>
      <c r="AG32" s="58" t="s">
        <v>32</v>
      </c>
      <c r="AH32" s="60"/>
      <c r="AJ32" s="33" t="str">
        <f>[2]RATES!A208</f>
        <v>LEAD METAL FABRICATOR</v>
      </c>
      <c r="AK32" s="33" t="str">
        <f>[2]RATES!B208</f>
        <v>LMF</v>
      </c>
      <c r="AL32" s="47">
        <f>[2]RATES!C208</f>
        <v>38.98</v>
      </c>
    </row>
    <row r="33" ht="16" customHeight="1" spans="1:38" s="33" customFormat="1" x14ac:dyDescent="0.25">
      <c r="A33" s="48">
        <f>[1]CREW!A134</f>
        <v>230</v>
      </c>
      <c r="B33" s="49" t="str">
        <f>[1]CREW!B134</f>
        <v>PAINT</v>
      </c>
      <c r="C33" s="50" t="e">
        <f t="shared" si="0"/>
        <v>#N/A</v>
      </c>
      <c r="D33" s="49">
        <f>[1]CREW!D134</f>
        <v>0</v>
      </c>
      <c r="E33" s="49">
        <f>[1]CREW!E134</f>
        <v>0</v>
      </c>
      <c r="F33" s="49">
        <f>[1]CREW!F134</f>
        <v>0</v>
      </c>
      <c r="G33" s="49">
        <f>[1]CREW!G134</f>
        <v>0</v>
      </c>
      <c r="H33" s="48">
        <f>[1]CREW!H134</f>
        <v>0</v>
      </c>
      <c r="I33" s="51">
        <f>[1]CREW!I134</f>
        <v>0</v>
      </c>
      <c r="J33" s="51">
        <f>[1]CREW!J134</f>
        <v>0</v>
      </c>
      <c r="K33" s="52">
        <f>[1]CREW!K134</f>
        <v>0</v>
      </c>
      <c r="L33" s="53">
        <f>[1]CREW!L134</f>
        <v>0</v>
      </c>
      <c r="M33" s="52">
        <f>[1]CREW!M134</f>
        <v>0</v>
      </c>
      <c r="N33" s="54">
        <f>[1]CREW!N134</f>
        <v>0</v>
      </c>
      <c r="O33" s="53">
        <f>[1]CREW!O134</f>
        <v>0</v>
      </c>
      <c r="P33" s="53">
        <f>[1]CREW!P134</f>
        <v>0</v>
      </c>
      <c r="Q33" s="52">
        <f>[1]CREW!Q134</f>
        <v>0</v>
      </c>
      <c r="R33" s="54">
        <f>[1]CREW!R134</f>
        <v>0</v>
      </c>
      <c r="S33" s="53">
        <f>[1]CREW!S134</f>
        <v>0</v>
      </c>
      <c r="T33" s="54">
        <f>[1]CREW!T134</f>
        <v>0</v>
      </c>
      <c r="U33" s="51">
        <f>[1]CREW!U134</f>
        <v>0</v>
      </c>
      <c r="V33" s="51">
        <f>[1]CREW!V134</f>
        <v>0</v>
      </c>
      <c r="W33" s="40" t="s">
        <v>29</v>
      </c>
      <c r="X33" s="55"/>
      <c r="Y33" s="56"/>
      <c r="Z33" s="57"/>
      <c r="AA33" s="58"/>
      <c r="AB33" s="59"/>
      <c r="AC33" s="58"/>
      <c r="AD33" s="60"/>
      <c r="AE33" s="58"/>
      <c r="AF33" s="58"/>
      <c r="AG33" s="58" t="s">
        <v>32</v>
      </c>
      <c r="AH33" s="60"/>
      <c r="AJ33" s="33" t="str">
        <f>[2]RATES!A209</f>
        <v>Scenic Metal Fabricator </v>
      </c>
      <c r="AK33" s="33" t="str">
        <f>[2]RATES!B209</f>
        <v>SMF</v>
      </c>
      <c r="AL33" s="47">
        <f>[2]RATES!C209</f>
        <v>36.49</v>
      </c>
    </row>
    <row r="34" ht="16" customHeight="1" spans="1:38" s="33" customFormat="1" x14ac:dyDescent="0.25">
      <c r="A34" s="61">
        <f>[1]CREW!A135</f>
        <v>231</v>
      </c>
      <c r="B34" s="62" t="str">
        <f>[1]CREW!B135</f>
        <v>TIM LANGEVIN</v>
      </c>
      <c r="C34" s="63">
        <f t="shared" si="0"/>
        <v>34.66</v>
      </c>
      <c r="D34" s="62" t="str">
        <f>[1]CREW!D135</f>
        <v>P</v>
      </c>
      <c r="E34" s="62">
        <f>[1]CREW!E135</f>
        <v>0</v>
      </c>
      <c r="F34" s="62">
        <f>[1]CREW!F135</f>
        <v>5810</v>
      </c>
      <c r="G34" s="62">
        <f>[1]CREW!G135</f>
        <v>0</v>
      </c>
      <c r="H34" s="61">
        <f>[1]CREW!H135</f>
        <v>7782321990</v>
      </c>
      <c r="I34" s="64">
        <f>[1]CREW!I135</f>
        <v>0</v>
      </c>
      <c r="J34" s="64">
        <f>[1]CREW!J135</f>
        <v>0</v>
      </c>
      <c r="K34" s="65">
        <f>[1]CREW!K135</f>
        <v>0</v>
      </c>
      <c r="L34" s="64">
        <f>[1]CREW!L135</f>
        <v>0</v>
      </c>
      <c r="M34" s="65">
        <f>[1]CREW!M135</f>
        <v>0</v>
      </c>
      <c r="N34" s="66">
        <f>[1]CREW!N135</f>
        <v>0</v>
      </c>
      <c r="O34" s="64">
        <f>[1]CREW!O135</f>
        <v>0</v>
      </c>
      <c r="P34" s="64">
        <f>[1]CREW!P135</f>
        <v>0</v>
      </c>
      <c r="Q34" s="65">
        <f>[1]CREW!Q135</f>
        <v>8</v>
      </c>
      <c r="R34" s="66">
        <f>[1]CREW!R135</f>
        <v>991</v>
      </c>
      <c r="S34" s="64">
        <f>[1]CREW!S135</f>
        <v>0</v>
      </c>
      <c r="T34" s="66">
        <f>[1]CREW!T135</f>
        <v>0</v>
      </c>
      <c r="U34" s="64">
        <f>[1]CREW!U135</f>
        <v>0</v>
      </c>
      <c r="V34" s="64">
        <f>[1]CREW!V135</f>
        <v>0</v>
      </c>
      <c r="W34" s="67" t="s">
        <v>29</v>
      </c>
      <c r="X34" s="68"/>
      <c r="Y34" s="56"/>
      <c r="Z34" s="57"/>
      <c r="AA34" s="58"/>
      <c r="AB34" s="59"/>
      <c r="AC34" s="58"/>
      <c r="AD34" s="60"/>
      <c r="AE34" s="58"/>
      <c r="AF34" s="58"/>
      <c r="AG34" s="58" t="s">
        <v>32</v>
      </c>
      <c r="AH34" s="60"/>
      <c r="AJ34" s="33" t="str">
        <f>[2]RATES!A210</f>
        <v>Scenic Metal Fabricator / FA1</v>
      </c>
      <c r="AK34" s="33" t="str">
        <f>[2]RATES!B210</f>
        <v>SMFFA1</v>
      </c>
      <c r="AL34" s="47">
        <f>[2]RATES!C210</f>
        <v>0</v>
      </c>
    </row>
    <row r="35" ht="16" customHeight="1" spans="1:38" s="33" customFormat="1" x14ac:dyDescent="0.25">
      <c r="A35" s="48">
        <f>[1]CREW!A136</f>
        <v>232</v>
      </c>
      <c r="B35" s="49" t="str">
        <f>[1]CREW!B136</f>
        <v>PAINT</v>
      </c>
      <c r="C35" s="50" t="e">
        <f t="shared" si="0"/>
        <v>#N/A</v>
      </c>
      <c r="D35" s="49">
        <f>[1]CREW!D136</f>
        <v>0</v>
      </c>
      <c r="E35" s="49">
        <f>[1]CREW!E136</f>
        <v>0</v>
      </c>
      <c r="F35" s="49">
        <f>[1]CREW!F136</f>
        <v>0</v>
      </c>
      <c r="G35" s="49">
        <f>[1]CREW!G136</f>
        <v>0</v>
      </c>
      <c r="H35" s="48">
        <f>[1]CREW!H136</f>
        <v>0</v>
      </c>
      <c r="I35" s="51">
        <f>[1]CREW!I136</f>
        <v>0</v>
      </c>
      <c r="J35" s="51">
        <f>[1]CREW!J136</f>
        <v>0</v>
      </c>
      <c r="K35" s="52">
        <f>[1]CREW!K136</f>
        <v>0</v>
      </c>
      <c r="L35" s="53">
        <f>[1]CREW!L136</f>
        <v>0</v>
      </c>
      <c r="M35" s="52">
        <f>[1]CREW!M136</f>
        <v>0</v>
      </c>
      <c r="N35" s="54">
        <f>[1]CREW!N136</f>
        <v>0</v>
      </c>
      <c r="O35" s="53">
        <f>[1]CREW!O136</f>
        <v>0</v>
      </c>
      <c r="P35" s="53">
        <f>[1]CREW!P136</f>
        <v>0</v>
      </c>
      <c r="Q35" s="52">
        <f>[1]CREW!Q136</f>
        <v>0</v>
      </c>
      <c r="R35" s="54">
        <f>[1]CREW!R136</f>
        <v>0</v>
      </c>
      <c r="S35" s="53">
        <f>[1]CREW!S136</f>
        <v>0</v>
      </c>
      <c r="T35" s="54">
        <f>[1]CREW!T136</f>
        <v>0</v>
      </c>
      <c r="U35" s="51">
        <f>[1]CREW!U136</f>
        <v>0</v>
      </c>
      <c r="V35" s="51">
        <f>[1]CREW!V136</f>
        <v>0</v>
      </c>
      <c r="W35" s="40" t="s">
        <v>29</v>
      </c>
      <c r="X35" s="55"/>
      <c r="Y35" s="56"/>
      <c r="Z35" s="57"/>
      <c r="AA35" s="58"/>
      <c r="AB35" s="59"/>
      <c r="AC35" s="58"/>
      <c r="AD35" s="60"/>
      <c r="AE35" s="58"/>
      <c r="AF35" s="58"/>
      <c r="AG35" s="58" t="s">
        <v>32</v>
      </c>
      <c r="AH35" s="60"/>
      <c r="AJ35" s="33" t="str">
        <f>[2]RATES!A211</f>
        <v>Scenic Metal Fabricator / FA3</v>
      </c>
      <c r="AK35" s="33" t="str">
        <f>[2]RATES!B211</f>
        <v>SMFFA3</v>
      </c>
      <c r="AL35" s="47">
        <f>[2]RATES!C211</f>
        <v>0</v>
      </c>
    </row>
    <row r="36" ht="16" customHeight="1" spans="1:38" s="33" customFormat="1" x14ac:dyDescent="0.25">
      <c r="A36" s="61">
        <f>[1]CREW!A137</f>
        <v>233</v>
      </c>
      <c r="B36" s="62" t="str">
        <f>[1]CREW!B137</f>
        <v>PAINT</v>
      </c>
      <c r="C36" s="63" t="e">
        <f t="shared" ref="C36:C67" si="1">VLOOKUP(D36,$AK$4:$AL$101,2,FALSE)</f>
        <v>#N/A</v>
      </c>
      <c r="D36" s="62">
        <f>[1]CREW!D137</f>
        <v>0</v>
      </c>
      <c r="E36" s="62">
        <f>[1]CREW!E137</f>
        <v>0</v>
      </c>
      <c r="F36" s="62">
        <f>[1]CREW!F137</f>
        <v>0</v>
      </c>
      <c r="G36" s="62">
        <f>[1]CREW!G137</f>
        <v>0</v>
      </c>
      <c r="H36" s="61">
        <f>[1]CREW!H137</f>
        <v>0</v>
      </c>
      <c r="I36" s="64">
        <f>[1]CREW!I137</f>
        <v>0</v>
      </c>
      <c r="J36" s="64">
        <f>[1]CREW!J137</f>
        <v>0</v>
      </c>
      <c r="K36" s="65">
        <f>[1]CREW!K137</f>
        <v>0</v>
      </c>
      <c r="L36" s="64">
        <f>[1]CREW!L137</f>
        <v>0</v>
      </c>
      <c r="M36" s="65">
        <f>[1]CREW!M137</f>
        <v>0</v>
      </c>
      <c r="N36" s="66">
        <f>[1]CREW!N137</f>
        <v>0</v>
      </c>
      <c r="O36" s="64">
        <f>[1]CREW!O137</f>
        <v>0</v>
      </c>
      <c r="P36" s="64">
        <f>[1]CREW!P137</f>
        <v>0</v>
      </c>
      <c r="Q36" s="65">
        <f>[1]CREW!Q137</f>
        <v>0</v>
      </c>
      <c r="R36" s="66">
        <f>[1]CREW!R137</f>
        <v>0</v>
      </c>
      <c r="S36" s="64">
        <f>[1]CREW!S137</f>
        <v>0</v>
      </c>
      <c r="T36" s="66">
        <f>[1]CREW!T137</f>
        <v>0</v>
      </c>
      <c r="U36" s="64">
        <f>[1]CREW!U137</f>
        <v>0</v>
      </c>
      <c r="V36" s="64">
        <f>[1]CREW!V137</f>
        <v>0</v>
      </c>
      <c r="W36" s="67" t="s">
        <v>29</v>
      </c>
      <c r="X36" s="68"/>
      <c r="Y36" s="56"/>
      <c r="Z36" s="57"/>
      <c r="AA36" s="58"/>
      <c r="AB36" s="59"/>
      <c r="AC36" s="58"/>
      <c r="AD36" s="60"/>
      <c r="AE36" s="58"/>
      <c r="AF36" s="58"/>
      <c r="AG36" s="58" t="s">
        <v>32</v>
      </c>
      <c r="AH36" s="60"/>
      <c r="AJ36" s="33" t="str">
        <f>[2]RATES!A212</f>
        <v>Metal Fabricator Helper</v>
      </c>
      <c r="AK36" s="33" t="str">
        <f>[2]RATES!B212</f>
        <v>MFH</v>
      </c>
      <c r="AL36" s="47">
        <f>[2]RATES!C212</f>
        <v>29.03</v>
      </c>
    </row>
    <row r="37" ht="16" customHeight="1" spans="1:38" s="33" customFormat="1" x14ac:dyDescent="0.25">
      <c r="A37" s="48">
        <f>[1]CREW!A138</f>
        <v>234</v>
      </c>
      <c r="B37" s="49" t="str">
        <f>[1]CREW!B138</f>
        <v>PAINT</v>
      </c>
      <c r="C37" s="50" t="e">
        <f t="shared" si="1"/>
        <v>#N/A</v>
      </c>
      <c r="D37" s="49">
        <f>[1]CREW!D138</f>
        <v>0</v>
      </c>
      <c r="E37" s="49">
        <f>[1]CREW!E138</f>
        <v>0</v>
      </c>
      <c r="F37" s="49">
        <f>[1]CREW!F138</f>
        <v>0</v>
      </c>
      <c r="G37" s="49">
        <f>[1]CREW!G138</f>
        <v>0</v>
      </c>
      <c r="H37" s="48">
        <f>[1]CREW!H138</f>
        <v>0</v>
      </c>
      <c r="I37" s="51">
        <f>[1]CREW!I138</f>
        <v>0</v>
      </c>
      <c r="J37" s="51">
        <f>[1]CREW!J138</f>
        <v>0</v>
      </c>
      <c r="K37" s="52">
        <f>[1]CREW!K138</f>
        <v>0</v>
      </c>
      <c r="L37" s="53">
        <f>[1]CREW!L138</f>
        <v>0</v>
      </c>
      <c r="M37" s="52">
        <f>[1]CREW!M138</f>
        <v>0</v>
      </c>
      <c r="N37" s="54">
        <f>[1]CREW!N138</f>
        <v>0</v>
      </c>
      <c r="O37" s="53">
        <f>[1]CREW!O138</f>
        <v>0</v>
      </c>
      <c r="P37" s="53">
        <f>[1]CREW!P138</f>
        <v>0</v>
      </c>
      <c r="Q37" s="52">
        <f>[1]CREW!Q138</f>
        <v>0</v>
      </c>
      <c r="R37" s="54">
        <f>[1]CREW!R138</f>
        <v>0</v>
      </c>
      <c r="S37" s="53">
        <f>[1]CREW!S138</f>
        <v>0</v>
      </c>
      <c r="T37" s="54">
        <f>[1]CREW!T138</f>
        <v>0</v>
      </c>
      <c r="U37" s="51">
        <f>[1]CREW!U138</f>
        <v>0</v>
      </c>
      <c r="V37" s="51">
        <f>[1]CREW!V138</f>
        <v>0</v>
      </c>
      <c r="W37" s="40" t="s">
        <v>29</v>
      </c>
      <c r="X37" s="55"/>
      <c r="Y37" s="56"/>
      <c r="Z37" s="57"/>
      <c r="AA37" s="58"/>
      <c r="AB37" s="59"/>
      <c r="AC37" s="58"/>
      <c r="AD37" s="60"/>
      <c r="AE37" s="58"/>
      <c r="AF37" s="58"/>
      <c r="AG37" s="58" t="s">
        <v>32</v>
      </c>
      <c r="AH37" s="60"/>
      <c r="AJ37" s="33" t="str">
        <f>[2]RATES!A213</f>
        <v>Metal Fabricator Helper / FA1</v>
      </c>
      <c r="AK37" s="33" t="str">
        <f>[2]RATES!B213</f>
        <v>MFHFA1</v>
      </c>
      <c r="AL37" s="47">
        <f>[2]RATES!C213</f>
        <v>0</v>
      </c>
    </row>
    <row r="38" ht="16" customHeight="1" spans="1:38" s="33" customFormat="1" x14ac:dyDescent="0.25">
      <c r="A38" s="61">
        <f>[1]CREW!A139</f>
        <v>235</v>
      </c>
      <c r="B38" s="62" t="str">
        <f>[1]CREW!B139</f>
        <v>PAINT</v>
      </c>
      <c r="C38" s="63" t="e">
        <f t="shared" si="1"/>
        <v>#N/A</v>
      </c>
      <c r="D38" s="62">
        <f>[1]CREW!D139</f>
        <v>0</v>
      </c>
      <c r="E38" s="62">
        <f>[1]CREW!E139</f>
        <v>0</v>
      </c>
      <c r="F38" s="62">
        <f>[1]CREW!F139</f>
        <v>0</v>
      </c>
      <c r="G38" s="62">
        <f>[1]CREW!G139</f>
        <v>0</v>
      </c>
      <c r="H38" s="61">
        <f>[1]CREW!H139</f>
        <v>0</v>
      </c>
      <c r="I38" s="64">
        <f>[1]CREW!I139</f>
        <v>0</v>
      </c>
      <c r="J38" s="64">
        <f>[1]CREW!J139</f>
        <v>0</v>
      </c>
      <c r="K38" s="65">
        <f>[1]CREW!K139</f>
        <v>0</v>
      </c>
      <c r="L38" s="64">
        <f>[1]CREW!L139</f>
        <v>0</v>
      </c>
      <c r="M38" s="65">
        <f>[1]CREW!M139</f>
        <v>0</v>
      </c>
      <c r="N38" s="66">
        <f>[1]CREW!N139</f>
        <v>0</v>
      </c>
      <c r="O38" s="64">
        <f>[1]CREW!O139</f>
        <v>0</v>
      </c>
      <c r="P38" s="64">
        <f>[1]CREW!P139</f>
        <v>0</v>
      </c>
      <c r="Q38" s="65">
        <f>[1]CREW!Q139</f>
        <v>0</v>
      </c>
      <c r="R38" s="66">
        <f>[1]CREW!R139</f>
        <v>0</v>
      </c>
      <c r="S38" s="64">
        <f>[1]CREW!S139</f>
        <v>0</v>
      </c>
      <c r="T38" s="66">
        <f>[1]CREW!T139</f>
        <v>0</v>
      </c>
      <c r="U38" s="64">
        <f>[1]CREW!U139</f>
        <v>0</v>
      </c>
      <c r="V38" s="64">
        <f>[1]CREW!V139</f>
        <v>0</v>
      </c>
      <c r="W38" s="67" t="s">
        <v>29</v>
      </c>
      <c r="X38" s="68"/>
      <c r="Y38" s="56"/>
      <c r="Z38" s="57"/>
      <c r="AA38" s="58"/>
      <c r="AB38" s="59"/>
      <c r="AC38" s="58"/>
      <c r="AD38" s="60"/>
      <c r="AE38" s="58"/>
      <c r="AF38" s="58"/>
      <c r="AG38" s="58" t="s">
        <v>32</v>
      </c>
      <c r="AH38" s="60"/>
      <c r="AJ38" s="33" t="str">
        <f>[2]RATES!A214</f>
        <v>Metal Fabricator Helper / FA3</v>
      </c>
      <c r="AK38" s="33" t="str">
        <f>[2]RATES!B214</f>
        <v>MFHFA3</v>
      </c>
      <c r="AL38" s="47">
        <f>[2]RATES!C214</f>
        <v>0</v>
      </c>
    </row>
    <row r="39" ht="16" customHeight="1" spans="1:38" s="33" customFormat="1" x14ac:dyDescent="0.25">
      <c r="A39" s="48">
        <f>[1]CREW!A140</f>
        <v>236</v>
      </c>
      <c r="B39" s="49" t="str">
        <f>[1]CREW!B140</f>
        <v>PAINT</v>
      </c>
      <c r="C39" s="50" t="e">
        <f t="shared" si="1"/>
        <v>#N/A</v>
      </c>
      <c r="D39" s="49">
        <f>[1]CREW!D140</f>
        <v>0</v>
      </c>
      <c r="E39" s="49">
        <f>[1]CREW!E140</f>
        <v>0</v>
      </c>
      <c r="F39" s="49">
        <f>[1]CREW!F140</f>
        <v>0</v>
      </c>
      <c r="G39" s="49">
        <f>[1]CREW!G140</f>
        <v>0</v>
      </c>
      <c r="H39" s="48">
        <f>[1]CREW!H140</f>
        <v>0</v>
      </c>
      <c r="I39" s="51">
        <f>[1]CREW!I140</f>
        <v>0</v>
      </c>
      <c r="J39" s="51">
        <f>[1]CREW!J140</f>
        <v>0</v>
      </c>
      <c r="K39" s="52">
        <f>[1]CREW!K140</f>
        <v>0</v>
      </c>
      <c r="L39" s="53">
        <f>[1]CREW!L140</f>
        <v>0</v>
      </c>
      <c r="M39" s="52">
        <f>[1]CREW!M140</f>
        <v>0</v>
      </c>
      <c r="N39" s="54">
        <f>[1]CREW!N140</f>
        <v>0</v>
      </c>
      <c r="O39" s="53">
        <f>[1]CREW!O140</f>
        <v>0</v>
      </c>
      <c r="P39" s="53">
        <f>[1]CREW!P140</f>
        <v>0</v>
      </c>
      <c r="Q39" s="52">
        <f>[1]CREW!Q140</f>
        <v>0</v>
      </c>
      <c r="R39" s="54">
        <f>[1]CREW!R140</f>
        <v>0</v>
      </c>
      <c r="S39" s="53">
        <f>[1]CREW!S140</f>
        <v>0</v>
      </c>
      <c r="T39" s="54">
        <f>[1]CREW!T140</f>
        <v>0</v>
      </c>
      <c r="U39" s="51">
        <f>[1]CREW!U140</f>
        <v>0</v>
      </c>
      <c r="V39" s="51">
        <f>[1]CREW!V140</f>
        <v>0</v>
      </c>
      <c r="W39" s="40" t="s">
        <v>29</v>
      </c>
      <c r="X39" s="55"/>
      <c r="Y39" s="56"/>
      <c r="Z39" s="57"/>
      <c r="AA39" s="58"/>
      <c r="AB39" s="59"/>
      <c r="AC39" s="58"/>
      <c r="AD39" s="60"/>
      <c r="AE39" s="58"/>
      <c r="AF39" s="58"/>
      <c r="AG39" s="58" t="s">
        <v>32</v>
      </c>
      <c r="AH39" s="60"/>
      <c r="AJ39" s="33" t="str">
        <f>[2]RATES!A215</f>
        <v>Maintenance Person / FA1</v>
      </c>
      <c r="AK39" s="33" t="str">
        <f>[2]RATES!B215</f>
        <v>MPFA1</v>
      </c>
      <c r="AL39" s="47">
        <f>[2]RATES!C215</f>
        <v>0</v>
      </c>
    </row>
    <row r="40" ht="16" customHeight="1" spans="1:38" s="33" customFormat="1" x14ac:dyDescent="0.25">
      <c r="A40" s="61">
        <f>[1]CREW!A141</f>
        <v>237</v>
      </c>
      <c r="B40" s="62" t="str">
        <f>[1]CREW!B141</f>
        <v>PAINT</v>
      </c>
      <c r="C40" s="63" t="e">
        <f t="shared" si="1"/>
        <v>#N/A</v>
      </c>
      <c r="D40" s="62">
        <f>[1]CREW!D141</f>
        <v>0</v>
      </c>
      <c r="E40" s="62">
        <f>[1]CREW!E141</f>
        <v>0</v>
      </c>
      <c r="F40" s="62">
        <f>[1]CREW!F141</f>
        <v>0</v>
      </c>
      <c r="G40" s="62">
        <f>[1]CREW!G141</f>
        <v>0</v>
      </c>
      <c r="H40" s="61">
        <f>[1]CREW!H141</f>
        <v>0</v>
      </c>
      <c r="I40" s="64">
        <f>[1]CREW!I141</f>
        <v>0</v>
      </c>
      <c r="J40" s="64">
        <f>[1]CREW!J141</f>
        <v>0</v>
      </c>
      <c r="K40" s="65">
        <f>[1]CREW!K141</f>
        <v>0</v>
      </c>
      <c r="L40" s="64">
        <f>[1]CREW!L141</f>
        <v>0</v>
      </c>
      <c r="M40" s="65">
        <f>[1]CREW!M141</f>
        <v>0</v>
      </c>
      <c r="N40" s="66">
        <f>[1]CREW!N141</f>
        <v>0</v>
      </c>
      <c r="O40" s="64">
        <f>[1]CREW!O141</f>
        <v>0</v>
      </c>
      <c r="P40" s="64">
        <f>[1]CREW!P141</f>
        <v>0</v>
      </c>
      <c r="Q40" s="65">
        <f>[1]CREW!Q141</f>
        <v>0</v>
      </c>
      <c r="R40" s="66">
        <f>[1]CREW!R141</f>
        <v>0</v>
      </c>
      <c r="S40" s="64">
        <f>[1]CREW!S141</f>
        <v>0</v>
      </c>
      <c r="T40" s="66">
        <f>[1]CREW!T141</f>
        <v>0</v>
      </c>
      <c r="U40" s="64">
        <f>[1]CREW!U141</f>
        <v>0</v>
      </c>
      <c r="V40" s="64">
        <f>[1]CREW!V141</f>
        <v>0</v>
      </c>
      <c r="W40" s="67" t="s">
        <v>29</v>
      </c>
      <c r="X40" s="68"/>
      <c r="Y40" s="56"/>
      <c r="Z40" s="57"/>
      <c r="AA40" s="58"/>
      <c r="AB40" s="59"/>
      <c r="AC40" s="58"/>
      <c r="AD40" s="60"/>
      <c r="AE40" s="58"/>
      <c r="AF40" s="58"/>
      <c r="AG40" s="58" t="s">
        <v>32</v>
      </c>
      <c r="AH40" s="60"/>
      <c r="AJ40" s="33" t="str">
        <f>[2]RATES!A216</f>
        <v>Maintenance Person / FA3</v>
      </c>
      <c r="AK40" s="33" t="str">
        <f>[2]RATES!B216</f>
        <v>MPFA3</v>
      </c>
      <c r="AL40" s="47">
        <f>[2]RATES!C216</f>
        <v>0</v>
      </c>
    </row>
    <row r="41" ht="16" customHeight="1" spans="1:38" s="33" customFormat="1" x14ac:dyDescent="0.25">
      <c r="A41" s="48">
        <f>[1]CREW!A142</f>
        <v>238</v>
      </c>
      <c r="B41" s="49" t="str">
        <f>[1]CREW!B142</f>
        <v>PAINT</v>
      </c>
      <c r="C41" s="50" t="e">
        <f t="shared" si="1"/>
        <v>#N/A</v>
      </c>
      <c r="D41" s="49">
        <f>[1]CREW!D142</f>
        <v>0</v>
      </c>
      <c r="E41" s="49">
        <f>[1]CREW!E142</f>
        <v>0</v>
      </c>
      <c r="F41" s="49">
        <f>[1]CREW!F142</f>
        <v>0</v>
      </c>
      <c r="G41" s="49">
        <f>[1]CREW!G142</f>
        <v>0</v>
      </c>
      <c r="H41" s="48">
        <f>[1]CREW!H142</f>
        <v>0</v>
      </c>
      <c r="I41" s="51">
        <f>[1]CREW!I142</f>
        <v>0</v>
      </c>
      <c r="J41" s="51">
        <f>[1]CREW!J142</f>
        <v>0</v>
      </c>
      <c r="K41" s="52">
        <f>[1]CREW!K142</f>
        <v>0</v>
      </c>
      <c r="L41" s="53">
        <f>[1]CREW!L142</f>
        <v>0</v>
      </c>
      <c r="M41" s="52">
        <f>[1]CREW!M142</f>
        <v>0</v>
      </c>
      <c r="N41" s="54">
        <f>[1]CREW!N142</f>
        <v>0</v>
      </c>
      <c r="O41" s="53">
        <f>[1]CREW!O142</f>
        <v>0</v>
      </c>
      <c r="P41" s="53">
        <f>[1]CREW!P142</f>
        <v>0</v>
      </c>
      <c r="Q41" s="52">
        <f>[1]CREW!Q142</f>
        <v>0</v>
      </c>
      <c r="R41" s="54">
        <f>[1]CREW!R142</f>
        <v>0</v>
      </c>
      <c r="S41" s="53">
        <f>[1]CREW!S142</f>
        <v>0</v>
      </c>
      <c r="T41" s="54">
        <f>[1]CREW!T142</f>
        <v>0</v>
      </c>
      <c r="U41" s="51">
        <f>[1]CREW!U142</f>
        <v>0</v>
      </c>
      <c r="V41" s="51">
        <f>[1]CREW!V142</f>
        <v>0</v>
      </c>
      <c r="W41" s="40" t="s">
        <v>29</v>
      </c>
      <c r="X41" s="55"/>
      <c r="Y41" s="56"/>
      <c r="Z41" s="57"/>
      <c r="AA41" s="58"/>
      <c r="AB41" s="59"/>
      <c r="AC41" s="58"/>
      <c r="AD41" s="60"/>
      <c r="AE41" s="58"/>
      <c r="AF41" s="58"/>
      <c r="AG41" s="58" t="s">
        <v>32</v>
      </c>
      <c r="AH41" s="60"/>
      <c r="AJ41" s="33" t="str">
        <f>[2]RATES!A217</f>
        <v>Head Sculptor1</v>
      </c>
      <c r="AK41" s="33" t="str">
        <f>[2]RATES!B217</f>
        <v>HS1</v>
      </c>
      <c r="AL41" s="47">
        <f>[2]RATES!C217</f>
        <v>40.11</v>
      </c>
    </row>
    <row r="42" ht="16" customHeight="1" spans="1:38" s="33" customFormat="1" x14ac:dyDescent="0.25">
      <c r="A42" s="61">
        <f>[1]CREW!A143</f>
        <v>239</v>
      </c>
      <c r="B42" s="62" t="str">
        <f>[1]CREW!B143</f>
        <v>PAINT</v>
      </c>
      <c r="C42" s="63" t="e">
        <f t="shared" si="1"/>
        <v>#N/A</v>
      </c>
      <c r="D42" s="62">
        <f>[1]CREW!D143</f>
        <v>0</v>
      </c>
      <c r="E42" s="62">
        <f>[1]CREW!E143</f>
        <v>0</v>
      </c>
      <c r="F42" s="62">
        <f>[1]CREW!F143</f>
        <v>0</v>
      </c>
      <c r="G42" s="62">
        <f>[1]CREW!G143</f>
        <v>0</v>
      </c>
      <c r="H42" s="61">
        <f>[1]CREW!H143</f>
        <v>0</v>
      </c>
      <c r="I42" s="64">
        <f>[1]CREW!I143</f>
        <v>0</v>
      </c>
      <c r="J42" s="64">
        <f>[1]CREW!J143</f>
        <v>0</v>
      </c>
      <c r="K42" s="65">
        <f>[1]CREW!K143</f>
        <v>0</v>
      </c>
      <c r="L42" s="64">
        <f>[1]CREW!L143</f>
        <v>0</v>
      </c>
      <c r="M42" s="65">
        <f>[1]CREW!M143</f>
        <v>0</v>
      </c>
      <c r="N42" s="66">
        <f>[1]CREW!N143</f>
        <v>0</v>
      </c>
      <c r="O42" s="64">
        <f>[1]CREW!O143</f>
        <v>0</v>
      </c>
      <c r="P42" s="64">
        <f>[1]CREW!P143</f>
        <v>0</v>
      </c>
      <c r="Q42" s="65">
        <f>[1]CREW!Q143</f>
        <v>0</v>
      </c>
      <c r="R42" s="66">
        <f>[1]CREW!R143</f>
        <v>0</v>
      </c>
      <c r="S42" s="64">
        <f>[1]CREW!S143</f>
        <v>0</v>
      </c>
      <c r="T42" s="66">
        <f>[1]CREW!T143</f>
        <v>0</v>
      </c>
      <c r="U42" s="64">
        <f>[1]CREW!U143</f>
        <v>0</v>
      </c>
      <c r="V42" s="64">
        <f>[1]CREW!V143</f>
        <v>0</v>
      </c>
      <c r="W42" s="67" t="s">
        <v>29</v>
      </c>
      <c r="X42" s="68"/>
      <c r="Y42" s="56"/>
      <c r="Z42" s="57"/>
      <c r="AA42" s="58"/>
      <c r="AB42" s="59"/>
      <c r="AC42" s="58"/>
      <c r="AD42" s="60"/>
      <c r="AE42" s="58"/>
      <c r="AF42" s="58"/>
      <c r="AG42" s="58" t="s">
        <v>32</v>
      </c>
      <c r="AH42" s="60"/>
      <c r="AJ42" s="33" t="str">
        <f>[2]RATES!A218</f>
        <v>Lead Sculptor</v>
      </c>
      <c r="AK42" s="33" t="str">
        <f>[2]RATES!B218</f>
        <v>LS</v>
      </c>
      <c r="AL42" s="47">
        <f>[2]RATES!C218</f>
        <v>41.32</v>
      </c>
    </row>
    <row r="43" ht="16" customHeight="1" spans="1:38" s="33" customFormat="1" x14ac:dyDescent="0.25">
      <c r="A43" s="48">
        <f>[1]CREW!A144</f>
        <v>240</v>
      </c>
      <c r="B43" s="49" t="str">
        <f>[1]CREW!B144</f>
        <v>PAINT</v>
      </c>
      <c r="C43" s="50" t="e">
        <f t="shared" si="1"/>
        <v>#N/A</v>
      </c>
      <c r="D43" s="49">
        <f>[1]CREW!D144</f>
        <v>0</v>
      </c>
      <c r="E43" s="49">
        <f>[1]CREW!E144</f>
        <v>0</v>
      </c>
      <c r="F43" s="49">
        <f>[1]CREW!F144</f>
        <v>0</v>
      </c>
      <c r="G43" s="49">
        <f>[1]CREW!G144</f>
        <v>0</v>
      </c>
      <c r="H43" s="48">
        <f>[1]CREW!H144</f>
        <v>0</v>
      </c>
      <c r="I43" s="51">
        <f>[1]CREW!I144</f>
        <v>0</v>
      </c>
      <c r="J43" s="51">
        <f>[1]CREW!J144</f>
        <v>0</v>
      </c>
      <c r="K43" s="52">
        <f>[1]CREW!K144</f>
        <v>0</v>
      </c>
      <c r="L43" s="53">
        <f>[1]CREW!L144</f>
        <v>0</v>
      </c>
      <c r="M43" s="52">
        <f>[1]CREW!M144</f>
        <v>0</v>
      </c>
      <c r="N43" s="54">
        <f>[1]CREW!N144</f>
        <v>0</v>
      </c>
      <c r="O43" s="53">
        <f>[1]CREW!O144</f>
        <v>0</v>
      </c>
      <c r="P43" s="53">
        <f>[1]CREW!P144</f>
        <v>0</v>
      </c>
      <c r="Q43" s="52">
        <f>[1]CREW!Q144</f>
        <v>0</v>
      </c>
      <c r="R43" s="54">
        <f>[1]CREW!R144</f>
        <v>0</v>
      </c>
      <c r="S43" s="53">
        <f>[1]CREW!S144</f>
        <v>0</v>
      </c>
      <c r="T43" s="54">
        <f>[1]CREW!T144</f>
        <v>0</v>
      </c>
      <c r="U43" s="51">
        <f>[1]CREW!U144</f>
        <v>0</v>
      </c>
      <c r="V43" s="51">
        <f>[1]CREW!V144</f>
        <v>0</v>
      </c>
      <c r="W43" s="40" t="s">
        <v>29</v>
      </c>
      <c r="X43" s="55"/>
      <c r="Y43" s="56"/>
      <c r="Z43" s="57"/>
      <c r="AA43" s="58"/>
      <c r="AB43" s="59"/>
      <c r="AC43" s="58"/>
      <c r="AD43" s="60"/>
      <c r="AE43" s="58"/>
      <c r="AF43" s="58"/>
      <c r="AG43" s="58" t="s">
        <v>32</v>
      </c>
      <c r="AH43" s="60"/>
      <c r="AJ43" s="33" t="str">
        <f>[2]RATES!A219</f>
        <v>Sculptor</v>
      </c>
      <c r="AK43" s="33" t="str">
        <f>[2]RATES!B219</f>
        <v>S</v>
      </c>
      <c r="AL43" s="47">
        <f>[2]RATES!C219</f>
        <v>38.98</v>
      </c>
    </row>
    <row r="44" ht="16" customHeight="1" spans="1:38" s="33" customFormat="1" x14ac:dyDescent="0.25">
      <c r="A44" s="61">
        <f>[1]CREW!A145</f>
        <v>241</v>
      </c>
      <c r="B44" s="62" t="str">
        <f>[1]CREW!B145</f>
        <v>PAINT</v>
      </c>
      <c r="C44" s="63" t="e">
        <f t="shared" si="1"/>
        <v>#N/A</v>
      </c>
      <c r="D44" s="62">
        <f>[1]CREW!D145</f>
        <v>0</v>
      </c>
      <c r="E44" s="62">
        <f>[1]CREW!E145</f>
        <v>0</v>
      </c>
      <c r="F44" s="62">
        <f>[1]CREW!F145</f>
        <v>0</v>
      </c>
      <c r="G44" s="62">
        <f>[1]CREW!G145</f>
        <v>0</v>
      </c>
      <c r="H44" s="61">
        <f>[1]CREW!H145</f>
        <v>0</v>
      </c>
      <c r="I44" s="64">
        <f>[1]CREW!I145</f>
        <v>0</v>
      </c>
      <c r="J44" s="64">
        <f>[1]CREW!J145</f>
        <v>0</v>
      </c>
      <c r="K44" s="65">
        <f>[1]CREW!K145</f>
        <v>0</v>
      </c>
      <c r="L44" s="64">
        <f>[1]CREW!L145</f>
        <v>0</v>
      </c>
      <c r="M44" s="65">
        <f>[1]CREW!M145</f>
        <v>0</v>
      </c>
      <c r="N44" s="66">
        <f>[1]CREW!N145</f>
        <v>0</v>
      </c>
      <c r="O44" s="64">
        <f>[1]CREW!O145</f>
        <v>0</v>
      </c>
      <c r="P44" s="64">
        <f>[1]CREW!P145</f>
        <v>0</v>
      </c>
      <c r="Q44" s="65">
        <f>[1]CREW!Q145</f>
        <v>0</v>
      </c>
      <c r="R44" s="66">
        <f>[1]CREW!R145</f>
        <v>0</v>
      </c>
      <c r="S44" s="64">
        <f>[1]CREW!S145</f>
        <v>0</v>
      </c>
      <c r="T44" s="66">
        <f>[1]CREW!T145</f>
        <v>0</v>
      </c>
      <c r="U44" s="64">
        <f>[1]CREW!U145</f>
        <v>0</v>
      </c>
      <c r="V44" s="64">
        <f>[1]CREW!V145</f>
        <v>0</v>
      </c>
      <c r="W44" s="67" t="s">
        <v>29</v>
      </c>
      <c r="X44" s="68"/>
      <c r="Y44" s="56"/>
      <c r="Z44" s="57"/>
      <c r="AA44" s="58"/>
      <c r="AB44" s="59"/>
      <c r="AC44" s="58"/>
      <c r="AD44" s="60"/>
      <c r="AE44" s="58"/>
      <c r="AF44" s="58"/>
      <c r="AG44" s="58" t="s">
        <v>32</v>
      </c>
      <c r="AH44" s="60"/>
      <c r="AJ44" s="33" t="str">
        <f>[2]RATES!A220</f>
        <v>SculptorT2</v>
      </c>
      <c r="AK44" s="33" t="str">
        <f>[2]RATES!B220</f>
        <v>ST2</v>
      </c>
      <c r="AL44" s="47">
        <f>[2]RATES!C220</f>
        <v>0</v>
      </c>
    </row>
    <row r="45" ht="16" customHeight="1" spans="1:38" s="33" customFormat="1" x14ac:dyDescent="0.25">
      <c r="A45" s="48">
        <f>[1]CREW!A146</f>
        <v>242</v>
      </c>
      <c r="B45" s="49" t="str">
        <f>[1]CREW!B146</f>
        <v>PAINT</v>
      </c>
      <c r="C45" s="50" t="e">
        <f t="shared" si="1"/>
        <v>#N/A</v>
      </c>
      <c r="D45" s="49">
        <f>[1]CREW!D146</f>
        <v>0</v>
      </c>
      <c r="E45" s="49">
        <f>[1]CREW!E146</f>
        <v>0</v>
      </c>
      <c r="F45" s="49">
        <f>[1]CREW!F146</f>
        <v>0</v>
      </c>
      <c r="G45" s="49">
        <f>[1]CREW!G146</f>
        <v>0</v>
      </c>
      <c r="H45" s="48">
        <f>[1]CREW!H146</f>
        <v>0</v>
      </c>
      <c r="I45" s="51">
        <f>[1]CREW!I146</f>
        <v>0</v>
      </c>
      <c r="J45" s="51">
        <f>[1]CREW!J146</f>
        <v>0</v>
      </c>
      <c r="K45" s="52">
        <f>[1]CREW!K146</f>
        <v>0</v>
      </c>
      <c r="L45" s="53">
        <f>[1]CREW!L146</f>
        <v>0</v>
      </c>
      <c r="M45" s="52">
        <f>[1]CREW!M146</f>
        <v>0</v>
      </c>
      <c r="N45" s="54">
        <f>[1]CREW!N146</f>
        <v>0</v>
      </c>
      <c r="O45" s="53">
        <f>[1]CREW!O146</f>
        <v>0</v>
      </c>
      <c r="P45" s="53">
        <f>[1]CREW!P146</f>
        <v>0</v>
      </c>
      <c r="Q45" s="52">
        <f>[1]CREW!Q146</f>
        <v>0</v>
      </c>
      <c r="R45" s="54">
        <f>[1]CREW!R146</f>
        <v>0</v>
      </c>
      <c r="S45" s="53">
        <f>[1]CREW!S146</f>
        <v>0</v>
      </c>
      <c r="T45" s="54">
        <f>[1]CREW!T146</f>
        <v>0</v>
      </c>
      <c r="U45" s="51">
        <f>[1]CREW!U146</f>
        <v>0</v>
      </c>
      <c r="V45" s="51">
        <f>[1]CREW!V146</f>
        <v>0</v>
      </c>
      <c r="W45" s="40" t="s">
        <v>29</v>
      </c>
      <c r="X45" s="55"/>
      <c r="Y45" s="56"/>
      <c r="Z45" s="57"/>
      <c r="AA45" s="58"/>
      <c r="AB45" s="59"/>
      <c r="AC45" s="58"/>
      <c r="AD45" s="60"/>
      <c r="AE45" s="58"/>
      <c r="AF45" s="58"/>
      <c r="AG45" s="58" t="s">
        <v>32</v>
      </c>
      <c r="AH45" s="60"/>
      <c r="AJ45" s="33" t="str">
        <f>[2]RATES!A221</f>
        <v>Model Maker</v>
      </c>
      <c r="AK45" s="33" t="str">
        <f>[2]RATES!B221</f>
        <v>MM</v>
      </c>
      <c r="AL45" s="47">
        <f>[2]RATES!C221</f>
        <v>38.98</v>
      </c>
    </row>
    <row r="46" ht="16" customHeight="1" spans="1:38" s="33" customFormat="1" x14ac:dyDescent="0.25">
      <c r="A46" s="61">
        <f>[1]CREW!A147</f>
        <v>243</v>
      </c>
      <c r="B46" s="62" t="str">
        <f>[1]CREW!B147</f>
        <v>PAINT</v>
      </c>
      <c r="C46" s="63" t="e">
        <f t="shared" si="1"/>
        <v>#N/A</v>
      </c>
      <c r="D46" s="62">
        <f>[1]CREW!D147</f>
        <v>0</v>
      </c>
      <c r="E46" s="62">
        <f>[1]CREW!E147</f>
        <v>0</v>
      </c>
      <c r="F46" s="62">
        <f>[1]CREW!F147</f>
        <v>0</v>
      </c>
      <c r="G46" s="62">
        <f>[1]CREW!G147</f>
        <v>0</v>
      </c>
      <c r="H46" s="61">
        <f>[1]CREW!H147</f>
        <v>0</v>
      </c>
      <c r="I46" s="64">
        <f>[1]CREW!I147</f>
        <v>0</v>
      </c>
      <c r="J46" s="64">
        <f>[1]CREW!J147</f>
        <v>0</v>
      </c>
      <c r="K46" s="65">
        <f>[1]CREW!K147</f>
        <v>0</v>
      </c>
      <c r="L46" s="64">
        <f>[1]CREW!L147</f>
        <v>0</v>
      </c>
      <c r="M46" s="65">
        <f>[1]CREW!M147</f>
        <v>0</v>
      </c>
      <c r="N46" s="66">
        <f>[1]CREW!N147</f>
        <v>0</v>
      </c>
      <c r="O46" s="64">
        <f>[1]CREW!O147</f>
        <v>0</v>
      </c>
      <c r="P46" s="64">
        <f>[1]CREW!P147</f>
        <v>0</v>
      </c>
      <c r="Q46" s="65">
        <f>[1]CREW!Q147</f>
        <v>0</v>
      </c>
      <c r="R46" s="66">
        <f>[1]CREW!R147</f>
        <v>0</v>
      </c>
      <c r="S46" s="64">
        <f>[1]CREW!S147</f>
        <v>0</v>
      </c>
      <c r="T46" s="66">
        <f>[1]CREW!T147</f>
        <v>0</v>
      </c>
      <c r="U46" s="64">
        <f>[1]CREW!U147</f>
        <v>0</v>
      </c>
      <c r="V46" s="64">
        <f>[1]CREW!V147</f>
        <v>0</v>
      </c>
      <c r="W46" s="67" t="s">
        <v>29</v>
      </c>
      <c r="X46" s="68"/>
      <c r="Y46" s="56"/>
      <c r="Z46" s="57"/>
      <c r="AA46" s="58"/>
      <c r="AB46" s="59"/>
      <c r="AC46" s="58"/>
      <c r="AD46" s="60"/>
      <c r="AE46" s="58"/>
      <c r="AF46" s="58"/>
      <c r="AG46" s="58" t="s">
        <v>32</v>
      </c>
      <c r="AH46" s="60"/>
      <c r="AJ46" s="33" t="str">
        <f>[2]RATES!A222</f>
        <v>Lead Labourer</v>
      </c>
      <c r="AK46" s="33" t="str">
        <f>[2]RATES!B222</f>
        <v>LL</v>
      </c>
      <c r="AL46" s="47">
        <f>[2]RATES!C222</f>
        <v>30.72</v>
      </c>
    </row>
    <row r="47" ht="16" customHeight="1" spans="1:38" s="33" customFormat="1" x14ac:dyDescent="0.25">
      <c r="A47" s="48">
        <f>[1]CREW!A148</f>
        <v>244</v>
      </c>
      <c r="B47" s="49" t="str">
        <f>[1]CREW!B148</f>
        <v>PAINT</v>
      </c>
      <c r="C47" s="50" t="e">
        <f t="shared" si="1"/>
        <v>#N/A</v>
      </c>
      <c r="D47" s="49">
        <f>[1]CREW!D148</f>
        <v>0</v>
      </c>
      <c r="E47" s="49">
        <f>[1]CREW!E148</f>
        <v>0</v>
      </c>
      <c r="F47" s="49">
        <f>[1]CREW!F148</f>
        <v>0</v>
      </c>
      <c r="G47" s="49">
        <f>[1]CREW!G148</f>
        <v>0</v>
      </c>
      <c r="H47" s="48">
        <f>[1]CREW!H148</f>
        <v>0</v>
      </c>
      <c r="I47" s="51">
        <f>[1]CREW!I148</f>
        <v>0</v>
      </c>
      <c r="J47" s="51">
        <f>[1]CREW!J148</f>
        <v>0</v>
      </c>
      <c r="K47" s="52">
        <f>[1]CREW!K148</f>
        <v>0</v>
      </c>
      <c r="L47" s="53">
        <f>[1]CREW!L148</f>
        <v>0</v>
      </c>
      <c r="M47" s="52">
        <f>[1]CREW!M148</f>
        <v>0</v>
      </c>
      <c r="N47" s="54">
        <f>[1]CREW!N148</f>
        <v>0</v>
      </c>
      <c r="O47" s="53">
        <f>[1]CREW!O148</f>
        <v>0</v>
      </c>
      <c r="P47" s="53">
        <f>[1]CREW!P148</f>
        <v>0</v>
      </c>
      <c r="Q47" s="52">
        <f>[1]CREW!Q148</f>
        <v>0</v>
      </c>
      <c r="R47" s="54">
        <f>[1]CREW!R148</f>
        <v>0</v>
      </c>
      <c r="S47" s="53">
        <f>[1]CREW!S148</f>
        <v>0</v>
      </c>
      <c r="T47" s="54">
        <f>[1]CREW!T148</f>
        <v>0</v>
      </c>
      <c r="U47" s="51">
        <f>[1]CREW!U148</f>
        <v>0</v>
      </c>
      <c r="V47" s="51">
        <f>[1]CREW!V148</f>
        <v>0</v>
      </c>
      <c r="W47" s="40" t="s">
        <v>29</v>
      </c>
      <c r="X47" s="55"/>
      <c r="Y47" s="56"/>
      <c r="Z47" s="57"/>
      <c r="AA47" s="58"/>
      <c r="AB47" s="59"/>
      <c r="AC47" s="58"/>
      <c r="AD47" s="60"/>
      <c r="AE47" s="58"/>
      <c r="AF47" s="58"/>
      <c r="AG47" s="58" t="s">
        <v>32</v>
      </c>
      <c r="AH47" s="60"/>
      <c r="AJ47" s="33" t="str">
        <f>[2]RATES!A223</f>
        <v>Lead Labourer / FA1</v>
      </c>
      <c r="AK47" s="33" t="str">
        <f>[2]RATES!B223</f>
        <v>LLFA1</v>
      </c>
      <c r="AL47" s="47">
        <f>[2]RATES!C223</f>
        <v>0</v>
      </c>
    </row>
    <row r="48" ht="16" customHeight="1" spans="1:38" s="33" customFormat="1" x14ac:dyDescent="0.25">
      <c r="A48" s="61">
        <f>[1]CREW!A149</f>
        <v>245</v>
      </c>
      <c r="B48" s="62" t="str">
        <f>[1]CREW!B149</f>
        <v>PAINT</v>
      </c>
      <c r="C48" s="63" t="e">
        <f t="shared" si="1"/>
        <v>#N/A</v>
      </c>
      <c r="D48" s="62">
        <f>[1]CREW!D149</f>
        <v>0</v>
      </c>
      <c r="E48" s="62">
        <f>[1]CREW!E149</f>
        <v>0</v>
      </c>
      <c r="F48" s="62">
        <f>[1]CREW!F149</f>
        <v>0</v>
      </c>
      <c r="G48" s="62">
        <f>[1]CREW!G149</f>
        <v>0</v>
      </c>
      <c r="H48" s="61">
        <f>[1]CREW!H149</f>
        <v>0</v>
      </c>
      <c r="I48" s="64">
        <f>[1]CREW!I149</f>
        <v>0</v>
      </c>
      <c r="J48" s="64">
        <f>[1]CREW!J149</f>
        <v>0</v>
      </c>
      <c r="K48" s="65">
        <f>[1]CREW!K149</f>
        <v>0</v>
      </c>
      <c r="L48" s="64">
        <f>[1]CREW!L149</f>
        <v>0</v>
      </c>
      <c r="M48" s="65">
        <f>[1]CREW!M149</f>
        <v>0</v>
      </c>
      <c r="N48" s="66">
        <f>[1]CREW!N149</f>
        <v>0</v>
      </c>
      <c r="O48" s="64">
        <f>[1]CREW!O149</f>
        <v>0</v>
      </c>
      <c r="P48" s="64">
        <f>[1]CREW!P149</f>
        <v>0</v>
      </c>
      <c r="Q48" s="65">
        <f>[1]CREW!Q149</f>
        <v>0</v>
      </c>
      <c r="R48" s="66">
        <f>[1]CREW!R149</f>
        <v>0</v>
      </c>
      <c r="S48" s="64">
        <f>[1]CREW!S149</f>
        <v>0</v>
      </c>
      <c r="T48" s="66">
        <f>[1]CREW!T149</f>
        <v>0</v>
      </c>
      <c r="U48" s="64">
        <f>[1]CREW!U149</f>
        <v>0</v>
      </c>
      <c r="V48" s="64">
        <f>[1]CREW!V149</f>
        <v>0</v>
      </c>
      <c r="W48" s="67" t="s">
        <v>29</v>
      </c>
      <c r="X48" s="68"/>
      <c r="Y48" s="56"/>
      <c r="Z48" s="57"/>
      <c r="AA48" s="58"/>
      <c r="AB48" s="59"/>
      <c r="AC48" s="58"/>
      <c r="AD48" s="60"/>
      <c r="AE48" s="58"/>
      <c r="AF48" s="58"/>
      <c r="AG48" s="58" t="s">
        <v>32</v>
      </c>
      <c r="AH48" s="60"/>
      <c r="AJ48" s="33" t="str">
        <f>[2]RATES!A224</f>
        <v>Construction Labourer</v>
      </c>
      <c r="AK48" s="33" t="str">
        <f>[2]RATES!B224</f>
        <v>LBR</v>
      </c>
      <c r="AL48" s="47">
        <f>[2]RATES!C224</f>
        <v>26.62</v>
      </c>
    </row>
    <row r="49" ht="16" customHeight="1" spans="1:38" s="33" customFormat="1" x14ac:dyDescent="0.25">
      <c r="A49" s="48">
        <f>[1]CREW!A150</f>
        <v>246</v>
      </c>
      <c r="B49" s="49" t="str">
        <f>[1]CREW!B150</f>
        <v>PAINT</v>
      </c>
      <c r="C49" s="50" t="e">
        <f t="shared" si="1"/>
        <v>#N/A</v>
      </c>
      <c r="D49" s="49">
        <f>[1]CREW!D150</f>
        <v>0</v>
      </c>
      <c r="E49" s="49">
        <f>[1]CREW!E150</f>
        <v>0</v>
      </c>
      <c r="F49" s="49">
        <f>[1]CREW!F150</f>
        <v>0</v>
      </c>
      <c r="G49" s="49">
        <f>[1]CREW!G150</f>
        <v>0</v>
      </c>
      <c r="H49" s="48">
        <f>[1]CREW!H150</f>
        <v>0</v>
      </c>
      <c r="I49" s="51">
        <f>[1]CREW!I150</f>
        <v>0</v>
      </c>
      <c r="J49" s="51">
        <f>[1]CREW!J150</f>
        <v>0</v>
      </c>
      <c r="K49" s="52">
        <f>[1]CREW!K150</f>
        <v>0</v>
      </c>
      <c r="L49" s="53">
        <f>[1]CREW!L150</f>
        <v>0</v>
      </c>
      <c r="M49" s="52">
        <f>[1]CREW!M150</f>
        <v>0</v>
      </c>
      <c r="N49" s="54">
        <f>[1]CREW!N150</f>
        <v>0</v>
      </c>
      <c r="O49" s="53">
        <f>[1]CREW!O150</f>
        <v>0</v>
      </c>
      <c r="P49" s="53">
        <f>[1]CREW!P150</f>
        <v>0</v>
      </c>
      <c r="Q49" s="52">
        <f>[1]CREW!Q150</f>
        <v>0</v>
      </c>
      <c r="R49" s="54">
        <f>[1]CREW!R150</f>
        <v>0</v>
      </c>
      <c r="S49" s="53">
        <f>[1]CREW!S150</f>
        <v>0</v>
      </c>
      <c r="T49" s="54">
        <f>[1]CREW!T150</f>
        <v>0</v>
      </c>
      <c r="U49" s="51">
        <f>[1]CREW!U150</f>
        <v>0</v>
      </c>
      <c r="V49" s="51">
        <f>[1]CREW!V150</f>
        <v>0</v>
      </c>
      <c r="W49" s="40" t="s">
        <v>29</v>
      </c>
      <c r="X49" s="55"/>
      <c r="Y49" s="56"/>
      <c r="Z49" s="57"/>
      <c r="AA49" s="58"/>
      <c r="AB49" s="59"/>
      <c r="AC49" s="58"/>
      <c r="AD49" s="60"/>
      <c r="AE49" s="58"/>
      <c r="AF49" s="58"/>
      <c r="AG49" s="58" t="s">
        <v>32</v>
      </c>
      <c r="AH49" s="60"/>
      <c r="AJ49" s="33" t="str">
        <f>[2]RATES!A225</f>
        <v>Construction LabourerT2</v>
      </c>
      <c r="AK49" s="33" t="str">
        <f>[2]RATES!B225</f>
        <v>LBRT2</v>
      </c>
      <c r="AL49" s="47">
        <f>[2]RATES!C225</f>
        <v>0</v>
      </c>
    </row>
    <row r="50" ht="16" customHeight="1" spans="1:38" s="70" customFormat="1" x14ac:dyDescent="0.25">
      <c r="A50" s="71">
        <f>[1]CREW!A151</f>
        <v>301</v>
      </c>
      <c r="B50" s="72" t="str">
        <f>[1]CREW!B151</f>
        <v>ADRIAN WAGNER</v>
      </c>
      <c r="C50" s="73">
        <f t="shared" si="1"/>
        <v>38.23</v>
      </c>
      <c r="D50" s="72" t="str">
        <f>[1]CREW!D151</f>
        <v>HGP</v>
      </c>
      <c r="E50" s="72" t="str">
        <f>[1]CREW!E151</f>
        <v>Artisan Greens Ltd</v>
      </c>
      <c r="F50" s="72" t="str">
        <f>[1]CREW!F151</f>
        <v>4868</v>
      </c>
      <c r="G50" s="72">
        <f>[1]CREW!G151</f>
        <v>0</v>
      </c>
      <c r="H50" s="71">
        <f>[1]CREW!H151</f>
        <v>7783201427</v>
      </c>
      <c r="I50" s="74">
        <f>[1]CREW!I151</f>
        <v>0</v>
      </c>
      <c r="J50" s="74">
        <f>[1]CREW!J151</f>
        <v>0</v>
      </c>
      <c r="K50" s="75">
        <f>[1]CREW!K151</f>
        <v>12</v>
      </c>
      <c r="L50" s="74">
        <f>[1]CREW!L151</f>
        <v>5010</v>
      </c>
      <c r="M50" s="75">
        <f>[1]CREW!M151</f>
        <v>12</v>
      </c>
      <c r="N50" s="76">
        <f>[1]CREW!N151</f>
        <v>5010</v>
      </c>
      <c r="O50" s="74">
        <f>[1]CREW!O151</f>
        <v>12</v>
      </c>
      <c r="P50" s="74">
        <f>[1]CREW!P151</f>
        <v>5010</v>
      </c>
      <c r="Q50" s="75">
        <f>[1]CREW!Q151</f>
        <v>12</v>
      </c>
      <c r="R50" s="76">
        <f>[1]CREW!R151</f>
        <v>5010</v>
      </c>
      <c r="S50" s="74">
        <f>[1]CREW!S151</f>
        <v>12</v>
      </c>
      <c r="T50" s="76">
        <f>[1]CREW!T151</f>
        <v>5010</v>
      </c>
      <c r="U50" s="74">
        <f>[1]CREW!U151</f>
        <v>0</v>
      </c>
      <c r="V50" s="74">
        <f>[1]CREW!V151</f>
        <v>0</v>
      </c>
      <c r="W50" s="77" t="s">
        <v>34</v>
      </c>
      <c r="X50" s="78"/>
      <c r="Y50" s="79" t="s">
        <v>32</v>
      </c>
      <c r="Z50" s="80" t="s">
        <v>32</v>
      </c>
      <c r="AA50" s="81" t="s">
        <v>32</v>
      </c>
      <c r="AB50" s="82"/>
      <c r="AC50" s="81"/>
      <c r="AD50" s="83"/>
      <c r="AE50" s="81"/>
      <c r="AF50" s="81"/>
      <c r="AG50" s="81" t="s">
        <v>32</v>
      </c>
      <c r="AH50" s="83"/>
      <c r="AJ50" s="70" t="str">
        <f>[2]RATES!A226</f>
        <v>Construction Labourer / FA1</v>
      </c>
      <c r="AK50" s="70" t="str">
        <f>[2]RATES!B226</f>
        <v>LBRFA1</v>
      </c>
      <c r="AL50" s="84">
        <f>[2]RATES!C226</f>
        <v>0</v>
      </c>
    </row>
    <row r="51" ht="16" customHeight="1" spans="1:38" s="70" customFormat="1" x14ac:dyDescent="0.25">
      <c r="A51" s="85">
        <f>[1]CREW!A152</f>
        <v>302</v>
      </c>
      <c r="B51" s="86" t="str">
        <f>[1]CREW!B152</f>
        <v>ANDRE CHAUVIN</v>
      </c>
      <c r="C51" s="87">
        <f t="shared" si="1"/>
        <v>34.18</v>
      </c>
      <c r="D51" s="86" t="str">
        <f>[1]CREW!D152</f>
        <v>LGP</v>
      </c>
      <c r="E51" s="86">
        <f>[1]CREW!E152</f>
        <v>0</v>
      </c>
      <c r="F51" s="86">
        <f>[1]CREW!F152</f>
        <v>0</v>
      </c>
      <c r="G51" s="86">
        <f>[1]CREW!G152</f>
        <v>0</v>
      </c>
      <c r="H51" s="85">
        <f>[1]CREW!H152</f>
        <v>0</v>
      </c>
      <c r="I51" s="88">
        <f>[1]CREW!I152</f>
        <v>0</v>
      </c>
      <c r="J51" s="88">
        <f>[1]CREW!J152</f>
        <v>0</v>
      </c>
      <c r="K51" s="89">
        <f>[1]CREW!K152</f>
        <v>12</v>
      </c>
      <c r="L51" s="90">
        <f>[1]CREW!L152</f>
        <v>789</v>
      </c>
      <c r="M51" s="89">
        <f>[1]CREW!M152</f>
        <v>12</v>
      </c>
      <c r="N51" s="91">
        <f>[1]CREW!N152</f>
        <v>789</v>
      </c>
      <c r="O51" s="90">
        <f>[1]CREW!O152</f>
        <v>12</v>
      </c>
      <c r="P51" s="90">
        <f>[1]CREW!P152</f>
        <v>789</v>
      </c>
      <c r="Q51" s="89">
        <f>[1]CREW!Q152</f>
        <v>12</v>
      </c>
      <c r="R51" s="91">
        <f>[1]CREW!R152</f>
        <v>789</v>
      </c>
      <c r="S51" s="90">
        <f>[1]CREW!S152</f>
        <v>12</v>
      </c>
      <c r="T51" s="91">
        <f>[1]CREW!T152</f>
        <v>787</v>
      </c>
      <c r="U51" s="88">
        <f>[1]CREW!U152</f>
        <v>12</v>
      </c>
      <c r="V51" s="88">
        <f>[1]CREW!V152</f>
        <v>30</v>
      </c>
      <c r="W51" s="92" t="s">
        <v>34</v>
      </c>
      <c r="X51" s="93"/>
      <c r="Y51" s="79"/>
      <c r="Z51" s="80" t="s">
        <v>32</v>
      </c>
      <c r="AA51" s="81"/>
      <c r="AB51" s="82"/>
      <c r="AC51" s="81"/>
      <c r="AD51" s="83"/>
      <c r="AE51" s="81"/>
      <c r="AF51" s="81"/>
      <c r="AG51" s="81" t="s">
        <v>32</v>
      </c>
      <c r="AH51" s="83"/>
      <c r="AJ51" s="70" t="str">
        <f>[2]RATES!A227</f>
        <v>Construction Labourer / FA3</v>
      </c>
      <c r="AK51" s="70" t="str">
        <f>[2]RATES!B227</f>
        <v>LBRFA3</v>
      </c>
      <c r="AL51" s="84">
        <f>[2]RATES!C227</f>
        <v>29.12</v>
      </c>
    </row>
    <row r="52" ht="16" customHeight="1" spans="1:38" s="70" customFormat="1" x14ac:dyDescent="0.25">
      <c r="A52" s="71">
        <f>[1]CREW!A153</f>
        <v>303</v>
      </c>
      <c r="B52" s="72" t="str">
        <f>[1]CREW!B153</f>
        <v>EVELYN RUBIO</v>
      </c>
      <c r="C52" s="73">
        <f t="shared" si="1"/>
        <v>31.33</v>
      </c>
      <c r="D52" s="72" t="str">
        <f>[1]CREW!D153</f>
        <v>GP</v>
      </c>
      <c r="E52" s="72">
        <f>[1]CREW!E153</f>
        <v>0</v>
      </c>
      <c r="F52" s="72" t="str">
        <f>[1]CREW!F153</f>
        <v>8651</v>
      </c>
      <c r="G52" s="72">
        <f>[1]CREW!G153</f>
        <v>0</v>
      </c>
      <c r="H52" s="71">
        <f>[1]CREW!H153</f>
        <v>7788729104</v>
      </c>
      <c r="I52" s="74">
        <f>[1]CREW!I153</f>
        <v>0</v>
      </c>
      <c r="J52" s="74">
        <f>[1]CREW!J153</f>
        <v>0</v>
      </c>
      <c r="K52" s="75">
        <f>[1]CREW!K153</f>
        <v>0</v>
      </c>
      <c r="L52" s="74">
        <f>[1]CREW!L153</f>
        <v>0</v>
      </c>
      <c r="M52" s="75">
        <f>[1]CREW!M153</f>
        <v>0</v>
      </c>
      <c r="N52" s="76">
        <f>[1]CREW!N153</f>
        <v>0</v>
      </c>
      <c r="O52" s="74">
        <f>[1]CREW!O153</f>
        <v>0</v>
      </c>
      <c r="P52" s="74">
        <f>[1]CREW!P153</f>
        <v>0</v>
      </c>
      <c r="Q52" s="75">
        <f>[1]CREW!Q153</f>
        <v>0</v>
      </c>
      <c r="R52" s="76">
        <f>[1]CREW!R153</f>
        <v>0</v>
      </c>
      <c r="S52" s="74">
        <f>[1]CREW!S153</f>
        <v>0</v>
      </c>
      <c r="T52" s="76">
        <f>[1]CREW!T153</f>
        <v>0</v>
      </c>
      <c r="U52" s="74">
        <f>[1]CREW!U153</f>
        <v>0</v>
      </c>
      <c r="V52" s="74">
        <f>[1]CREW!V153</f>
        <v>0</v>
      </c>
      <c r="W52" s="77" t="s">
        <v>34</v>
      </c>
      <c r="X52" s="78"/>
      <c r="Y52" s="79"/>
      <c r="Z52" s="80" t="s">
        <v>32</v>
      </c>
      <c r="AA52" s="81"/>
      <c r="AB52" s="82"/>
      <c r="AC52" s="81"/>
      <c r="AD52" s="83"/>
      <c r="AE52" s="81"/>
      <c r="AF52" s="81"/>
      <c r="AG52" s="81" t="s">
        <v>32</v>
      </c>
      <c r="AH52" s="83"/>
      <c r="AJ52" s="70" t="str">
        <f>[2]RATES!A228</f>
        <v>Lead Paint</v>
      </c>
      <c r="AK52" s="70" t="str">
        <f>[2]RATES!B228</f>
        <v>LP</v>
      </c>
      <c r="AL52" s="84">
        <f>[2]RATES!C228</f>
        <v>38.98</v>
      </c>
    </row>
    <row r="53" ht="16" customHeight="1" spans="1:38" s="70" customFormat="1" x14ac:dyDescent="0.25">
      <c r="A53" s="85">
        <f>[1]CREW!A154</f>
        <v>304</v>
      </c>
      <c r="B53" s="86" t="str">
        <f>[1]CREW!B154</f>
        <v>GIANLUCA ZANROSSO</v>
      </c>
      <c r="C53" s="87">
        <f t="shared" si="1"/>
        <v>34.18</v>
      </c>
      <c r="D53" s="86" t="str">
        <f>[1]CREW!D154</f>
        <v>LGP</v>
      </c>
      <c r="E53" s="86">
        <f>[1]CREW!E154</f>
        <v>0</v>
      </c>
      <c r="F53" s="86" t="str">
        <f>[1]CREW!F154</f>
        <v>3481</v>
      </c>
      <c r="G53" s="86">
        <f>[1]CREW!G154</f>
        <v>0</v>
      </c>
      <c r="H53" s="85">
        <f>[1]CREW!H154</f>
        <v>6048801603</v>
      </c>
      <c r="I53" s="88">
        <f>[1]CREW!I154</f>
        <v>0</v>
      </c>
      <c r="J53" s="88">
        <f>[1]CREW!J154</f>
        <v>0</v>
      </c>
      <c r="K53" s="89">
        <f>[1]CREW!K154</f>
        <v>0</v>
      </c>
      <c r="L53" s="90">
        <f>[1]CREW!L154</f>
        <v>0</v>
      </c>
      <c r="M53" s="89">
        <f>[1]CREW!M154</f>
        <v>0</v>
      </c>
      <c r="N53" s="91">
        <f>[1]CREW!N154</f>
        <v>0</v>
      </c>
      <c r="O53" s="90">
        <f>[1]CREW!O154</f>
        <v>0</v>
      </c>
      <c r="P53" s="90">
        <f>[1]CREW!P154</f>
        <v>0</v>
      </c>
      <c r="Q53" s="89">
        <f>[1]CREW!Q154</f>
        <v>12</v>
      </c>
      <c r="R53" s="91">
        <f>[1]CREW!R154</f>
        <v>789</v>
      </c>
      <c r="S53" s="90">
        <f>[1]CREW!S154</f>
        <v>10</v>
      </c>
      <c r="T53" s="91">
        <f>[1]CREW!T154</f>
        <v>787</v>
      </c>
      <c r="U53" s="88">
        <f>[1]CREW!U154</f>
        <v>0</v>
      </c>
      <c r="V53" s="88">
        <f>[1]CREW!V154</f>
        <v>0</v>
      </c>
      <c r="W53" s="92" t="s">
        <v>34</v>
      </c>
      <c r="X53" s="93"/>
      <c r="Y53" s="79"/>
      <c r="Z53" s="80" t="s">
        <v>32</v>
      </c>
      <c r="AA53" s="81"/>
      <c r="AB53" s="82"/>
      <c r="AC53" s="81"/>
      <c r="AD53" s="83"/>
      <c r="AE53" s="81"/>
      <c r="AF53" s="81"/>
      <c r="AG53" s="81" t="s">
        <v>32</v>
      </c>
      <c r="AH53" s="83"/>
      <c r="AJ53" s="70" t="str">
        <f>[2]RATES!A229</f>
        <v>Lead PaintT2</v>
      </c>
      <c r="AK53" s="70" t="str">
        <f>[2]RATES!B229</f>
        <v>LPT2</v>
      </c>
      <c r="AL53" s="84">
        <f>[2]RATES!C229</f>
        <v>0</v>
      </c>
    </row>
    <row r="54" ht="16" customHeight="1" spans="1:38" s="70" customFormat="1" x14ac:dyDescent="0.25">
      <c r="A54" s="71">
        <f>[1]CREW!A155</f>
        <v>305</v>
      </c>
      <c r="B54" s="72" t="str">
        <f>[1]CREW!B155</f>
        <v>HESHAM ABAHMED</v>
      </c>
      <c r="C54" s="73">
        <f t="shared" si="1"/>
        <v>31.33</v>
      </c>
      <c r="D54" s="72" t="str">
        <f>[1]CREW!D155</f>
        <v>GP</v>
      </c>
      <c r="E54" s="72">
        <f>[1]CREW!E155</f>
        <v>0</v>
      </c>
      <c r="F54" s="72" t="str">
        <f>[1]CREW!F155</f>
        <v>1075</v>
      </c>
      <c r="G54" s="72">
        <f>[1]CREW!G155</f>
        <v>0</v>
      </c>
      <c r="H54" s="71">
        <f>[1]CREW!H155</f>
        <v>6048031422</v>
      </c>
      <c r="I54" s="74">
        <f>[1]CREW!I155</f>
        <v>0</v>
      </c>
      <c r="J54" s="74">
        <f>[1]CREW!J155</f>
        <v>0</v>
      </c>
      <c r="K54" s="75">
        <f>[1]CREW!K155</f>
        <v>11</v>
      </c>
      <c r="L54" s="74">
        <f>[1]CREW!L155</f>
        <v>1074014</v>
      </c>
      <c r="M54" s="75">
        <f>[1]CREW!M155</f>
        <v>11</v>
      </c>
      <c r="N54" s="76">
        <f>[1]CREW!N155</f>
        <v>1074014</v>
      </c>
      <c r="O54" s="74">
        <f>[1]CREW!O155</f>
        <v>11</v>
      </c>
      <c r="P54" s="74">
        <f>[1]CREW!P155</f>
        <v>1074014</v>
      </c>
      <c r="Q54" s="75">
        <f>[1]CREW!Q155</f>
        <v>11</v>
      </c>
      <c r="R54" s="76">
        <f>[1]CREW!R155</f>
        <v>1074014</v>
      </c>
      <c r="S54" s="74">
        <f>[1]CREW!S155</f>
        <v>11</v>
      </c>
      <c r="T54" s="76">
        <f>[1]CREW!T155</f>
        <v>1074014</v>
      </c>
      <c r="U54" s="74">
        <f>[1]CREW!U155</f>
        <v>0</v>
      </c>
      <c r="V54" s="74">
        <f>[1]CREW!V155</f>
        <v>0</v>
      </c>
      <c r="W54" s="77" t="s">
        <v>34</v>
      </c>
      <c r="X54" s="78"/>
      <c r="Y54" s="79"/>
      <c r="Z54" s="80" t="s">
        <v>32</v>
      </c>
      <c r="AA54" s="81"/>
      <c r="AB54" s="82"/>
      <c r="AC54" s="81"/>
      <c r="AD54" s="83"/>
      <c r="AE54" s="81"/>
      <c r="AF54" s="81"/>
      <c r="AG54" s="81" t="s">
        <v>32</v>
      </c>
      <c r="AH54" s="83"/>
      <c r="AJ54" s="70" t="str">
        <f>[2]RATES!A230</f>
        <v>Lead Paint / FA1</v>
      </c>
      <c r="AK54" s="70" t="str">
        <f>[2]RATES!B230</f>
        <v>LPFA1</v>
      </c>
      <c r="AL54" s="84">
        <f>[2]RATES!C230</f>
        <v>0</v>
      </c>
    </row>
    <row r="55" ht="16" customHeight="1" spans="1:38" s="70" customFormat="1" x14ac:dyDescent="0.25">
      <c r="A55" s="85">
        <f>[1]CREW!A156</f>
        <v>306</v>
      </c>
      <c r="B55" s="86" t="str">
        <f>[1]CREW!B156</f>
        <v>FRAZER SPICER</v>
      </c>
      <c r="C55" s="87">
        <f t="shared" si="1"/>
        <v>34.18</v>
      </c>
      <c r="D55" s="86" t="str">
        <f>[1]CREW!D156</f>
        <v>LGP</v>
      </c>
      <c r="E55" s="86">
        <f>[1]CREW!E156</f>
        <v>0</v>
      </c>
      <c r="F55" s="86" t="str">
        <f>[1]CREW!F156</f>
        <v>6040</v>
      </c>
      <c r="G55" s="86">
        <f>[1]CREW!G156</f>
        <v>0</v>
      </c>
      <c r="H55" s="85">
        <f>[1]CREW!H156</f>
        <v>2369872764</v>
      </c>
      <c r="I55" s="88">
        <f>[1]CREW!I156</f>
        <v>0</v>
      </c>
      <c r="J55" s="88">
        <f>[1]CREW!J156</f>
        <v>0</v>
      </c>
      <c r="K55" s="89">
        <f>[1]CREW!K156</f>
        <v>0</v>
      </c>
      <c r="L55" s="90">
        <f>[1]CREW!L156</f>
        <v>0</v>
      </c>
      <c r="M55" s="89">
        <f>[1]CREW!M156</f>
        <v>0</v>
      </c>
      <c r="N55" s="91">
        <f>[1]CREW!N156</f>
        <v>0</v>
      </c>
      <c r="O55" s="90">
        <f>[1]CREW!O156</f>
        <v>0</v>
      </c>
      <c r="P55" s="90">
        <f>[1]CREW!P156</f>
        <v>0</v>
      </c>
      <c r="Q55" s="89">
        <f>[1]CREW!Q156</f>
        <v>0</v>
      </c>
      <c r="R55" s="91">
        <f>[1]CREW!R156</f>
        <v>0</v>
      </c>
      <c r="S55" s="90">
        <f>[1]CREW!S156</f>
        <v>0</v>
      </c>
      <c r="T55" s="91">
        <f>[1]CREW!T156</f>
        <v>0</v>
      </c>
      <c r="U55" s="88">
        <f>[1]CREW!U156</f>
        <v>0</v>
      </c>
      <c r="V55" s="88">
        <f>[1]CREW!V156</f>
        <v>0</v>
      </c>
      <c r="W55" s="92" t="s">
        <v>34</v>
      </c>
      <c r="X55" s="93"/>
      <c r="Y55" s="79"/>
      <c r="Z55" s="80" t="s">
        <v>32</v>
      </c>
      <c r="AA55" s="81"/>
      <c r="AB55" s="82"/>
      <c r="AC55" s="81"/>
      <c r="AD55" s="83"/>
      <c r="AE55" s="81"/>
      <c r="AF55" s="81"/>
      <c r="AG55" s="81" t="s">
        <v>32</v>
      </c>
      <c r="AH55" s="83"/>
      <c r="AJ55" s="70" t="str">
        <f>[2]RATES!A231</f>
        <v>Lead Paint / FA3</v>
      </c>
      <c r="AK55" s="70" t="str">
        <f>[2]RATES!B231</f>
        <v>LPFA3</v>
      </c>
      <c r="AL55" s="84">
        <f>[2]RATES!C231</f>
        <v>41.48</v>
      </c>
    </row>
    <row r="56" ht="16" customHeight="1" spans="1:38" s="70" customFormat="1" x14ac:dyDescent="0.25">
      <c r="A56" s="71">
        <f>[1]CREW!A157</f>
        <v>307</v>
      </c>
      <c r="B56" s="72" t="str">
        <f>[1]CREW!B157</f>
        <v>JOHN VLASIC</v>
      </c>
      <c r="C56" s="73">
        <f t="shared" si="1"/>
        <v>31.33</v>
      </c>
      <c r="D56" s="72" t="str">
        <f>[1]CREW!D157</f>
        <v>GP</v>
      </c>
      <c r="E56" s="72">
        <f>[1]CREW!E157</f>
        <v>0</v>
      </c>
      <c r="F56" s="72" t="str">
        <f>[1]CREW!F157</f>
        <v>9814</v>
      </c>
      <c r="G56" s="72">
        <f>[1]CREW!G157</f>
        <v>0</v>
      </c>
      <c r="H56" s="71">
        <f>[1]CREW!H157</f>
        <v>6049921616</v>
      </c>
      <c r="I56" s="74">
        <f>[1]CREW!I157</f>
        <v>0</v>
      </c>
      <c r="J56" s="74">
        <f>[1]CREW!J157</f>
        <v>0</v>
      </c>
      <c r="K56" s="75">
        <f>[1]CREW!K157</f>
        <v>0</v>
      </c>
      <c r="L56" s="74">
        <f>[1]CREW!L157</f>
        <v>0</v>
      </c>
      <c r="M56" s="75">
        <f>[1]CREW!M157</f>
        <v>0</v>
      </c>
      <c r="N56" s="76">
        <f>[1]CREW!N157</f>
        <v>0</v>
      </c>
      <c r="O56" s="74">
        <f>[1]CREW!O157</f>
        <v>0</v>
      </c>
      <c r="P56" s="74">
        <f>[1]CREW!P157</f>
        <v>0</v>
      </c>
      <c r="Q56" s="75">
        <f>[1]CREW!Q157</f>
        <v>0</v>
      </c>
      <c r="R56" s="76">
        <f>[1]CREW!R157</f>
        <v>0</v>
      </c>
      <c r="S56" s="74">
        <f>[1]CREW!S157</f>
        <v>0</v>
      </c>
      <c r="T56" s="76">
        <f>[1]CREW!T157</f>
        <v>0</v>
      </c>
      <c r="U56" s="74">
        <f>[1]CREW!U157</f>
        <v>0</v>
      </c>
      <c r="V56" s="74">
        <f>[1]CREW!V157</f>
        <v>0</v>
      </c>
      <c r="W56" s="77" t="s">
        <v>34</v>
      </c>
      <c r="X56" s="78"/>
      <c r="Y56" s="79"/>
      <c r="Z56" s="80" t="s">
        <v>32</v>
      </c>
      <c r="AA56" s="81"/>
      <c r="AB56" s="82"/>
      <c r="AC56" s="81"/>
      <c r="AD56" s="83"/>
      <c r="AE56" s="81"/>
      <c r="AF56" s="81"/>
      <c r="AG56" s="81" t="s">
        <v>32</v>
      </c>
      <c r="AH56" s="83"/>
      <c r="AJ56" s="70" t="str">
        <f>[2]RATES!A232</f>
        <v>Scenic Artist</v>
      </c>
      <c r="AK56" s="70" t="str">
        <f>[2]RATES!B232</f>
        <v>SA</v>
      </c>
      <c r="AL56" s="84">
        <f>[2]RATES!C232</f>
        <v>38.98</v>
      </c>
    </row>
    <row r="57" ht="16" customHeight="1" spans="1:38" s="70" customFormat="1" x14ac:dyDescent="0.25">
      <c r="A57" s="85">
        <f>[1]CREW!A158</f>
        <v>308</v>
      </c>
      <c r="B57" s="86" t="str">
        <f>[1]CREW!B158</f>
        <v>PAUL MOON</v>
      </c>
      <c r="C57" s="87">
        <f t="shared" si="1"/>
        <v>31.33</v>
      </c>
      <c r="D57" s="86" t="str">
        <f>[1]CREW!D158</f>
        <v>GP</v>
      </c>
      <c r="E57" s="86">
        <f>[1]CREW!E158</f>
        <v>0</v>
      </c>
      <c r="F57" s="86" t="str">
        <f>[1]CREW!F158</f>
        <v>0759</v>
      </c>
      <c r="G57" s="86">
        <f>[1]CREW!G158</f>
        <v>0</v>
      </c>
      <c r="H57" s="85">
        <f>[1]CREW!H158</f>
        <v>7783500651</v>
      </c>
      <c r="I57" s="88">
        <f>[1]CREW!I158</f>
        <v>0</v>
      </c>
      <c r="J57" s="88">
        <f>[1]CREW!J158</f>
        <v>0</v>
      </c>
      <c r="K57" s="89">
        <f>[1]CREW!K158</f>
        <v>0</v>
      </c>
      <c r="L57" s="90">
        <f>[1]CREW!L158</f>
        <v>0</v>
      </c>
      <c r="M57" s="89">
        <f>[1]CREW!M158</f>
        <v>0</v>
      </c>
      <c r="N57" s="91">
        <f>[1]CREW!N158</f>
        <v>0</v>
      </c>
      <c r="O57" s="90">
        <f>[1]CREW!O158</f>
        <v>0</v>
      </c>
      <c r="P57" s="90">
        <f>[1]CREW!P158</f>
        <v>0</v>
      </c>
      <c r="Q57" s="89">
        <f>[1]CREW!Q158</f>
        <v>0</v>
      </c>
      <c r="R57" s="91">
        <f>[1]CREW!R158</f>
        <v>0</v>
      </c>
      <c r="S57" s="90">
        <f>[1]CREW!S158</f>
        <v>8</v>
      </c>
      <c r="T57" s="91">
        <f>[1]CREW!T158</f>
        <v>787</v>
      </c>
      <c r="U57" s="88">
        <f>[1]CREW!U158</f>
        <v>0</v>
      </c>
      <c r="V57" s="88">
        <f>[1]CREW!V158</f>
        <v>0</v>
      </c>
      <c r="W57" s="92" t="s">
        <v>34</v>
      </c>
      <c r="X57" s="93"/>
      <c r="Y57" s="79"/>
      <c r="Z57" s="80" t="s">
        <v>32</v>
      </c>
      <c r="AA57" s="81"/>
      <c r="AB57" s="82"/>
      <c r="AC57" s="81"/>
      <c r="AD57" s="83"/>
      <c r="AE57" s="81"/>
      <c r="AF57" s="81"/>
      <c r="AG57" s="81" t="s">
        <v>32</v>
      </c>
      <c r="AH57" s="83"/>
      <c r="AJ57" s="70" t="str">
        <f>[2]RATES!A233</f>
        <v>Scenic ArtistT2</v>
      </c>
      <c r="AK57" s="70" t="str">
        <f>[2]RATES!B233</f>
        <v>SAT2</v>
      </c>
      <c r="AL57" s="84">
        <f>[2]RATES!C233</f>
        <v>0</v>
      </c>
    </row>
    <row r="58" ht="16" customHeight="1" spans="1:38" s="70" customFormat="1" x14ac:dyDescent="0.25">
      <c r="A58" s="71">
        <f>[1]CREW!A159</f>
        <v>309</v>
      </c>
      <c r="B58" s="72" t="str">
        <f>[1]CREW!B159</f>
        <v>GERRY CALABRIGO</v>
      </c>
      <c r="C58" s="73">
        <f t="shared" si="1"/>
        <v>31.33</v>
      </c>
      <c r="D58" s="72" t="str">
        <f>[1]CREW!D159</f>
        <v>GP</v>
      </c>
      <c r="E58" s="72" t="str">
        <f>[1]CREW!E159</f>
        <v>BC 12427621</v>
      </c>
      <c r="F58" s="72" t="str">
        <f>[1]CREW!F159</f>
        <v>2063</v>
      </c>
      <c r="G58" s="72">
        <f>[1]CREW!G159</f>
        <v>0</v>
      </c>
      <c r="H58" s="71">
        <f>[1]CREW!H159</f>
        <v>7788789146</v>
      </c>
      <c r="I58" s="74">
        <f>[1]CREW!I159</f>
        <v>0</v>
      </c>
      <c r="J58" s="74">
        <f>[1]CREW!J159</f>
        <v>0</v>
      </c>
      <c r="K58" s="75">
        <f>[1]CREW!K159</f>
        <v>0</v>
      </c>
      <c r="L58" s="74">
        <f>[1]CREW!L159</f>
        <v>0</v>
      </c>
      <c r="M58" s="75">
        <f>[1]CREW!M159</f>
        <v>0</v>
      </c>
      <c r="N58" s="76">
        <f>[1]CREW!N159</f>
        <v>0</v>
      </c>
      <c r="O58" s="74">
        <f>[1]CREW!O159</f>
        <v>0</v>
      </c>
      <c r="P58" s="74">
        <f>[1]CREW!P159</f>
        <v>0</v>
      </c>
      <c r="Q58" s="75">
        <f>[1]CREW!Q159</f>
        <v>0</v>
      </c>
      <c r="R58" s="76">
        <f>[1]CREW!R159</f>
        <v>0</v>
      </c>
      <c r="S58" s="74">
        <f>[1]CREW!S159</f>
        <v>0</v>
      </c>
      <c r="T58" s="76">
        <f>[1]CREW!T159</f>
        <v>0</v>
      </c>
      <c r="U58" s="74">
        <f>[1]CREW!U159</f>
        <v>0</v>
      </c>
      <c r="V58" s="74">
        <f>[1]CREW!V159</f>
        <v>0</v>
      </c>
      <c r="W58" s="77" t="s">
        <v>34</v>
      </c>
      <c r="X58" s="78"/>
      <c r="Y58" s="79"/>
      <c r="Z58" s="80" t="s">
        <v>32</v>
      </c>
      <c r="AA58" s="81"/>
      <c r="AB58" s="82"/>
      <c r="AC58" s="81"/>
      <c r="AD58" s="83"/>
      <c r="AE58" s="81"/>
      <c r="AF58" s="81"/>
      <c r="AG58" s="81" t="s">
        <v>32</v>
      </c>
      <c r="AH58" s="83"/>
      <c r="AJ58" s="70" t="str">
        <f>[2]RATES!A234</f>
        <v>Scenic Artist / FA1</v>
      </c>
      <c r="AK58" s="70" t="str">
        <f>[2]RATES!B234</f>
        <v>SAFA1</v>
      </c>
      <c r="AL58" s="84">
        <f>[2]RATES!C234</f>
        <v>0</v>
      </c>
    </row>
    <row r="59" ht="16" customHeight="1" spans="1:38" s="70" customFormat="1" x14ac:dyDescent="0.25">
      <c r="A59" s="85">
        <f>[1]CREW!A160</f>
        <v>310</v>
      </c>
      <c r="B59" s="86" t="str">
        <f>[1]CREW!B160</f>
        <v>MICHEAL BRISTOL</v>
      </c>
      <c r="C59" s="87">
        <f t="shared" si="1"/>
        <v>31.33</v>
      </c>
      <c r="D59" s="86" t="str">
        <f>[1]CREW!D160</f>
        <v>GP</v>
      </c>
      <c r="E59" s="86">
        <f>[1]CREW!E160</f>
        <v>0</v>
      </c>
      <c r="F59" s="86" t="str">
        <f>[1]CREW!F160</f>
        <v>6964</v>
      </c>
      <c r="G59" s="86">
        <f>[1]CREW!G160</f>
        <v>0</v>
      </c>
      <c r="H59" s="85">
        <f>[1]CREW!H160</f>
        <v>2503775378</v>
      </c>
      <c r="I59" s="88">
        <f>[1]CREW!I160</f>
        <v>0</v>
      </c>
      <c r="J59" s="88">
        <f>[1]CREW!J160</f>
        <v>0</v>
      </c>
      <c r="K59" s="89">
        <f>[1]CREW!K160</f>
        <v>0</v>
      </c>
      <c r="L59" s="90">
        <f>[1]CREW!L160</f>
        <v>0</v>
      </c>
      <c r="M59" s="89">
        <f>[1]CREW!M160</f>
        <v>0</v>
      </c>
      <c r="N59" s="91">
        <f>[1]CREW!N160</f>
        <v>0</v>
      </c>
      <c r="O59" s="90">
        <f>[1]CREW!O160</f>
        <v>0</v>
      </c>
      <c r="P59" s="90">
        <f>[1]CREW!P160</f>
        <v>0</v>
      </c>
      <c r="Q59" s="89">
        <f>[1]CREW!Q160</f>
        <v>0</v>
      </c>
      <c r="R59" s="91">
        <f>[1]CREW!R160</f>
        <v>0</v>
      </c>
      <c r="S59" s="90">
        <f>[1]CREW!S160</f>
        <v>0</v>
      </c>
      <c r="T59" s="91">
        <f>[1]CREW!T160</f>
        <v>0</v>
      </c>
      <c r="U59" s="88">
        <f>[1]CREW!U160</f>
        <v>0</v>
      </c>
      <c r="V59" s="88">
        <f>[1]CREW!V160</f>
        <v>0</v>
      </c>
      <c r="W59" s="92" t="s">
        <v>34</v>
      </c>
      <c r="X59" s="93"/>
      <c r="Y59" s="79"/>
      <c r="Z59" s="80" t="s">
        <v>32</v>
      </c>
      <c r="AA59" s="81"/>
      <c r="AB59" s="82"/>
      <c r="AC59" s="81"/>
      <c r="AD59" s="83"/>
      <c r="AE59" s="81"/>
      <c r="AF59" s="81"/>
      <c r="AG59" s="81" t="s">
        <v>32</v>
      </c>
      <c r="AH59" s="83"/>
      <c r="AJ59" s="70" t="str">
        <f>[2]RATES!A235</f>
        <v>Scenic Artist / FA3</v>
      </c>
      <c r="AK59" s="70" t="str">
        <f>[2]RATES!B235</f>
        <v>SAFA3</v>
      </c>
      <c r="AL59" s="84">
        <f>[2]RATES!C235</f>
        <v>0</v>
      </c>
    </row>
    <row r="60" ht="16" customHeight="1" spans="1:38" s="70" customFormat="1" x14ac:dyDescent="0.25">
      <c r="A60" s="71">
        <f>[1]CREW!A161</f>
        <v>311</v>
      </c>
      <c r="B60" s="72" t="str">
        <f>[1]CREW!B161</f>
        <v>JUSTIN DOUWES</v>
      </c>
      <c r="C60" s="73">
        <f t="shared" si="1"/>
        <v>31.33</v>
      </c>
      <c r="D60" s="72" t="str">
        <f>[1]CREW!D161</f>
        <v>GP</v>
      </c>
      <c r="E60" s="72">
        <f>[1]CREW!E161</f>
        <v>0</v>
      </c>
      <c r="F60" s="72" t="str">
        <f>[1]CREW!F161</f>
        <v>9515</v>
      </c>
      <c r="G60" s="72">
        <f>[1]CREW!G161</f>
        <v>0</v>
      </c>
      <c r="H60" s="71">
        <f>[1]CREW!H161</f>
        <v>2508826629</v>
      </c>
      <c r="I60" s="74">
        <f>[1]CREW!I161</f>
        <v>0</v>
      </c>
      <c r="J60" s="74">
        <f>[1]CREW!J161</f>
        <v>0</v>
      </c>
      <c r="K60" s="75">
        <f>[1]CREW!K161</f>
        <v>0</v>
      </c>
      <c r="L60" s="74">
        <f>[1]CREW!L161</f>
        <v>0</v>
      </c>
      <c r="M60" s="75">
        <f>[1]CREW!M161</f>
        <v>0</v>
      </c>
      <c r="N60" s="76">
        <f>[1]CREW!N161</f>
        <v>0</v>
      </c>
      <c r="O60" s="74">
        <f>[1]CREW!O161</f>
        <v>0</v>
      </c>
      <c r="P60" s="74">
        <f>[1]CREW!P161</f>
        <v>0</v>
      </c>
      <c r="Q60" s="75">
        <f>[1]CREW!Q161</f>
        <v>0</v>
      </c>
      <c r="R60" s="76">
        <f>[1]CREW!R161</f>
        <v>0</v>
      </c>
      <c r="S60" s="74">
        <f>[1]CREW!S161</f>
        <v>0</v>
      </c>
      <c r="T60" s="76">
        <f>[1]CREW!T161</f>
        <v>0</v>
      </c>
      <c r="U60" s="74">
        <f>[1]CREW!U161</f>
        <v>0</v>
      </c>
      <c r="V60" s="74">
        <f>[1]CREW!V161</f>
        <v>0</v>
      </c>
      <c r="W60" s="77" t="s">
        <v>34</v>
      </c>
      <c r="X60" s="78"/>
      <c r="Y60" s="79"/>
      <c r="Z60" s="80" t="s">
        <v>32</v>
      </c>
      <c r="AA60" s="81"/>
      <c r="AB60" s="82"/>
      <c r="AC60" s="81"/>
      <c r="AD60" s="83"/>
      <c r="AE60" s="81"/>
      <c r="AF60" s="81"/>
      <c r="AG60" s="81" t="s">
        <v>32</v>
      </c>
      <c r="AH60" s="83"/>
      <c r="AJ60" s="70" t="str">
        <f>[2]RATES!A236</f>
        <v>Sign Painter / Fabricator</v>
      </c>
      <c r="AK60" s="70" t="str">
        <f>[2]RATES!B236</f>
        <v>SF</v>
      </c>
      <c r="AL60" s="84">
        <f>[2]RATES!C236</f>
        <v>38.98</v>
      </c>
    </row>
    <row r="61" ht="16" customHeight="1" spans="1:38" s="70" customFormat="1" x14ac:dyDescent="0.25">
      <c r="A61" s="85">
        <f>[1]CREW!A162</f>
        <v>312</v>
      </c>
      <c r="B61" s="86" t="str">
        <f>[1]CREW!B162</f>
        <v>JONATHON MICHAEL KOZODY</v>
      </c>
      <c r="C61" s="87">
        <f t="shared" si="1"/>
        <v>31.33</v>
      </c>
      <c r="D61" s="86" t="str">
        <f>[1]CREW!D162</f>
        <v>GP</v>
      </c>
      <c r="E61" s="86">
        <f>[1]CREW!E162</f>
        <v>0</v>
      </c>
      <c r="F61" s="86" t="str">
        <f>[1]CREW!F162</f>
        <v>1425</v>
      </c>
      <c r="G61" s="86">
        <f>[1]CREW!G162</f>
        <v>0</v>
      </c>
      <c r="H61" s="85">
        <f>[1]CREW!H162</f>
        <v>7789527979</v>
      </c>
      <c r="I61" s="88">
        <f>[1]CREW!I162</f>
        <v>0</v>
      </c>
      <c r="J61" s="88">
        <f>[1]CREW!J162</f>
        <v>0</v>
      </c>
      <c r="K61" s="89">
        <f>[1]CREW!K162</f>
        <v>0</v>
      </c>
      <c r="L61" s="90">
        <f>[1]CREW!L162</f>
        <v>0</v>
      </c>
      <c r="M61" s="89">
        <f>[1]CREW!M162</f>
        <v>0</v>
      </c>
      <c r="N61" s="91">
        <f>[1]CREW!N162</f>
        <v>0</v>
      </c>
      <c r="O61" s="90">
        <f>[1]CREW!O162</f>
        <v>0</v>
      </c>
      <c r="P61" s="90">
        <f>[1]CREW!P162</f>
        <v>0</v>
      </c>
      <c r="Q61" s="89">
        <f>[1]CREW!Q162</f>
        <v>0</v>
      </c>
      <c r="R61" s="91">
        <f>[1]CREW!R162</f>
        <v>0</v>
      </c>
      <c r="S61" s="90">
        <f>[1]CREW!S162</f>
        <v>0</v>
      </c>
      <c r="T61" s="91">
        <f>[1]CREW!T162</f>
        <v>0</v>
      </c>
      <c r="U61" s="88">
        <f>[1]CREW!U162</f>
        <v>0</v>
      </c>
      <c r="V61" s="88">
        <f>[1]CREW!V162</f>
        <v>0</v>
      </c>
      <c r="W61" s="92" t="s">
        <v>34</v>
      </c>
      <c r="X61" s="93"/>
      <c r="Y61" s="79"/>
      <c r="Z61" s="80" t="s">
        <v>32</v>
      </c>
      <c r="AA61" s="81"/>
      <c r="AB61" s="82"/>
      <c r="AC61" s="81"/>
      <c r="AD61" s="83"/>
      <c r="AE61" s="81"/>
      <c r="AF61" s="81"/>
      <c r="AG61" s="81" t="s">
        <v>32</v>
      </c>
      <c r="AH61" s="83"/>
      <c r="AJ61" s="70" t="str">
        <f>[2]RATES!A237</f>
        <v>Sign Painter / Fabricator T2</v>
      </c>
      <c r="AK61" s="70" t="str">
        <f>[2]RATES!B237</f>
        <v>SFT2</v>
      </c>
      <c r="AL61" s="84">
        <f>[2]RATES!C237</f>
        <v>0</v>
      </c>
    </row>
    <row r="62" ht="16" customHeight="1" spans="1:38" s="70" customFormat="1" x14ac:dyDescent="0.25">
      <c r="A62" s="71">
        <f>[1]CREW!A163</f>
        <v>313</v>
      </c>
      <c r="B62" s="72" t="str">
        <f>[1]CREW!B163</f>
        <v>TROY LEE</v>
      </c>
      <c r="C62" s="73">
        <f t="shared" si="1"/>
        <v>31.33</v>
      </c>
      <c r="D62" s="72" t="str">
        <f>[1]CREW!D163</f>
        <v>GP</v>
      </c>
      <c r="E62" s="72">
        <f>[1]CREW!E163</f>
        <v>0</v>
      </c>
      <c r="F62" s="72">
        <f>[1]CREW!F163</f>
        <v>0</v>
      </c>
      <c r="G62" s="72">
        <f>[1]CREW!G163</f>
        <v>0</v>
      </c>
      <c r="H62" s="71">
        <f>[1]CREW!H163</f>
        <v>6048258998</v>
      </c>
      <c r="I62" s="74">
        <f>[1]CREW!I163</f>
        <v>0</v>
      </c>
      <c r="J62" s="74">
        <f>[1]CREW!J163</f>
        <v>0</v>
      </c>
      <c r="K62" s="75">
        <f>[1]CREW!K163</f>
        <v>11</v>
      </c>
      <c r="L62" s="74">
        <f>[1]CREW!L163</f>
        <v>1074014</v>
      </c>
      <c r="M62" s="75">
        <f>[1]CREW!M163</f>
        <v>8</v>
      </c>
      <c r="N62" s="76">
        <f>[1]CREW!N163</f>
        <v>1072046</v>
      </c>
      <c r="O62" s="74">
        <f>[1]CREW!O163</f>
        <v>11</v>
      </c>
      <c r="P62" s="74">
        <f>[1]CREW!P163</f>
        <v>1072046</v>
      </c>
      <c r="Q62" s="75">
        <f>[1]CREW!Q163</f>
        <v>11</v>
      </c>
      <c r="R62" s="76">
        <f>[1]CREW!R163</f>
        <v>787</v>
      </c>
      <c r="S62" s="74">
        <f>[1]CREW!S163</f>
        <v>11</v>
      </c>
      <c r="T62" s="76">
        <f>[1]CREW!T163</f>
        <v>787</v>
      </c>
      <c r="U62" s="74">
        <f>[1]CREW!U163</f>
        <v>0</v>
      </c>
      <c r="V62" s="74">
        <f>[1]CREW!V163</f>
        <v>0</v>
      </c>
      <c r="W62" s="77" t="s">
        <v>34</v>
      </c>
      <c r="X62" s="78"/>
      <c r="Y62" s="79"/>
      <c r="Z62" s="80" t="s">
        <v>32</v>
      </c>
      <c r="AA62" s="81"/>
      <c r="AB62" s="82"/>
      <c r="AC62" s="81"/>
      <c r="AD62" s="83"/>
      <c r="AE62" s="81"/>
      <c r="AF62" s="81"/>
      <c r="AG62" s="81" t="s">
        <v>32</v>
      </c>
      <c r="AH62" s="83"/>
      <c r="AJ62" s="70" t="str">
        <f>[2]RATES!A238</f>
        <v>Automotive Sprayer</v>
      </c>
      <c r="AK62" s="70" t="str">
        <f>[2]RATES!B238</f>
        <v>AS</v>
      </c>
      <c r="AL62" s="84">
        <f>[2]RATES!C238</f>
        <v>38.98</v>
      </c>
    </row>
    <row r="63" ht="16" customHeight="1" spans="1:38" s="70" customFormat="1" x14ac:dyDescent="0.25">
      <c r="A63" s="85">
        <f>[1]CREW!A164</f>
        <v>314</v>
      </c>
      <c r="B63" s="86" t="str">
        <f>[1]CREW!B164</f>
        <v>ANDRE McBRIDE</v>
      </c>
      <c r="C63" s="87">
        <f t="shared" si="1"/>
        <v>31.33</v>
      </c>
      <c r="D63" s="86" t="str">
        <f>[1]CREW!D164</f>
        <v>GP</v>
      </c>
      <c r="E63" s="86">
        <f>[1]CREW!E164</f>
        <v>0</v>
      </c>
      <c r="F63" s="86">
        <f>[1]CREW!F164</f>
        <v>0</v>
      </c>
      <c r="G63" s="86">
        <f>[1]CREW!G164</f>
        <v>0</v>
      </c>
      <c r="H63" s="85">
        <f>[1]CREW!H164</f>
        <v>0</v>
      </c>
      <c r="I63" s="88">
        <f>[1]CREW!I164</f>
        <v>0</v>
      </c>
      <c r="J63" s="88">
        <f>[1]CREW!J164</f>
        <v>0</v>
      </c>
      <c r="K63" s="89">
        <f>[1]CREW!K164</f>
        <v>0</v>
      </c>
      <c r="L63" s="90">
        <f>[1]CREW!L164</f>
        <v>0</v>
      </c>
      <c r="M63" s="89">
        <f>[1]CREW!M164</f>
        <v>0</v>
      </c>
      <c r="N63" s="91">
        <f>[1]CREW!N164</f>
        <v>0</v>
      </c>
      <c r="O63" s="90">
        <f>[1]CREW!O164</f>
        <v>0</v>
      </c>
      <c r="P63" s="90">
        <f>[1]CREW!P164</f>
        <v>0</v>
      </c>
      <c r="Q63" s="89">
        <f>[1]CREW!Q164</f>
        <v>0</v>
      </c>
      <c r="R63" s="91">
        <f>[1]CREW!R164</f>
        <v>0</v>
      </c>
      <c r="S63" s="90">
        <f>[1]CREW!S164</f>
        <v>0</v>
      </c>
      <c r="T63" s="91">
        <f>[1]CREW!T164</f>
        <v>0</v>
      </c>
      <c r="U63" s="88">
        <f>[1]CREW!U164</f>
        <v>0</v>
      </c>
      <c r="V63" s="88">
        <f>[1]CREW!V164</f>
        <v>0</v>
      </c>
      <c r="W63" s="92" t="s">
        <v>34</v>
      </c>
      <c r="X63" s="93"/>
      <c r="Y63" s="79"/>
      <c r="Z63" s="80" t="s">
        <v>32</v>
      </c>
      <c r="AA63" s="81"/>
      <c r="AB63" s="82"/>
      <c r="AC63" s="81"/>
      <c r="AD63" s="83"/>
      <c r="AE63" s="81"/>
      <c r="AF63" s="81"/>
      <c r="AG63" s="81" t="s">
        <v>32</v>
      </c>
      <c r="AH63" s="83"/>
      <c r="AJ63" s="70" t="str">
        <f>[2]RATES!A239</f>
        <v>Scenic Painter</v>
      </c>
      <c r="AK63" s="70" t="str">
        <f>[2]RATES!B239</f>
        <v>SP</v>
      </c>
      <c r="AL63" s="84">
        <f>[2]RATES!C239</f>
        <v>36.49</v>
      </c>
    </row>
    <row r="64" ht="16" customHeight="1" spans="1:38" s="70" customFormat="1" x14ac:dyDescent="0.25">
      <c r="A64" s="71">
        <f>[1]CREW!A165</f>
        <v>315</v>
      </c>
      <c r="B64" s="72" t="str">
        <f>[1]CREW!B165</f>
        <v>MATT CAMPBELL</v>
      </c>
      <c r="C64" s="73">
        <f t="shared" si="1"/>
        <v>31.33</v>
      </c>
      <c r="D64" s="72" t="str">
        <f>[1]CREW!D165</f>
        <v>GP</v>
      </c>
      <c r="E64" s="72">
        <f>[1]CREW!E165</f>
        <v>0</v>
      </c>
      <c r="F64" s="72">
        <f>[1]CREW!F165</f>
        <v>0</v>
      </c>
      <c r="G64" s="72">
        <f>[1]CREW!G165</f>
        <v>0</v>
      </c>
      <c r="H64" s="71">
        <f>[1]CREW!H165</f>
        <v>7783867447</v>
      </c>
      <c r="I64" s="74">
        <f>[1]CREW!I165</f>
        <v>0</v>
      </c>
      <c r="J64" s="74">
        <f>[1]CREW!J165</f>
        <v>0</v>
      </c>
      <c r="K64" s="75">
        <f>[1]CREW!K165</f>
        <v>0</v>
      </c>
      <c r="L64" s="74">
        <f>[1]CREW!L165</f>
        <v>0</v>
      </c>
      <c r="M64" s="75">
        <f>[1]CREW!M165</f>
        <v>0</v>
      </c>
      <c r="N64" s="76">
        <f>[1]CREW!N165</f>
        <v>0</v>
      </c>
      <c r="O64" s="74">
        <f>[1]CREW!O165</f>
        <v>0</v>
      </c>
      <c r="P64" s="74">
        <f>[1]CREW!P165</f>
        <v>0</v>
      </c>
      <c r="Q64" s="75">
        <f>[1]CREW!Q165</f>
        <v>0</v>
      </c>
      <c r="R64" s="76">
        <f>[1]CREW!R165</f>
        <v>0</v>
      </c>
      <c r="S64" s="74">
        <f>[1]CREW!S165</f>
        <v>0</v>
      </c>
      <c r="T64" s="76">
        <f>[1]CREW!T165</f>
        <v>0</v>
      </c>
      <c r="U64" s="74">
        <f>[1]CREW!U165</f>
        <v>0</v>
      </c>
      <c r="V64" s="74">
        <f>[1]CREW!V165</f>
        <v>0</v>
      </c>
      <c r="W64" s="77" t="s">
        <v>34</v>
      </c>
      <c r="X64" s="78"/>
      <c r="Y64" s="79"/>
      <c r="Z64" s="80" t="s">
        <v>32</v>
      </c>
      <c r="AA64" s="81"/>
      <c r="AB64" s="82"/>
      <c r="AC64" s="81"/>
      <c r="AD64" s="83"/>
      <c r="AE64" s="81"/>
      <c r="AF64" s="81"/>
      <c r="AG64" s="81" t="s">
        <v>32</v>
      </c>
      <c r="AH64" s="83"/>
      <c r="AJ64" s="70" t="str">
        <f>[2]RATES!A240</f>
        <v>Scenic PainterMINUS</v>
      </c>
      <c r="AK64" s="70" t="str">
        <f>[2]RATES!B240</f>
        <v>SPX</v>
      </c>
      <c r="AL64" s="84">
        <f>[2]RATES!C240</f>
        <v>-36.49</v>
      </c>
    </row>
    <row r="65" ht="16" customHeight="1" spans="1:38" s="70" customFormat="1" x14ac:dyDescent="0.25">
      <c r="A65" s="85">
        <f>[1]CREW!A166</f>
        <v>316</v>
      </c>
      <c r="B65" s="86" t="str">
        <f>[1]CREW!B166</f>
        <v>THOAS OSAZE</v>
      </c>
      <c r="C65" s="87">
        <f t="shared" si="1"/>
        <v>31.33</v>
      </c>
      <c r="D65" s="86" t="str">
        <f>[1]CREW!D166</f>
        <v>GP</v>
      </c>
      <c r="E65" s="86">
        <f>[1]CREW!E166</f>
        <v>0</v>
      </c>
      <c r="F65" s="86">
        <f>[1]CREW!F166</f>
        <v>0</v>
      </c>
      <c r="G65" s="86">
        <f>[1]CREW!G166</f>
        <v>0</v>
      </c>
      <c r="H65" s="85">
        <f>[1]CREW!H166</f>
        <v>7789573696</v>
      </c>
      <c r="I65" s="88">
        <f>[1]CREW!I166</f>
        <v>0</v>
      </c>
      <c r="J65" s="88">
        <f>[1]CREW!J166</f>
        <v>0</v>
      </c>
      <c r="K65" s="89">
        <f>[1]CREW!K166</f>
        <v>11</v>
      </c>
      <c r="L65" s="90">
        <f>[1]CREW!L166</f>
        <v>1074014</v>
      </c>
      <c r="M65" s="89">
        <f>[1]CREW!M166</f>
        <v>0</v>
      </c>
      <c r="N65" s="91">
        <f>[1]CREW!N166</f>
        <v>0</v>
      </c>
      <c r="O65" s="90">
        <f>[1]CREW!O166</f>
        <v>0</v>
      </c>
      <c r="P65" s="90">
        <f>[1]CREW!P166</f>
        <v>0</v>
      </c>
      <c r="Q65" s="89">
        <f>[1]CREW!Q166</f>
        <v>0</v>
      </c>
      <c r="R65" s="91">
        <f>[1]CREW!R166</f>
        <v>0</v>
      </c>
      <c r="S65" s="90">
        <f>[1]CREW!S166</f>
        <v>0</v>
      </c>
      <c r="T65" s="91">
        <f>[1]CREW!T166</f>
        <v>0</v>
      </c>
      <c r="U65" s="88">
        <f>[1]CREW!U166</f>
        <v>0</v>
      </c>
      <c r="V65" s="88">
        <f>[1]CREW!V166</f>
        <v>0</v>
      </c>
      <c r="W65" s="92" t="s">
        <v>34</v>
      </c>
      <c r="X65" s="93"/>
      <c r="Y65" s="79"/>
      <c r="Z65" s="80" t="s">
        <v>32</v>
      </c>
      <c r="AA65" s="81"/>
      <c r="AB65" s="82"/>
      <c r="AC65" s="81"/>
      <c r="AD65" s="83"/>
      <c r="AE65" s="81"/>
      <c r="AF65" s="81"/>
      <c r="AG65" s="81" t="s">
        <v>32</v>
      </c>
      <c r="AH65" s="83"/>
      <c r="AJ65" s="70" t="str">
        <f>[2]RATES!A241</f>
        <v>Scenic Painter / FA1</v>
      </c>
      <c r="AK65" s="70" t="str">
        <f>[2]RATES!B241</f>
        <v>SPFA1</v>
      </c>
      <c r="AL65" s="84">
        <f>[2]RATES!C241</f>
        <v>0</v>
      </c>
    </row>
    <row r="66" ht="16" customHeight="1" spans="1:38" s="70" customFormat="1" x14ac:dyDescent="0.25">
      <c r="A66" s="71">
        <f>[1]CREW!A167</f>
        <v>317</v>
      </c>
      <c r="B66" s="72" t="str">
        <f>[1]CREW!B167</f>
        <v>SHERRIE MENDEZ PAGES</v>
      </c>
      <c r="C66" s="73">
        <f t="shared" si="1"/>
        <v>31.33</v>
      </c>
      <c r="D66" s="72" t="str">
        <f>[1]CREW!D167</f>
        <v>GP</v>
      </c>
      <c r="E66" s="72">
        <f>[1]CREW!E167</f>
        <v>0</v>
      </c>
      <c r="F66" s="72">
        <f>[1]CREW!F167</f>
        <v>0</v>
      </c>
      <c r="G66" s="72">
        <f>[1]CREW!G167</f>
        <v>0</v>
      </c>
      <c r="H66" s="71">
        <f>[1]CREW!H167</f>
        <v>0</v>
      </c>
      <c r="I66" s="74">
        <f>[1]CREW!I167</f>
        <v>0</v>
      </c>
      <c r="J66" s="74">
        <f>[1]CREW!J167</f>
        <v>0</v>
      </c>
      <c r="K66" s="75">
        <f>[1]CREW!K167</f>
        <v>0</v>
      </c>
      <c r="L66" s="74">
        <f>[1]CREW!L167</f>
        <v>0</v>
      </c>
      <c r="M66" s="75">
        <f>[1]CREW!M167</f>
        <v>0</v>
      </c>
      <c r="N66" s="76">
        <f>[1]CREW!N167</f>
        <v>0</v>
      </c>
      <c r="O66" s="74">
        <f>[1]CREW!O167</f>
        <v>0</v>
      </c>
      <c r="P66" s="74">
        <f>[1]CREW!P167</f>
        <v>0</v>
      </c>
      <c r="Q66" s="75">
        <f>[1]CREW!Q167</f>
        <v>0</v>
      </c>
      <c r="R66" s="76">
        <f>[1]CREW!R167</f>
        <v>0</v>
      </c>
      <c r="S66" s="74">
        <f>[1]CREW!S167</f>
        <v>0</v>
      </c>
      <c r="T66" s="76">
        <f>[1]CREW!T167</f>
        <v>0</v>
      </c>
      <c r="U66" s="74">
        <f>[1]CREW!U167</f>
        <v>0</v>
      </c>
      <c r="V66" s="74">
        <f>[1]CREW!V167</f>
        <v>0</v>
      </c>
      <c r="W66" s="77" t="s">
        <v>34</v>
      </c>
      <c r="X66" s="78"/>
      <c r="Y66" s="79"/>
      <c r="Z66" s="80" t="s">
        <v>32</v>
      </c>
      <c r="AA66" s="81"/>
      <c r="AB66" s="82"/>
      <c r="AC66" s="81"/>
      <c r="AD66" s="83"/>
      <c r="AE66" s="81"/>
      <c r="AF66" s="81"/>
      <c r="AG66" s="81" t="s">
        <v>32</v>
      </c>
      <c r="AH66" s="83"/>
      <c r="AJ66" s="70" t="str">
        <f>[2]RATES!A242</f>
        <v>Scenic Painter / FA3</v>
      </c>
      <c r="AK66" s="70" t="str">
        <f>[2]RATES!B242</f>
        <v>SPFA3</v>
      </c>
      <c r="AL66" s="84">
        <f>[2]RATES!C242</f>
        <v>0</v>
      </c>
    </row>
    <row r="67" ht="16" customHeight="1" spans="1:38" s="70" customFormat="1" x14ac:dyDescent="0.25">
      <c r="A67" s="85">
        <f>[1]CREW!A168</f>
        <v>318</v>
      </c>
      <c r="B67" s="86" t="str">
        <f>[1]CREW!B168</f>
        <v>GORDON HALL </v>
      </c>
      <c r="C67" s="87">
        <f t="shared" si="1"/>
        <v>31.33</v>
      </c>
      <c r="D67" s="86" t="str">
        <f>[1]CREW!D168</f>
        <v>GP</v>
      </c>
      <c r="E67" s="86">
        <f>[1]CREW!E168</f>
        <v>0</v>
      </c>
      <c r="F67" s="86">
        <f>[1]CREW!F168</f>
        <v>0</v>
      </c>
      <c r="G67" s="86">
        <f>[1]CREW!G168</f>
        <v>0</v>
      </c>
      <c r="H67" s="85">
        <f>[1]CREW!H168</f>
        <v>0</v>
      </c>
      <c r="I67" s="88">
        <f>[1]CREW!I168</f>
        <v>0</v>
      </c>
      <c r="J67" s="88">
        <f>[1]CREW!J168</f>
        <v>0</v>
      </c>
      <c r="K67" s="89">
        <f>[1]CREW!K168</f>
        <v>0</v>
      </c>
      <c r="L67" s="90">
        <f>[1]CREW!L168</f>
        <v>0</v>
      </c>
      <c r="M67" s="89">
        <f>[1]CREW!M168</f>
        <v>0</v>
      </c>
      <c r="N67" s="91">
        <f>[1]CREW!N168</f>
        <v>0</v>
      </c>
      <c r="O67" s="90">
        <f>[1]CREW!O168</f>
        <v>0</v>
      </c>
      <c r="P67" s="90">
        <f>[1]CREW!P168</f>
        <v>0</v>
      </c>
      <c r="Q67" s="89">
        <f>[1]CREW!Q168</f>
        <v>0</v>
      </c>
      <c r="R67" s="91">
        <f>[1]CREW!R168</f>
        <v>0</v>
      </c>
      <c r="S67" s="90">
        <f>[1]CREW!S168</f>
        <v>0</v>
      </c>
      <c r="T67" s="91">
        <f>[1]CREW!T168</f>
        <v>0</v>
      </c>
      <c r="U67" s="88">
        <f>[1]CREW!U168</f>
        <v>0</v>
      </c>
      <c r="V67" s="88">
        <f>[1]CREW!V168</f>
        <v>0</v>
      </c>
      <c r="W67" s="92" t="s">
        <v>34</v>
      </c>
      <c r="X67" s="93"/>
      <c r="Y67" s="79"/>
      <c r="Z67" s="80" t="s">
        <v>32</v>
      </c>
      <c r="AA67" s="81"/>
      <c r="AB67" s="82"/>
      <c r="AC67" s="81"/>
      <c r="AD67" s="83"/>
      <c r="AE67" s="81"/>
      <c r="AF67" s="81"/>
      <c r="AG67" s="81" t="s">
        <v>32</v>
      </c>
      <c r="AH67" s="83"/>
      <c r="AJ67" s="70" t="str">
        <f>[2]RATES!A243</f>
        <v>Wallpaper Hanger</v>
      </c>
      <c r="AK67" s="70" t="str">
        <f>[2]RATES!B243</f>
        <v>WH</v>
      </c>
      <c r="AL67" s="84">
        <f>[2]RATES!C243</f>
        <v>36.49</v>
      </c>
    </row>
    <row r="68" ht="16" customHeight="1" spans="1:38" s="70" customFormat="1" x14ac:dyDescent="0.25">
      <c r="A68" s="71">
        <f>[1]CREW!A169</f>
        <v>319</v>
      </c>
      <c r="B68" s="72" t="str">
        <f>[1]CREW!B169</f>
        <v>SHAWN MACAURTHER</v>
      </c>
      <c r="C68" s="73">
        <f t="shared" ref="C68:C99" si="2">VLOOKUP(D68,$AK$4:$AL$101,2,FALSE)</f>
        <v>31.33</v>
      </c>
      <c r="D68" s="72" t="str">
        <f>[1]CREW!D169</f>
        <v>GP</v>
      </c>
      <c r="E68" s="72">
        <f>[1]CREW!E169</f>
        <v>0</v>
      </c>
      <c r="F68" s="72">
        <f>[1]CREW!F169</f>
        <v>0</v>
      </c>
      <c r="G68" s="72">
        <f>[1]CREW!G169</f>
        <v>0</v>
      </c>
      <c r="H68" s="71" t="str">
        <f>[1]CREW!H169</f>
        <v>604-835-7429</v>
      </c>
      <c r="I68" s="74">
        <f>[1]CREW!I169</f>
        <v>0</v>
      </c>
      <c r="J68" s="74">
        <f>[1]CREW!J169</f>
        <v>0</v>
      </c>
      <c r="K68" s="75">
        <f>[1]CREW!K169</f>
        <v>0</v>
      </c>
      <c r="L68" s="74">
        <f>[1]CREW!L169</f>
        <v>0</v>
      </c>
      <c r="M68" s="75">
        <f>[1]CREW!M169</f>
        <v>0</v>
      </c>
      <c r="N68" s="76">
        <f>[1]CREW!N169</f>
        <v>0</v>
      </c>
      <c r="O68" s="74">
        <f>[1]CREW!O169</f>
        <v>0</v>
      </c>
      <c r="P68" s="74">
        <f>[1]CREW!P169</f>
        <v>0</v>
      </c>
      <c r="Q68" s="75">
        <f>[1]CREW!Q169</f>
        <v>12</v>
      </c>
      <c r="R68" s="76">
        <f>[1]CREW!R169</f>
        <v>804</v>
      </c>
      <c r="S68" s="74">
        <f>[1]CREW!S169</f>
        <v>12</v>
      </c>
      <c r="T68" s="76">
        <f>[1]CREW!T169</f>
        <v>804</v>
      </c>
      <c r="U68" s="74">
        <f>[1]CREW!U169</f>
        <v>0</v>
      </c>
      <c r="V68" s="74">
        <f>[1]CREW!V169</f>
        <v>0</v>
      </c>
      <c r="W68" s="77" t="s">
        <v>34</v>
      </c>
      <c r="X68" s="78"/>
      <c r="Y68" s="79"/>
      <c r="Z68" s="80" t="s">
        <v>32</v>
      </c>
      <c r="AA68" s="81"/>
      <c r="AB68" s="82"/>
      <c r="AC68" s="81"/>
      <c r="AD68" s="83"/>
      <c r="AE68" s="81"/>
      <c r="AF68" s="81"/>
      <c r="AG68" s="81" t="s">
        <v>32</v>
      </c>
      <c r="AH68" s="83"/>
      <c r="AJ68" s="70" t="str">
        <f>[2]RATES!A244</f>
        <v>Wallpaper Hanger / FA1</v>
      </c>
      <c r="AK68" s="70" t="str">
        <f>[2]RATES!B244</f>
        <v>WHFA1</v>
      </c>
      <c r="AL68" s="84">
        <f>[2]RATES!C244</f>
        <v>0</v>
      </c>
    </row>
    <row r="69" ht="16" customHeight="1" spans="1:38" s="70" customFormat="1" x14ac:dyDescent="0.25">
      <c r="A69" s="85">
        <f>[1]CREW!A170</f>
        <v>320</v>
      </c>
      <c r="B69" s="86" t="str">
        <f>[1]CREW!B170</f>
        <v>WILLIAM PRINS</v>
      </c>
      <c r="C69" s="87">
        <f t="shared" si="2"/>
        <v>31.33</v>
      </c>
      <c r="D69" s="86" t="str">
        <f>[1]CREW!D170</f>
        <v>GP</v>
      </c>
      <c r="E69" s="86">
        <f>[1]CREW!E170</f>
        <v>0</v>
      </c>
      <c r="F69" s="86">
        <f>[1]CREW!F170</f>
        <v>0</v>
      </c>
      <c r="G69" s="86">
        <f>[1]CREW!G170</f>
        <v>0</v>
      </c>
      <c r="H69" s="85" t="str">
        <f>[1]CREW!H170</f>
        <v>604-916-9969</v>
      </c>
      <c r="I69" s="88">
        <f>[1]CREW!I170</f>
        <v>0</v>
      </c>
      <c r="J69" s="88">
        <f>[1]CREW!J170</f>
        <v>0</v>
      </c>
      <c r="K69" s="89">
        <f>[1]CREW!K170</f>
        <v>12</v>
      </c>
      <c r="L69" s="90">
        <f>[1]CREW!L170</f>
        <v>1072046</v>
      </c>
      <c r="M69" s="89">
        <f>[1]CREW!M170</f>
        <v>12</v>
      </c>
      <c r="N69" s="91">
        <f>[1]CREW!N170</f>
        <v>107033</v>
      </c>
      <c r="O69" s="90">
        <f>[1]CREW!O170</f>
        <v>12</v>
      </c>
      <c r="P69" s="90">
        <f>[1]CREW!P170</f>
        <v>107033</v>
      </c>
      <c r="Q69" s="89">
        <f>[1]CREW!Q170</f>
        <v>12</v>
      </c>
      <c r="R69" s="91">
        <f>[1]CREW!R170</f>
        <v>1072046</v>
      </c>
      <c r="S69" s="90">
        <f>[1]CREW!S170</f>
        <v>12</v>
      </c>
      <c r="T69" s="91">
        <f>[1]CREW!T170</f>
        <v>1072046</v>
      </c>
      <c r="U69" s="88">
        <f>[1]CREW!U170</f>
        <v>10</v>
      </c>
      <c r="V69" s="88">
        <f>[1]CREW!V170</f>
        <v>1082046</v>
      </c>
      <c r="W69" s="92" t="s">
        <v>34</v>
      </c>
      <c r="X69" s="93"/>
      <c r="Y69" s="79"/>
      <c r="Z69" s="80" t="s">
        <v>32</v>
      </c>
      <c r="AA69" s="81"/>
      <c r="AB69" s="82"/>
      <c r="AC69" s="81"/>
      <c r="AD69" s="83"/>
      <c r="AE69" s="81"/>
      <c r="AF69" s="81"/>
      <c r="AG69" s="81" t="s">
        <v>32</v>
      </c>
      <c r="AH69" s="83"/>
      <c r="AJ69" s="70" t="str">
        <f>[2]RATES!A245</f>
        <v>Wallpaper Hanger / FA3</v>
      </c>
      <c r="AK69" s="70" t="str">
        <f>[2]RATES!B245</f>
        <v>WHFA3</v>
      </c>
      <c r="AL69" s="84">
        <f>[2]RATES!C245</f>
        <v>0</v>
      </c>
    </row>
    <row r="70" ht="16" customHeight="1" spans="1:38" s="70" customFormat="1" x14ac:dyDescent="0.25">
      <c r="A70" s="71">
        <f>[1]CREW!A171</f>
        <v>321</v>
      </c>
      <c r="B70" s="72" t="str">
        <f>[1]CREW!B171</f>
        <v>JAMES ANGER</v>
      </c>
      <c r="C70" s="73">
        <f t="shared" si="2"/>
        <v>31.33</v>
      </c>
      <c r="D70" s="72" t="str">
        <f>[1]CREW!D171</f>
        <v>GP</v>
      </c>
      <c r="E70" s="72">
        <f>[1]CREW!E171</f>
        <v>0</v>
      </c>
      <c r="F70" s="72">
        <f>[1]CREW!F171</f>
        <v>0</v>
      </c>
      <c r="G70" s="72">
        <f>[1]CREW!G171</f>
        <v>0</v>
      </c>
      <c r="H70" s="71" t="str">
        <f>[1]CREW!H171</f>
        <v>604-868-1096</v>
      </c>
      <c r="I70" s="74">
        <f>[1]CREW!I171</f>
        <v>0</v>
      </c>
      <c r="J70" s="74">
        <f>[1]CREW!J171</f>
        <v>0</v>
      </c>
      <c r="K70" s="75">
        <f>[1]CREW!K171</f>
        <v>12</v>
      </c>
      <c r="L70" s="74">
        <f>[1]CREW!L171</f>
        <v>1072046</v>
      </c>
      <c r="M70" s="75">
        <f>[1]CREW!M171</f>
        <v>12</v>
      </c>
      <c r="N70" s="76">
        <f>[1]CREW!N171</f>
        <v>107033</v>
      </c>
      <c r="O70" s="74">
        <f>[1]CREW!O171</f>
        <v>12</v>
      </c>
      <c r="P70" s="74">
        <f>[1]CREW!P171</f>
        <v>107033</v>
      </c>
      <c r="Q70" s="75">
        <f>[1]CREW!Q171</f>
        <v>12</v>
      </c>
      <c r="R70" s="76">
        <f>[1]CREW!R171</f>
        <v>107033</v>
      </c>
      <c r="S70" s="74">
        <f>[1]CREW!S171</f>
        <v>12</v>
      </c>
      <c r="T70" s="76">
        <f>[1]CREW!T171</f>
        <v>107033</v>
      </c>
      <c r="U70" s="74">
        <f>[1]CREW!U171</f>
        <v>10</v>
      </c>
      <c r="V70" s="74">
        <f>[1]CREW!V171</f>
        <v>1082046</v>
      </c>
      <c r="W70" s="77" t="s">
        <v>34</v>
      </c>
      <c r="X70" s="78"/>
      <c r="Y70" s="79"/>
      <c r="Z70" s="80" t="s">
        <v>32</v>
      </c>
      <c r="AA70" s="81"/>
      <c r="AB70" s="82"/>
      <c r="AC70" s="81"/>
      <c r="AD70" s="83"/>
      <c r="AE70" s="81"/>
      <c r="AF70" s="81"/>
      <c r="AG70" s="81" t="s">
        <v>32</v>
      </c>
      <c r="AH70" s="83"/>
      <c r="AJ70" s="70" t="str">
        <f>[2]RATES!A246</f>
        <v>Plasterer</v>
      </c>
      <c r="AK70" s="70" t="str">
        <f>[2]RATES!B246</f>
        <v>PL</v>
      </c>
      <c r="AL70" s="84">
        <f>[2]RATES!C246</f>
        <v>36.49</v>
      </c>
    </row>
    <row r="71" ht="16" customHeight="1" spans="1:38" s="70" customFormat="1" x14ac:dyDescent="0.25">
      <c r="A71" s="85">
        <f>[1]CREW!A172</f>
        <v>322</v>
      </c>
      <c r="B71" s="86" t="str">
        <f>[1]CREW!B172</f>
        <v>DILLON FOERSTER</v>
      </c>
      <c r="C71" s="87">
        <f t="shared" si="2"/>
        <v>31.33</v>
      </c>
      <c r="D71" s="86" t="str">
        <f>[1]CREW!D172</f>
        <v>GP</v>
      </c>
      <c r="E71" s="86">
        <f>[1]CREW!E172</f>
        <v>0</v>
      </c>
      <c r="F71" s="86">
        <f>[1]CREW!F172</f>
        <v>0</v>
      </c>
      <c r="G71" s="86">
        <f>[1]CREW!G172</f>
        <v>0</v>
      </c>
      <c r="H71" s="85" t="str">
        <f>[1]CREW!H172</f>
        <v>604-615-3774</v>
      </c>
      <c r="I71" s="88">
        <f>[1]CREW!I172</f>
        <v>0</v>
      </c>
      <c r="J71" s="88">
        <f>[1]CREW!J172</f>
        <v>0</v>
      </c>
      <c r="K71" s="89">
        <f>[1]CREW!K172</f>
        <v>12</v>
      </c>
      <c r="L71" s="90">
        <f>[1]CREW!L172</f>
        <v>719</v>
      </c>
      <c r="M71" s="89">
        <f>[1]CREW!M172</f>
        <v>12</v>
      </c>
      <c r="N71" s="91">
        <f>[1]CREW!N172</f>
        <v>719</v>
      </c>
      <c r="O71" s="90">
        <f>[1]CREW!O172</f>
        <v>12</v>
      </c>
      <c r="P71" s="90">
        <f>[1]CREW!P172</f>
        <v>719</v>
      </c>
      <c r="Q71" s="89">
        <f>[1]CREW!Q172</f>
        <v>12</v>
      </c>
      <c r="R71" s="91">
        <f>[1]CREW!R172</f>
        <v>30</v>
      </c>
      <c r="S71" s="90">
        <f>[1]CREW!S172</f>
        <v>12</v>
      </c>
      <c r="T71" s="91">
        <f>[1]CREW!T172</f>
        <v>30</v>
      </c>
      <c r="U71" s="88">
        <f>[1]CREW!U172</f>
        <v>0</v>
      </c>
      <c r="V71" s="88">
        <f>[1]CREW!V172</f>
        <v>0</v>
      </c>
      <c r="W71" s="92" t="s">
        <v>34</v>
      </c>
      <c r="X71" s="93"/>
      <c r="Y71" s="79"/>
      <c r="Z71" s="80" t="s">
        <v>32</v>
      </c>
      <c r="AA71" s="81"/>
      <c r="AB71" s="82"/>
      <c r="AC71" s="81"/>
      <c r="AD71" s="83"/>
      <c r="AE71" s="81"/>
      <c r="AF71" s="81"/>
      <c r="AG71" s="81" t="s">
        <v>32</v>
      </c>
      <c r="AH71" s="83"/>
      <c r="AJ71" s="70" t="str">
        <f>[2]RATES!A247</f>
        <v>Plasterer T2</v>
      </c>
      <c r="AK71" s="70" t="str">
        <f>[2]RATES!B247</f>
        <v>PLT2</v>
      </c>
      <c r="AL71" s="84">
        <f>[2]RATES!C247</f>
        <v>0</v>
      </c>
    </row>
    <row r="72" ht="16" customHeight="1" spans="1:38" s="70" customFormat="1" x14ac:dyDescent="0.25">
      <c r="A72" s="71">
        <f>[1]CREW!A173</f>
        <v>323</v>
      </c>
      <c r="B72" s="72" t="str">
        <f>[1]CREW!B173</f>
        <v>DANE DUMARESQ </v>
      </c>
      <c r="C72" s="73">
        <f t="shared" si="2"/>
        <v>31.33</v>
      </c>
      <c r="D72" s="72" t="str">
        <f>[1]CREW!D173</f>
        <v>GP</v>
      </c>
      <c r="E72" s="72">
        <f>[1]CREW!E173</f>
        <v>0</v>
      </c>
      <c r="F72" s="72">
        <f>[1]CREW!F173</f>
        <v>0</v>
      </c>
      <c r="G72" s="72">
        <f>[1]CREW!G173</f>
        <v>0</v>
      </c>
      <c r="H72" s="71">
        <f>[1]CREW!H173</f>
        <v>0</v>
      </c>
      <c r="I72" s="74">
        <f>[1]CREW!I173</f>
        <v>0</v>
      </c>
      <c r="J72" s="74">
        <f>[1]CREW!J173</f>
        <v>0</v>
      </c>
      <c r="K72" s="75">
        <f>[1]CREW!K173</f>
        <v>8</v>
      </c>
      <c r="L72" s="74">
        <f>[1]CREW!L173</f>
        <v>991</v>
      </c>
      <c r="M72" s="75">
        <f>[1]CREW!M173</f>
        <v>12</v>
      </c>
      <c r="N72" s="76">
        <f>[1]CREW!N173</f>
        <v>107033</v>
      </c>
      <c r="O72" s="74">
        <f>[1]CREW!O173</f>
        <v>12</v>
      </c>
      <c r="P72" s="74">
        <f>[1]CREW!P173</f>
        <v>107033</v>
      </c>
      <c r="Q72" s="75">
        <f>[1]CREW!Q173</f>
        <v>12</v>
      </c>
      <c r="R72" s="76">
        <f>[1]CREW!R173</f>
        <v>30</v>
      </c>
      <c r="S72" s="74">
        <f>[1]CREW!S173</f>
        <v>12</v>
      </c>
      <c r="T72" s="76">
        <f>[1]CREW!T173</f>
        <v>30</v>
      </c>
      <c r="U72" s="74">
        <f>[1]CREW!U173</f>
        <v>10</v>
      </c>
      <c r="V72" s="74">
        <f>[1]CREW!V173</f>
        <v>1082046</v>
      </c>
      <c r="W72" s="77" t="s">
        <v>34</v>
      </c>
      <c r="X72" s="78"/>
      <c r="Y72" s="79"/>
      <c r="Z72" s="80" t="s">
        <v>32</v>
      </c>
      <c r="AA72" s="81"/>
      <c r="AB72" s="82"/>
      <c r="AC72" s="81"/>
      <c r="AD72" s="83"/>
      <c r="AE72" s="81"/>
      <c r="AF72" s="81"/>
      <c r="AG72" s="81" t="s">
        <v>32</v>
      </c>
      <c r="AH72" s="83"/>
      <c r="AJ72" s="70" t="str">
        <f>[2]RATES!A248</f>
        <v>Plasterer / FA1</v>
      </c>
      <c r="AK72" s="70" t="str">
        <f>[2]RATES!B248</f>
        <v>PLFA1</v>
      </c>
      <c r="AL72" s="84">
        <f>[2]RATES!C248</f>
        <v>0</v>
      </c>
    </row>
    <row r="73" ht="16" customHeight="1" spans="1:38" s="70" customFormat="1" x14ac:dyDescent="0.25">
      <c r="A73" s="85">
        <f>[1]CREW!A174</f>
        <v>324</v>
      </c>
      <c r="B73" s="86" t="str">
        <f>[1]CREW!B174</f>
        <v>GREENS</v>
      </c>
      <c r="C73" s="87">
        <f t="shared" si="2"/>
        <v>31.33</v>
      </c>
      <c r="D73" s="86" t="str">
        <f>[1]CREW!D174</f>
        <v>GP</v>
      </c>
      <c r="E73" s="86">
        <f>[1]CREW!E174</f>
        <v>0</v>
      </c>
      <c r="F73" s="86">
        <f>[1]CREW!F174</f>
        <v>0</v>
      </c>
      <c r="G73" s="86">
        <f>[1]CREW!G174</f>
        <v>0</v>
      </c>
      <c r="H73" s="85">
        <f>[1]CREW!H174</f>
        <v>0</v>
      </c>
      <c r="I73" s="88">
        <f>[1]CREW!I174</f>
        <v>0</v>
      </c>
      <c r="J73" s="88">
        <f>[1]CREW!J174</f>
        <v>0</v>
      </c>
      <c r="K73" s="89">
        <f>[1]CREW!K174</f>
        <v>0</v>
      </c>
      <c r="L73" s="90">
        <f>[1]CREW!L174</f>
        <v>0</v>
      </c>
      <c r="M73" s="89">
        <f>[1]CREW!M174</f>
        <v>0</v>
      </c>
      <c r="N73" s="91">
        <f>[1]CREW!N174</f>
        <v>0</v>
      </c>
      <c r="O73" s="90">
        <f>[1]CREW!O174</f>
        <v>0</v>
      </c>
      <c r="P73" s="90">
        <f>[1]CREW!P174</f>
        <v>0</v>
      </c>
      <c r="Q73" s="89">
        <f>[1]CREW!Q174</f>
        <v>0</v>
      </c>
      <c r="R73" s="91">
        <f>[1]CREW!R174</f>
        <v>0</v>
      </c>
      <c r="S73" s="90">
        <f>[1]CREW!S174</f>
        <v>0</v>
      </c>
      <c r="T73" s="91">
        <f>[1]CREW!T174</f>
        <v>0</v>
      </c>
      <c r="U73" s="88">
        <f>[1]CREW!U174</f>
        <v>0</v>
      </c>
      <c r="V73" s="88">
        <f>[1]CREW!V174</f>
        <v>0</v>
      </c>
      <c r="W73" s="92" t="s">
        <v>34</v>
      </c>
      <c r="X73" s="93"/>
      <c r="Y73" s="79"/>
      <c r="Z73" s="80" t="s">
        <v>32</v>
      </c>
      <c r="AA73" s="81"/>
      <c r="AB73" s="82"/>
      <c r="AC73" s="81"/>
      <c r="AD73" s="83"/>
      <c r="AE73" s="81"/>
      <c r="AF73" s="81"/>
      <c r="AG73" s="81" t="s">
        <v>32</v>
      </c>
      <c r="AH73" s="83"/>
      <c r="AJ73" s="70" t="str">
        <f>[2]RATES!A249</f>
        <v>Plasterer / FA3</v>
      </c>
      <c r="AK73" s="70" t="str">
        <f>[2]RATES!B249</f>
        <v>PLFA3</v>
      </c>
      <c r="AL73" s="84">
        <f>[2]RATES!C249</f>
        <v>0</v>
      </c>
    </row>
    <row r="74" ht="16" customHeight="1" spans="1:38" s="70" customFormat="1" x14ac:dyDescent="0.25">
      <c r="A74" s="71">
        <f>[1]CREW!A175</f>
        <v>325</v>
      </c>
      <c r="B74" s="72" t="str">
        <f>[1]CREW!B175</f>
        <v>GREENS</v>
      </c>
      <c r="C74" s="73">
        <f t="shared" si="2"/>
        <v>31.33</v>
      </c>
      <c r="D74" s="72" t="str">
        <f>[1]CREW!D175</f>
        <v>GP</v>
      </c>
      <c r="E74" s="72">
        <f>[1]CREW!E175</f>
        <v>0</v>
      </c>
      <c r="F74" s="72">
        <f>[1]CREW!F175</f>
        <v>0</v>
      </c>
      <c r="G74" s="72">
        <f>[1]CREW!G175</f>
        <v>0</v>
      </c>
      <c r="H74" s="71">
        <f>[1]CREW!H175</f>
        <v>0</v>
      </c>
      <c r="I74" s="74">
        <f>[1]CREW!I175</f>
        <v>0</v>
      </c>
      <c r="J74" s="74">
        <f>[1]CREW!J175</f>
        <v>0</v>
      </c>
      <c r="K74" s="75">
        <f>[1]CREW!K175</f>
        <v>0</v>
      </c>
      <c r="L74" s="74">
        <f>[1]CREW!L175</f>
        <v>0</v>
      </c>
      <c r="M74" s="75">
        <f>[1]CREW!M175</f>
        <v>0</v>
      </c>
      <c r="N74" s="76">
        <f>[1]CREW!N175</f>
        <v>0</v>
      </c>
      <c r="O74" s="74">
        <f>[1]CREW!O175</f>
        <v>0</v>
      </c>
      <c r="P74" s="74">
        <f>[1]CREW!P175</f>
        <v>0</v>
      </c>
      <c r="Q74" s="75">
        <f>[1]CREW!Q175</f>
        <v>0</v>
      </c>
      <c r="R74" s="76">
        <f>[1]CREW!R175</f>
        <v>0</v>
      </c>
      <c r="S74" s="74">
        <f>[1]CREW!S175</f>
        <v>0</v>
      </c>
      <c r="T74" s="76">
        <f>[1]CREW!T175</f>
        <v>0</v>
      </c>
      <c r="U74" s="74">
        <f>[1]CREW!U175</f>
        <v>0</v>
      </c>
      <c r="V74" s="74">
        <f>[1]CREW!V175</f>
        <v>0</v>
      </c>
      <c r="W74" s="77" t="s">
        <v>34</v>
      </c>
      <c r="X74" s="78"/>
      <c r="Y74" s="79"/>
      <c r="Z74" s="80" t="s">
        <v>32</v>
      </c>
      <c r="AA74" s="81"/>
      <c r="AB74" s="82"/>
      <c r="AC74" s="81"/>
      <c r="AD74" s="83"/>
      <c r="AE74" s="81"/>
      <c r="AF74" s="81"/>
      <c r="AG74" s="81" t="s">
        <v>32</v>
      </c>
      <c r="AH74" s="83"/>
      <c r="AJ74" s="70" t="str">
        <f>[2]RATES!A250</f>
        <v>Set Painter</v>
      </c>
      <c r="AK74" s="70" t="str">
        <f>[2]RATES!B250</f>
        <v>P</v>
      </c>
      <c r="AL74" s="84">
        <f>[2]RATES!C250</f>
        <v>34.66</v>
      </c>
    </row>
    <row r="75" ht="16" customHeight="1" spans="1:38" s="70" customFormat="1" x14ac:dyDescent="0.25">
      <c r="A75" s="85">
        <f>[1]CREW!A176</f>
        <v>326</v>
      </c>
      <c r="B75" s="86" t="str">
        <f>[1]CREW!B176</f>
        <v>GREENS</v>
      </c>
      <c r="C75" s="87">
        <f t="shared" si="2"/>
        <v>31.33</v>
      </c>
      <c r="D75" s="86" t="str">
        <f>[1]CREW!D176</f>
        <v>GP</v>
      </c>
      <c r="E75" s="86">
        <f>[1]CREW!E176</f>
        <v>0</v>
      </c>
      <c r="F75" s="86">
        <f>[1]CREW!F176</f>
        <v>0</v>
      </c>
      <c r="G75" s="86">
        <f>[1]CREW!G176</f>
        <v>0</v>
      </c>
      <c r="H75" s="85">
        <f>[1]CREW!H176</f>
        <v>0</v>
      </c>
      <c r="I75" s="88">
        <f>[1]CREW!I176</f>
        <v>0</v>
      </c>
      <c r="J75" s="88">
        <f>[1]CREW!J176</f>
        <v>0</v>
      </c>
      <c r="K75" s="89">
        <f>[1]CREW!K176</f>
        <v>0</v>
      </c>
      <c r="L75" s="90">
        <f>[1]CREW!L176</f>
        <v>0</v>
      </c>
      <c r="M75" s="89">
        <f>[1]CREW!M176</f>
        <v>0</v>
      </c>
      <c r="N75" s="91">
        <f>[1]CREW!N176</f>
        <v>0</v>
      </c>
      <c r="O75" s="90">
        <f>[1]CREW!O176</f>
        <v>0</v>
      </c>
      <c r="P75" s="90">
        <f>[1]CREW!P176</f>
        <v>0</v>
      </c>
      <c r="Q75" s="89">
        <f>[1]CREW!Q176</f>
        <v>0</v>
      </c>
      <c r="R75" s="91">
        <f>[1]CREW!R176</f>
        <v>0</v>
      </c>
      <c r="S75" s="90">
        <f>[1]CREW!S176</f>
        <v>0</v>
      </c>
      <c r="T75" s="91">
        <f>[1]CREW!T176</f>
        <v>0</v>
      </c>
      <c r="U75" s="88">
        <f>[1]CREW!U176</f>
        <v>0</v>
      </c>
      <c r="V75" s="88">
        <f>[1]CREW!V176</f>
        <v>0</v>
      </c>
      <c r="W75" s="92" t="s">
        <v>34</v>
      </c>
      <c r="X75" s="93"/>
      <c r="Y75" s="79"/>
      <c r="Z75" s="80" t="s">
        <v>32</v>
      </c>
      <c r="AA75" s="81"/>
      <c r="AB75" s="82"/>
      <c r="AC75" s="81"/>
      <c r="AD75" s="83"/>
      <c r="AE75" s="81"/>
      <c r="AF75" s="81"/>
      <c r="AG75" s="81" t="s">
        <v>32</v>
      </c>
      <c r="AH75" s="83"/>
      <c r="AJ75" s="70" t="str">
        <f>[2]RATES!A251</f>
        <v>SETPAINTER MINUS</v>
      </c>
      <c r="AK75" s="70" t="str">
        <f>[2]RATES!B251</f>
        <v>PX</v>
      </c>
      <c r="AL75" s="84">
        <f>[2]RATES!C251</f>
        <v>-34.66</v>
      </c>
    </row>
    <row r="76" ht="16" customHeight="1" spans="1:38" s="70" customFormat="1" x14ac:dyDescent="0.25">
      <c r="A76" s="71">
        <f>[1]CREW!A177</f>
        <v>327</v>
      </c>
      <c r="B76" s="72" t="str">
        <f>[1]CREW!B177</f>
        <v>GREENS</v>
      </c>
      <c r="C76" s="73">
        <f t="shared" si="2"/>
        <v>31.33</v>
      </c>
      <c r="D76" s="72" t="str">
        <f>[1]CREW!D177</f>
        <v>GP</v>
      </c>
      <c r="E76" s="72">
        <f>[1]CREW!E177</f>
        <v>0</v>
      </c>
      <c r="F76" s="72">
        <f>[1]CREW!F177</f>
        <v>0</v>
      </c>
      <c r="G76" s="72">
        <f>[1]CREW!G177</f>
        <v>0</v>
      </c>
      <c r="H76" s="71">
        <f>[1]CREW!H177</f>
        <v>0</v>
      </c>
      <c r="I76" s="74">
        <f>[1]CREW!I177</f>
        <v>0</v>
      </c>
      <c r="J76" s="74">
        <f>[1]CREW!J177</f>
        <v>0</v>
      </c>
      <c r="K76" s="75">
        <f>[1]CREW!K177</f>
        <v>0</v>
      </c>
      <c r="L76" s="74">
        <f>[1]CREW!L177</f>
        <v>0</v>
      </c>
      <c r="M76" s="75">
        <f>[1]CREW!M177</f>
        <v>0</v>
      </c>
      <c r="N76" s="76">
        <f>[1]CREW!N177</f>
        <v>0</v>
      </c>
      <c r="O76" s="74">
        <f>[1]CREW!O177</f>
        <v>0</v>
      </c>
      <c r="P76" s="74">
        <f>[1]CREW!P177</f>
        <v>0</v>
      </c>
      <c r="Q76" s="75">
        <f>[1]CREW!Q177</f>
        <v>0</v>
      </c>
      <c r="R76" s="76">
        <f>[1]CREW!R177</f>
        <v>0</v>
      </c>
      <c r="S76" s="74">
        <f>[1]CREW!S177</f>
        <v>0</v>
      </c>
      <c r="T76" s="76">
        <f>[1]CREW!T177</f>
        <v>0</v>
      </c>
      <c r="U76" s="74">
        <f>[1]CREW!U177</f>
        <v>0</v>
      </c>
      <c r="V76" s="74">
        <f>[1]CREW!V177</f>
        <v>0</v>
      </c>
      <c r="W76" s="77" t="s">
        <v>34</v>
      </c>
      <c r="X76" s="78"/>
      <c r="Y76" s="79"/>
      <c r="Z76" s="80" t="s">
        <v>32</v>
      </c>
      <c r="AA76" s="81"/>
      <c r="AB76" s="82"/>
      <c r="AC76" s="81"/>
      <c r="AD76" s="83"/>
      <c r="AE76" s="81"/>
      <c r="AF76" s="81"/>
      <c r="AG76" s="81" t="s">
        <v>32</v>
      </c>
      <c r="AH76" s="83"/>
      <c r="AJ76" s="70" t="str">
        <f>[2]RATES!A252</f>
        <v>Set Painter / FA1</v>
      </c>
      <c r="AK76" s="70" t="str">
        <f>[2]RATES!B252</f>
        <v>PFA1</v>
      </c>
      <c r="AL76" s="84">
        <f>[2]RATES!C252</f>
        <v>36.16</v>
      </c>
    </row>
    <row r="77" ht="16" customHeight="1" spans="1:38" s="70" customFormat="1" x14ac:dyDescent="0.25">
      <c r="A77" s="85">
        <f>[1]CREW!A178</f>
        <v>328</v>
      </c>
      <c r="B77" s="86" t="str">
        <f>[1]CREW!B178</f>
        <v>GREENS</v>
      </c>
      <c r="C77" s="87">
        <f t="shared" si="2"/>
        <v>31.33</v>
      </c>
      <c r="D77" s="86" t="str">
        <f>[1]CREW!D178</f>
        <v>GP</v>
      </c>
      <c r="E77" s="86">
        <f>[1]CREW!E178</f>
        <v>0</v>
      </c>
      <c r="F77" s="86">
        <f>[1]CREW!F178</f>
        <v>0</v>
      </c>
      <c r="G77" s="86">
        <f>[1]CREW!G178</f>
        <v>0</v>
      </c>
      <c r="H77" s="85">
        <f>[1]CREW!H178</f>
        <v>0</v>
      </c>
      <c r="I77" s="88">
        <f>[1]CREW!I178</f>
        <v>0</v>
      </c>
      <c r="J77" s="88">
        <f>[1]CREW!J178</f>
        <v>0</v>
      </c>
      <c r="K77" s="89">
        <f>[1]CREW!K178</f>
        <v>0</v>
      </c>
      <c r="L77" s="90">
        <f>[1]CREW!L178</f>
        <v>0</v>
      </c>
      <c r="M77" s="89">
        <f>[1]CREW!M178</f>
        <v>0</v>
      </c>
      <c r="N77" s="91">
        <f>[1]CREW!N178</f>
        <v>0</v>
      </c>
      <c r="O77" s="90">
        <f>[1]CREW!O178</f>
        <v>0</v>
      </c>
      <c r="P77" s="90">
        <f>[1]CREW!P178</f>
        <v>0</v>
      </c>
      <c r="Q77" s="89">
        <f>[1]CREW!Q178</f>
        <v>0</v>
      </c>
      <c r="R77" s="91">
        <f>[1]CREW!R178</f>
        <v>0</v>
      </c>
      <c r="S77" s="90">
        <f>[1]CREW!S178</f>
        <v>0</v>
      </c>
      <c r="T77" s="91">
        <f>[1]CREW!T178</f>
        <v>0</v>
      </c>
      <c r="U77" s="88">
        <f>[1]CREW!U178</f>
        <v>0</v>
      </c>
      <c r="V77" s="88">
        <f>[1]CREW!V178</f>
        <v>0</v>
      </c>
      <c r="W77" s="92" t="s">
        <v>34</v>
      </c>
      <c r="X77" s="93"/>
      <c r="Y77" s="79"/>
      <c r="Z77" s="80" t="s">
        <v>32</v>
      </c>
      <c r="AA77" s="81"/>
      <c r="AB77" s="82"/>
      <c r="AC77" s="81"/>
      <c r="AD77" s="83"/>
      <c r="AE77" s="81"/>
      <c r="AF77" s="81"/>
      <c r="AG77" s="81" t="s">
        <v>32</v>
      </c>
      <c r="AH77" s="83"/>
      <c r="AJ77" s="70" t="str">
        <f>[2]RATES!A253</f>
        <v>Set Painter / FA3</v>
      </c>
      <c r="AK77" s="70" t="str">
        <f>[2]RATES!B253</f>
        <v>PFA3</v>
      </c>
      <c r="AL77" s="84">
        <f>[2]RATES!C253</f>
        <v>37.16</v>
      </c>
    </row>
    <row r="78" ht="16" customHeight="1" spans="1:38" s="70" customFormat="1" x14ac:dyDescent="0.25">
      <c r="A78" s="71">
        <f>[1]CREW!A179</f>
        <v>329</v>
      </c>
      <c r="B78" s="72" t="str">
        <f>[1]CREW!B179</f>
        <v>GREENS</v>
      </c>
      <c r="C78" s="73">
        <f t="shared" si="2"/>
        <v>31.33</v>
      </c>
      <c r="D78" s="72" t="str">
        <f>[1]CREW!D179</f>
        <v>GP</v>
      </c>
      <c r="E78" s="72">
        <f>[1]CREW!E179</f>
        <v>0</v>
      </c>
      <c r="F78" s="72">
        <f>[1]CREW!F179</f>
        <v>0</v>
      </c>
      <c r="G78" s="72">
        <f>[1]CREW!G179</f>
        <v>0</v>
      </c>
      <c r="H78" s="71">
        <f>[1]CREW!H179</f>
        <v>0</v>
      </c>
      <c r="I78" s="74">
        <f>[1]CREW!I179</f>
        <v>0</v>
      </c>
      <c r="J78" s="74">
        <f>[1]CREW!J179</f>
        <v>0</v>
      </c>
      <c r="K78" s="75">
        <f>[1]CREW!K179</f>
        <v>0</v>
      </c>
      <c r="L78" s="74">
        <f>[1]CREW!L179</f>
        <v>0</v>
      </c>
      <c r="M78" s="75">
        <f>[1]CREW!M179</f>
        <v>0</v>
      </c>
      <c r="N78" s="76">
        <f>[1]CREW!N179</f>
        <v>0</v>
      </c>
      <c r="O78" s="74">
        <f>[1]CREW!O179</f>
        <v>0</v>
      </c>
      <c r="P78" s="74">
        <f>[1]CREW!P179</f>
        <v>0</v>
      </c>
      <c r="Q78" s="75">
        <f>[1]CREW!Q179</f>
        <v>0</v>
      </c>
      <c r="R78" s="76">
        <f>[1]CREW!R179</f>
        <v>0</v>
      </c>
      <c r="S78" s="74">
        <f>[1]CREW!S179</f>
        <v>0</v>
      </c>
      <c r="T78" s="76">
        <f>[1]CREW!T179</f>
        <v>0</v>
      </c>
      <c r="U78" s="74">
        <f>[1]CREW!U179</f>
        <v>0</v>
      </c>
      <c r="V78" s="74">
        <f>[1]CREW!V179</f>
        <v>0</v>
      </c>
      <c r="W78" s="77" t="s">
        <v>34</v>
      </c>
      <c r="X78" s="78"/>
      <c r="Y78" s="79"/>
      <c r="Z78" s="80" t="s">
        <v>32</v>
      </c>
      <c r="AA78" s="81"/>
      <c r="AB78" s="82"/>
      <c r="AC78" s="81"/>
      <c r="AD78" s="83"/>
      <c r="AE78" s="81"/>
      <c r="AF78" s="81"/>
      <c r="AG78" s="81" t="s">
        <v>32</v>
      </c>
      <c r="AH78" s="83"/>
      <c r="AJ78" s="70" t="str">
        <f>[2]RATES!A254</f>
        <v>Paint Labourer</v>
      </c>
      <c r="AK78" s="70" t="str">
        <f>[2]RATES!B254</f>
        <v>PLBR</v>
      </c>
      <c r="AL78" s="84">
        <f>[2]RATES!C254</f>
        <v>26.62</v>
      </c>
    </row>
    <row r="79" ht="16" customHeight="1" spans="1:38" s="70" customFormat="1" x14ac:dyDescent="0.25">
      <c r="A79" s="85">
        <f>[1]CREW!A180</f>
        <v>330</v>
      </c>
      <c r="B79" s="86" t="str">
        <f>[1]CREW!B180</f>
        <v>GREENS</v>
      </c>
      <c r="C79" s="87">
        <f t="shared" si="2"/>
        <v>31.33</v>
      </c>
      <c r="D79" s="86" t="str">
        <f>[1]CREW!D180</f>
        <v>GP</v>
      </c>
      <c r="E79" s="86">
        <f>[1]CREW!E180</f>
        <v>0</v>
      </c>
      <c r="F79" s="86">
        <f>[1]CREW!F180</f>
        <v>0</v>
      </c>
      <c r="G79" s="86">
        <f>[1]CREW!G180</f>
        <v>0</v>
      </c>
      <c r="H79" s="85">
        <f>[1]CREW!H180</f>
        <v>0</v>
      </c>
      <c r="I79" s="88">
        <f>[1]CREW!I180</f>
        <v>0</v>
      </c>
      <c r="J79" s="88">
        <f>[1]CREW!J180</f>
        <v>0</v>
      </c>
      <c r="K79" s="89">
        <f>[1]CREW!K180</f>
        <v>0</v>
      </c>
      <c r="L79" s="90">
        <f>[1]CREW!L180</f>
        <v>0</v>
      </c>
      <c r="M79" s="89">
        <f>[1]CREW!M180</f>
        <v>0</v>
      </c>
      <c r="N79" s="91">
        <f>[1]CREW!N180</f>
        <v>0</v>
      </c>
      <c r="O79" s="90">
        <f>[1]CREW!O180</f>
        <v>0</v>
      </c>
      <c r="P79" s="90">
        <f>[1]CREW!P180</f>
        <v>0</v>
      </c>
      <c r="Q79" s="89">
        <f>[1]CREW!Q180</f>
        <v>0</v>
      </c>
      <c r="R79" s="91">
        <f>[1]CREW!R180</f>
        <v>0</v>
      </c>
      <c r="S79" s="90">
        <f>[1]CREW!S180</f>
        <v>0</v>
      </c>
      <c r="T79" s="91">
        <f>[1]CREW!T180</f>
        <v>0</v>
      </c>
      <c r="U79" s="88">
        <f>[1]CREW!U180</f>
        <v>0</v>
      </c>
      <c r="V79" s="88">
        <f>[1]CREW!V180</f>
        <v>0</v>
      </c>
      <c r="W79" s="92" t="s">
        <v>34</v>
      </c>
      <c r="X79" s="93"/>
      <c r="Y79" s="79"/>
      <c r="Z79" s="80" t="s">
        <v>32</v>
      </c>
      <c r="AA79" s="81"/>
      <c r="AB79" s="82"/>
      <c r="AC79" s="81"/>
      <c r="AD79" s="83"/>
      <c r="AE79" s="81"/>
      <c r="AF79" s="81"/>
      <c r="AG79" s="81" t="s">
        <v>32</v>
      </c>
      <c r="AH79" s="83"/>
      <c r="AJ79" s="70" t="str">
        <f>[2]RATES!A255</f>
        <v>Paint Labourer / FA1</v>
      </c>
      <c r="AK79" s="70" t="str">
        <f>[2]RATES!B255</f>
        <v>PLBRFA1</v>
      </c>
      <c r="AL79" s="84">
        <f>[2]RATES!C255</f>
        <v>0</v>
      </c>
    </row>
    <row r="80" ht="16" customHeight="1" spans="1:38" s="94" customFormat="1" x14ac:dyDescent="0.25">
      <c r="A80" s="95">
        <f>[1]CREW!A181</f>
        <v>401</v>
      </c>
      <c r="B80" s="96" t="str">
        <f>[1]CREW!B181</f>
        <v>GARY YOUNG</v>
      </c>
      <c r="C80" s="97">
        <f t="shared" si="2"/>
        <v>41.32</v>
      </c>
      <c r="D80" s="96" t="str">
        <f>[1]CREW!D181</f>
        <v>LS</v>
      </c>
      <c r="E80" s="96">
        <f>[1]CREW!E181</f>
        <v>0</v>
      </c>
      <c r="F80" s="96">
        <f>[1]CREW!F181</f>
        <v>0</v>
      </c>
      <c r="G80" s="96">
        <f>[1]CREW!G181</f>
        <v>0</v>
      </c>
      <c r="H80" s="95">
        <f>[1]CREW!H181</f>
        <v>7782303993</v>
      </c>
      <c r="I80" s="98">
        <f>[1]CREW!I181</f>
        <v>0</v>
      </c>
      <c r="J80" s="98">
        <f>[1]CREW!J181</f>
        <v>0</v>
      </c>
      <c r="K80" s="99">
        <f>[1]CREW!K181</f>
        <v>0</v>
      </c>
      <c r="L80" s="98">
        <f>[1]CREW!L181</f>
        <v>0</v>
      </c>
      <c r="M80" s="99">
        <f>[1]CREW!M181</f>
        <v>0</v>
      </c>
      <c r="N80" s="100">
        <f>[1]CREW!N181</f>
        <v>0</v>
      </c>
      <c r="O80" s="98">
        <f>[1]CREW!O181</f>
        <v>0</v>
      </c>
      <c r="P80" s="98">
        <f>[1]CREW!P181</f>
        <v>0</v>
      </c>
      <c r="Q80" s="99">
        <f>[1]CREW!Q181</f>
        <v>0</v>
      </c>
      <c r="R80" s="100">
        <f>[1]CREW!R181</f>
        <v>0</v>
      </c>
      <c r="S80" s="98">
        <f>[1]CREW!S181</f>
        <v>0</v>
      </c>
      <c r="T80" s="100">
        <f>[1]CREW!T181</f>
        <v>0</v>
      </c>
      <c r="U80" s="98">
        <f>[1]CREW!U181</f>
        <v>0</v>
      </c>
      <c r="V80" s="98">
        <f>[1]CREW!V181</f>
        <v>0</v>
      </c>
      <c r="W80" s="101" t="s">
        <v>35</v>
      </c>
      <c r="X80" s="102"/>
      <c r="Y80" s="103"/>
      <c r="Z80" s="104" t="s">
        <v>32</v>
      </c>
      <c r="AA80" s="105" t="s">
        <v>32</v>
      </c>
      <c r="AB80" s="106"/>
      <c r="AC80" s="105"/>
      <c r="AD80" s="107"/>
      <c r="AE80" s="105"/>
      <c r="AF80" s="105"/>
      <c r="AG80" s="105" t="s">
        <v>32</v>
      </c>
      <c r="AH80" s="107"/>
      <c r="AJ80" s="94" t="str">
        <f>[2]RATES!A256</f>
        <v>Paint Labourer / FA3</v>
      </c>
      <c r="AK80" s="94" t="str">
        <f>[2]RATES!B256</f>
        <v>PLBRFA3</v>
      </c>
      <c r="AL80" s="108">
        <f>[2]RATES!C256</f>
        <v>29.12</v>
      </c>
    </row>
    <row r="81" ht="16" customHeight="1" spans="1:38" s="94" customFormat="1" x14ac:dyDescent="0.25">
      <c r="A81" s="109">
        <f>[1]CREW!A182</f>
        <v>402</v>
      </c>
      <c r="B81" s="110" t="str">
        <f>[1]CREW!B182</f>
        <v>JACLYN DEAN</v>
      </c>
      <c r="C81" s="111">
        <f t="shared" si="2"/>
        <v>38.98</v>
      </c>
      <c r="D81" s="110" t="str">
        <f>[1]CREW!D182</f>
        <v>S</v>
      </c>
      <c r="E81" s="110">
        <f>[1]CREW!E182</f>
        <v>0</v>
      </c>
      <c r="F81" s="110">
        <f>[1]CREW!F182</f>
        <v>0</v>
      </c>
      <c r="G81" s="110">
        <f>[1]CREW!G182</f>
        <v>0</v>
      </c>
      <c r="H81" s="109">
        <f>[1]CREW!H182</f>
        <v>6048800595</v>
      </c>
      <c r="I81" s="112">
        <f>[1]CREW!I182</f>
        <v>0</v>
      </c>
      <c r="J81" s="112">
        <f>[1]CREW!J182</f>
        <v>0</v>
      </c>
      <c r="K81" s="113">
        <f>[1]CREW!K182</f>
        <v>0</v>
      </c>
      <c r="L81" s="114">
        <f>[1]CREW!L182</f>
        <v>0</v>
      </c>
      <c r="M81" s="113">
        <f>[1]CREW!M182</f>
        <v>0</v>
      </c>
      <c r="N81" s="115">
        <f>[1]CREW!N182</f>
        <v>0</v>
      </c>
      <c r="O81" s="114">
        <f>[1]CREW!O182</f>
        <v>0</v>
      </c>
      <c r="P81" s="114">
        <f>[1]CREW!P182</f>
        <v>0</v>
      </c>
      <c r="Q81" s="113">
        <f>[1]CREW!Q182</f>
        <v>0</v>
      </c>
      <c r="R81" s="115">
        <f>[1]CREW!R182</f>
        <v>0</v>
      </c>
      <c r="S81" s="114">
        <f>[1]CREW!S182</f>
        <v>0</v>
      </c>
      <c r="T81" s="115">
        <f>[1]CREW!T182</f>
        <v>0</v>
      </c>
      <c r="U81" s="112">
        <f>[1]CREW!U182</f>
        <v>0</v>
      </c>
      <c r="V81" s="112">
        <f>[1]CREW!V182</f>
        <v>0</v>
      </c>
      <c r="W81" s="116" t="s">
        <v>35</v>
      </c>
      <c r="X81" s="117"/>
      <c r="Y81" s="103"/>
      <c r="Z81" s="104"/>
      <c r="AA81" s="105"/>
      <c r="AB81" s="106"/>
      <c r="AC81" s="105"/>
      <c r="AD81" s="107"/>
      <c r="AE81" s="105"/>
      <c r="AF81" s="105"/>
      <c r="AG81" s="105" t="s">
        <v>32</v>
      </c>
      <c r="AH81" s="107"/>
      <c r="AJ81" s="94" t="str">
        <f>[2]RATES!A257</f>
        <v>Lead Greensperson</v>
      </c>
      <c r="AK81" s="94" t="str">
        <f>[2]RATES!B257</f>
        <v>LGP</v>
      </c>
      <c r="AL81" s="108">
        <f>[2]RATES!C257</f>
        <v>34.18</v>
      </c>
    </row>
    <row r="82" ht="16" customHeight="1" spans="1:38" s="94" customFormat="1" x14ac:dyDescent="0.25">
      <c r="A82" s="95">
        <f>[1]CREW!A183</f>
        <v>403</v>
      </c>
      <c r="B82" s="96" t="str">
        <f>[1]CREW!B183</f>
        <v>TAYLOR CROWE</v>
      </c>
      <c r="C82" s="97">
        <f t="shared" si="2"/>
        <v>34.04</v>
      </c>
      <c r="D82" s="96" t="str">
        <f>[1]CREW!D183</f>
        <v>MP</v>
      </c>
      <c r="E82" s="96">
        <f>[1]CREW!E183</f>
        <v>0</v>
      </c>
      <c r="F82" s="96">
        <f>[1]CREW!F183</f>
        <v>0</v>
      </c>
      <c r="G82" s="96">
        <f>[1]CREW!G183</f>
        <v>0</v>
      </c>
      <c r="H82" s="95">
        <f>[1]CREW!H183</f>
        <v>6043530476</v>
      </c>
      <c r="I82" s="98">
        <f>[1]CREW!I183</f>
        <v>0</v>
      </c>
      <c r="J82" s="98">
        <f>[1]CREW!J183</f>
        <v>0</v>
      </c>
      <c r="K82" s="99">
        <f>[1]CREW!K183</f>
        <v>0</v>
      </c>
      <c r="L82" s="98">
        <f>[1]CREW!L183</f>
        <v>0</v>
      </c>
      <c r="M82" s="99">
        <f>[1]CREW!M183</f>
        <v>0</v>
      </c>
      <c r="N82" s="100">
        <f>[1]CREW!N183</f>
        <v>0</v>
      </c>
      <c r="O82" s="98">
        <f>[1]CREW!O183</f>
        <v>0</v>
      </c>
      <c r="P82" s="98">
        <f>[1]CREW!P183</f>
        <v>0</v>
      </c>
      <c r="Q82" s="99">
        <f>[1]CREW!Q183</f>
        <v>0</v>
      </c>
      <c r="R82" s="100">
        <f>[1]CREW!R183</f>
        <v>0</v>
      </c>
      <c r="S82" s="98">
        <f>[1]CREW!S183</f>
        <v>0</v>
      </c>
      <c r="T82" s="100">
        <f>[1]CREW!T183</f>
        <v>0</v>
      </c>
      <c r="U82" s="98">
        <f>[1]CREW!U183</f>
        <v>0</v>
      </c>
      <c r="V82" s="98">
        <f>[1]CREW!V183</f>
        <v>0</v>
      </c>
      <c r="W82" s="101" t="s">
        <v>35</v>
      </c>
      <c r="X82" s="102"/>
      <c r="Y82" s="103"/>
      <c r="Z82" s="104"/>
      <c r="AA82" s="105"/>
      <c r="AB82" s="106"/>
      <c r="AC82" s="105"/>
      <c r="AD82" s="107"/>
      <c r="AE82" s="105"/>
      <c r="AF82" s="105"/>
      <c r="AG82" s="105" t="s">
        <v>32</v>
      </c>
      <c r="AH82" s="107"/>
      <c r="AJ82" s="94" t="str">
        <f>[2]RATES!A258</f>
        <v>Lead GreenspersonT2</v>
      </c>
      <c r="AK82" s="94" t="str">
        <f>[2]RATES!B258</f>
        <v>LGPT2</v>
      </c>
      <c r="AL82" s="108">
        <f>[2]RATES!C258</f>
        <v>0</v>
      </c>
    </row>
    <row r="83" ht="16" customHeight="1" spans="1:38" s="94" customFormat="1" x14ac:dyDescent="0.25">
      <c r="A83" s="109">
        <f>[1]CREW!A184</f>
        <v>404</v>
      </c>
      <c r="B83" s="110" t="str">
        <f>[1]CREW!B184</f>
        <v>HAROLD COEGO</v>
      </c>
      <c r="C83" s="111">
        <f t="shared" si="2"/>
        <v>38.98</v>
      </c>
      <c r="D83" s="110" t="str">
        <f>[1]CREW!D184</f>
        <v>S</v>
      </c>
      <c r="E83" s="110">
        <f>[1]CREW!E184</f>
        <v>0</v>
      </c>
      <c r="F83" s="110">
        <f>[1]CREW!F184</f>
        <v>0</v>
      </c>
      <c r="G83" s="110">
        <f>[1]CREW!G184</f>
        <v>0</v>
      </c>
      <c r="H83" s="109">
        <f>[1]CREW!H184</f>
        <v>6047652432</v>
      </c>
      <c r="I83" s="112">
        <f>[1]CREW!I184</f>
        <v>0</v>
      </c>
      <c r="J83" s="112">
        <f>[1]CREW!J184</f>
        <v>0</v>
      </c>
      <c r="K83" s="113">
        <f>[1]CREW!K184</f>
        <v>0</v>
      </c>
      <c r="L83" s="114">
        <f>[1]CREW!L184</f>
        <v>0</v>
      </c>
      <c r="M83" s="113">
        <f>[1]CREW!M184</f>
        <v>0</v>
      </c>
      <c r="N83" s="115">
        <f>[1]CREW!N184</f>
        <v>0</v>
      </c>
      <c r="O83" s="114">
        <f>[1]CREW!O184</f>
        <v>0</v>
      </c>
      <c r="P83" s="114">
        <f>[1]CREW!P184</f>
        <v>0</v>
      </c>
      <c r="Q83" s="113">
        <f>[1]CREW!Q184</f>
        <v>0</v>
      </c>
      <c r="R83" s="115">
        <f>[1]CREW!R184</f>
        <v>0</v>
      </c>
      <c r="S83" s="114">
        <f>[1]CREW!S184</f>
        <v>0</v>
      </c>
      <c r="T83" s="115">
        <f>[1]CREW!T184</f>
        <v>0</v>
      </c>
      <c r="U83" s="112">
        <f>[1]CREW!U184</f>
        <v>0</v>
      </c>
      <c r="V83" s="112">
        <f>[1]CREW!V184</f>
        <v>0</v>
      </c>
      <c r="W83" s="116" t="s">
        <v>35</v>
      </c>
      <c r="X83" s="117"/>
      <c r="Y83" s="103"/>
      <c r="Z83" s="104"/>
      <c r="AA83" s="105"/>
      <c r="AB83" s="106"/>
      <c r="AC83" s="105"/>
      <c r="AD83" s="107"/>
      <c r="AE83" s="105"/>
      <c r="AF83" s="105"/>
      <c r="AG83" s="105" t="s">
        <v>32</v>
      </c>
      <c r="AH83" s="107"/>
      <c r="AJ83" s="94" t="str">
        <f>[2]RATES!A259</f>
        <v>Lead Greensperson / FA1</v>
      </c>
      <c r="AK83" s="94" t="str">
        <f>[2]RATES!B259</f>
        <v>LGPFA1</v>
      </c>
      <c r="AL83" s="108">
        <f>[2]RATES!C259</f>
        <v>0</v>
      </c>
    </row>
    <row r="84" ht="16" customHeight="1" spans="1:38" s="94" customFormat="1" x14ac:dyDescent="0.25">
      <c r="A84" s="95">
        <f>[1]CREW!A185</f>
        <v>405</v>
      </c>
      <c r="B84" s="96" t="str">
        <f>[1]CREW!B185</f>
        <v>NAJET GHANAI</v>
      </c>
      <c r="C84" s="97">
        <f t="shared" si="2"/>
        <v>38.98</v>
      </c>
      <c r="D84" s="96" t="str">
        <f>[1]CREW!D185</f>
        <v>S</v>
      </c>
      <c r="E84" s="96">
        <f>[1]CREW!E185</f>
        <v>0</v>
      </c>
      <c r="F84" s="96">
        <f>[1]CREW!F185</f>
        <v>0</v>
      </c>
      <c r="G84" s="96">
        <f>[1]CREW!G185</f>
        <v>0</v>
      </c>
      <c r="H84" s="95">
        <f>[1]CREW!H185</f>
        <v>9023297928</v>
      </c>
      <c r="I84" s="98">
        <f>[1]CREW!I185</f>
        <v>0</v>
      </c>
      <c r="J84" s="98">
        <f>[1]CREW!J185</f>
        <v>0</v>
      </c>
      <c r="K84" s="99">
        <f>[1]CREW!K185</f>
        <v>0</v>
      </c>
      <c r="L84" s="98">
        <f>[1]CREW!L185</f>
        <v>0</v>
      </c>
      <c r="M84" s="99">
        <f>[1]CREW!M185</f>
        <v>0</v>
      </c>
      <c r="N84" s="100">
        <f>[1]CREW!N185</f>
        <v>0</v>
      </c>
      <c r="O84" s="98">
        <f>[1]CREW!O185</f>
        <v>0</v>
      </c>
      <c r="P84" s="98">
        <f>[1]CREW!P185</f>
        <v>0</v>
      </c>
      <c r="Q84" s="99">
        <f>[1]CREW!Q185</f>
        <v>0</v>
      </c>
      <c r="R84" s="100">
        <f>[1]CREW!R185</f>
        <v>0</v>
      </c>
      <c r="S84" s="98">
        <f>[1]CREW!S185</f>
        <v>0</v>
      </c>
      <c r="T84" s="100">
        <f>[1]CREW!T185</f>
        <v>0</v>
      </c>
      <c r="U84" s="98">
        <f>[1]CREW!U185</f>
        <v>0</v>
      </c>
      <c r="V84" s="98">
        <f>[1]CREW!V185</f>
        <v>0</v>
      </c>
      <c r="W84" s="101" t="s">
        <v>35</v>
      </c>
      <c r="X84" s="102"/>
      <c r="Y84" s="103"/>
      <c r="Z84" s="104"/>
      <c r="AA84" s="105"/>
      <c r="AB84" s="106"/>
      <c r="AC84" s="105"/>
      <c r="AD84" s="107"/>
      <c r="AE84" s="105"/>
      <c r="AF84" s="105"/>
      <c r="AG84" s="105" t="s">
        <v>32</v>
      </c>
      <c r="AH84" s="107"/>
      <c r="AJ84" s="94" t="str">
        <f>[2]RATES!A260</f>
        <v>Lead Greensperson / FA3</v>
      </c>
      <c r="AK84" s="94" t="str">
        <f>[2]RATES!B260</f>
        <v>LGPFA3</v>
      </c>
      <c r="AL84" s="108">
        <f>[2]RATES!C260</f>
        <v>0</v>
      </c>
    </row>
    <row r="85" ht="16" customHeight="1" spans="1:38" s="94" customFormat="1" x14ac:dyDescent="0.25">
      <c r="A85" s="109">
        <f>[1]CREW!A186</f>
        <v>406</v>
      </c>
      <c r="B85" s="110" t="str">
        <f>[1]CREW!B186</f>
        <v>DAN LEFEBVRE</v>
      </c>
      <c r="C85" s="111">
        <f t="shared" si="2"/>
        <v>38.98</v>
      </c>
      <c r="D85" s="110" t="str">
        <f>[1]CREW!D186</f>
        <v>S</v>
      </c>
      <c r="E85" s="110">
        <f>[1]CREW!E186</f>
        <v>0</v>
      </c>
      <c r="F85" s="110">
        <f>[1]CREW!F186</f>
        <v>0</v>
      </c>
      <c r="G85" s="110">
        <f>[1]CREW!G186</f>
        <v>0</v>
      </c>
      <c r="H85" s="109">
        <f>[1]CREW!H186</f>
        <v>7782317222</v>
      </c>
      <c r="I85" s="112">
        <f>[1]CREW!I186</f>
        <v>0</v>
      </c>
      <c r="J85" s="112">
        <f>[1]CREW!J186</f>
        <v>0</v>
      </c>
      <c r="K85" s="113">
        <f>[1]CREW!K186</f>
        <v>0</v>
      </c>
      <c r="L85" s="114">
        <f>[1]CREW!L186</f>
        <v>0</v>
      </c>
      <c r="M85" s="113">
        <f>[1]CREW!M186</f>
        <v>0</v>
      </c>
      <c r="N85" s="115">
        <f>[1]CREW!N186</f>
        <v>0</v>
      </c>
      <c r="O85" s="114">
        <f>[1]CREW!O186</f>
        <v>0</v>
      </c>
      <c r="P85" s="114">
        <f>[1]CREW!P186</f>
        <v>0</v>
      </c>
      <c r="Q85" s="113">
        <f>[1]CREW!Q186</f>
        <v>0</v>
      </c>
      <c r="R85" s="115">
        <f>[1]CREW!R186</f>
        <v>0</v>
      </c>
      <c r="S85" s="114">
        <f>[1]CREW!S186</f>
        <v>0</v>
      </c>
      <c r="T85" s="115">
        <f>[1]CREW!T186</f>
        <v>0</v>
      </c>
      <c r="U85" s="112">
        <f>[1]CREW!U186</f>
        <v>0</v>
      </c>
      <c r="V85" s="112">
        <f>[1]CREW!V186</f>
        <v>0</v>
      </c>
      <c r="W85" s="116" t="s">
        <v>35</v>
      </c>
      <c r="X85" s="117"/>
      <c r="Y85" s="103"/>
      <c r="Z85" s="104"/>
      <c r="AA85" s="105"/>
      <c r="AB85" s="106"/>
      <c r="AC85" s="105"/>
      <c r="AD85" s="107"/>
      <c r="AE85" s="105"/>
      <c r="AF85" s="105"/>
      <c r="AG85" s="105" t="s">
        <v>32</v>
      </c>
      <c r="AH85" s="107"/>
      <c r="AJ85" s="94" t="str">
        <f>[2]RATES!A261</f>
        <v>Greensperson</v>
      </c>
      <c r="AK85" s="94" t="str">
        <f>[2]RATES!B261</f>
        <v>GP</v>
      </c>
      <c r="AL85" s="108">
        <f>[2]RATES!C261</f>
        <v>31.33</v>
      </c>
    </row>
    <row r="86" ht="16" customHeight="1" spans="1:38" s="94" customFormat="1" x14ac:dyDescent="0.25">
      <c r="A86" s="95">
        <f>[1]CREW!A187</f>
        <v>407</v>
      </c>
      <c r="B86" s="96" t="str">
        <f>[1]CREW!B187</f>
        <v>JIM FEE</v>
      </c>
      <c r="C86" s="97">
        <f t="shared" si="2"/>
        <v>38.98</v>
      </c>
      <c r="D86" s="96" t="str">
        <f>[1]CREW!D187</f>
        <v>S</v>
      </c>
      <c r="E86" s="96">
        <f>[1]CREW!E187</f>
        <v>0</v>
      </c>
      <c r="F86" s="96">
        <f>[1]CREW!F187</f>
        <v>0</v>
      </c>
      <c r="G86" s="96">
        <f>[1]CREW!G187</f>
        <v>0</v>
      </c>
      <c r="H86" s="95">
        <f>[1]CREW!H187</f>
        <v>6046796376</v>
      </c>
      <c r="I86" s="98">
        <f>[1]CREW!I187</f>
        <v>0</v>
      </c>
      <c r="J86" s="98">
        <f>[1]CREW!J187</f>
        <v>0</v>
      </c>
      <c r="K86" s="99">
        <f>[1]CREW!K187</f>
        <v>0</v>
      </c>
      <c r="L86" s="98">
        <f>[1]CREW!L187</f>
        <v>0</v>
      </c>
      <c r="M86" s="99">
        <f>[1]CREW!M187</f>
        <v>0</v>
      </c>
      <c r="N86" s="100">
        <f>[1]CREW!N187</f>
        <v>0</v>
      </c>
      <c r="O86" s="98">
        <f>[1]CREW!O187</f>
        <v>0</v>
      </c>
      <c r="P86" s="98">
        <f>[1]CREW!P187</f>
        <v>0</v>
      </c>
      <c r="Q86" s="99">
        <f>[1]CREW!Q187</f>
        <v>0</v>
      </c>
      <c r="R86" s="100">
        <f>[1]CREW!R187</f>
        <v>0</v>
      </c>
      <c r="S86" s="98">
        <f>[1]CREW!S187</f>
        <v>0</v>
      </c>
      <c r="T86" s="100">
        <f>[1]CREW!T187</f>
        <v>0</v>
      </c>
      <c r="U86" s="98">
        <f>[1]CREW!U187</f>
        <v>0</v>
      </c>
      <c r="V86" s="98">
        <f>[1]CREW!V187</f>
        <v>0</v>
      </c>
      <c r="W86" s="101" t="s">
        <v>35</v>
      </c>
      <c r="X86" s="102"/>
      <c r="Y86" s="103"/>
      <c r="Z86" s="104"/>
      <c r="AA86" s="105"/>
      <c r="AB86" s="106"/>
      <c r="AC86" s="105"/>
      <c r="AD86" s="107"/>
      <c r="AE86" s="105"/>
      <c r="AF86" s="105"/>
      <c r="AG86" s="105" t="s">
        <v>32</v>
      </c>
      <c r="AH86" s="107"/>
      <c r="AJ86" s="94" t="str">
        <f>[2]RATES!A262</f>
        <v>Greensperson / FA1</v>
      </c>
      <c r="AK86" s="94" t="str">
        <f>[2]RATES!B262</f>
        <v>GPFA1</v>
      </c>
      <c r="AL86" s="108">
        <f>[2]RATES!C262</f>
        <v>0</v>
      </c>
    </row>
    <row r="87" ht="16" customHeight="1" spans="1:38" s="94" customFormat="1" x14ac:dyDescent="0.25">
      <c r="A87" s="109">
        <f>[1]CREW!A188</f>
        <v>408</v>
      </c>
      <c r="B87" s="110" t="str">
        <f>[1]CREW!B188</f>
        <v>MIA GOLDMAN</v>
      </c>
      <c r="C87" s="111">
        <f t="shared" si="2"/>
        <v>38.98</v>
      </c>
      <c r="D87" s="110" t="str">
        <f>[1]CREW!D188</f>
        <v>S</v>
      </c>
      <c r="E87" s="110">
        <f>[1]CREW!E188</f>
        <v>0</v>
      </c>
      <c r="F87" s="110">
        <f>[1]CREW!F188</f>
        <v>0</v>
      </c>
      <c r="G87" s="110">
        <f>[1]CREW!G188</f>
        <v>0</v>
      </c>
      <c r="H87" s="109">
        <f>[1]CREW!H188</f>
        <v>6046796376</v>
      </c>
      <c r="I87" s="112">
        <f>[1]CREW!I188</f>
        <v>0</v>
      </c>
      <c r="J87" s="112">
        <f>[1]CREW!J188</f>
        <v>0</v>
      </c>
      <c r="K87" s="113">
        <f>[1]CREW!K188</f>
        <v>0</v>
      </c>
      <c r="L87" s="114">
        <f>[1]CREW!L188</f>
        <v>0</v>
      </c>
      <c r="M87" s="113">
        <f>[1]CREW!M188</f>
        <v>0</v>
      </c>
      <c r="N87" s="115">
        <f>[1]CREW!N188</f>
        <v>0</v>
      </c>
      <c r="O87" s="114">
        <f>[1]CREW!O188</f>
        <v>0</v>
      </c>
      <c r="P87" s="114">
        <f>[1]CREW!P188</f>
        <v>0</v>
      </c>
      <c r="Q87" s="113">
        <f>[1]CREW!Q188</f>
        <v>0</v>
      </c>
      <c r="R87" s="115">
        <f>[1]CREW!R188</f>
        <v>0</v>
      </c>
      <c r="S87" s="114">
        <f>[1]CREW!S188</f>
        <v>0</v>
      </c>
      <c r="T87" s="115">
        <f>[1]CREW!T188</f>
        <v>0</v>
      </c>
      <c r="U87" s="112">
        <f>[1]CREW!U188</f>
        <v>0</v>
      </c>
      <c r="V87" s="112">
        <f>[1]CREW!V188</f>
        <v>0</v>
      </c>
      <c r="W87" s="116" t="s">
        <v>35</v>
      </c>
      <c r="X87" s="117"/>
      <c r="Y87" s="103"/>
      <c r="Z87" s="104"/>
      <c r="AA87" s="105"/>
      <c r="AB87" s="106"/>
      <c r="AC87" s="105"/>
      <c r="AD87" s="107"/>
      <c r="AE87" s="105"/>
      <c r="AF87" s="105"/>
      <c r="AG87" s="105" t="s">
        <v>32</v>
      </c>
      <c r="AH87" s="107"/>
      <c r="AJ87" s="94" t="str">
        <f>[2]RATES!A263</f>
        <v>Greensperson / FA3</v>
      </c>
      <c r="AK87" s="94" t="str">
        <f>[2]RATES!B263</f>
        <v>GPFA3</v>
      </c>
      <c r="AL87" s="108">
        <f>[2]RATES!C263</f>
        <v>0</v>
      </c>
    </row>
    <row r="88" ht="16" customHeight="1" spans="1:38" s="94" customFormat="1" x14ac:dyDescent="0.25">
      <c r="A88" s="95">
        <f>[1]CREW!A189</f>
        <v>409</v>
      </c>
      <c r="B88" s="96" t="str">
        <f>[1]CREW!B189</f>
        <v>MIRALEM BRADARIC</v>
      </c>
      <c r="C88" s="97">
        <f t="shared" si="2"/>
        <v>38.98</v>
      </c>
      <c r="D88" s="96" t="str">
        <f>[1]CREW!D189</f>
        <v>S</v>
      </c>
      <c r="E88" s="96">
        <f>[1]CREW!E189</f>
        <v>0</v>
      </c>
      <c r="F88" s="96">
        <f>[1]CREW!F189</f>
        <v>0</v>
      </c>
      <c r="G88" s="96">
        <f>[1]CREW!G189</f>
        <v>0</v>
      </c>
      <c r="H88" s="95">
        <f>[1]CREW!H189</f>
        <v>6042204854</v>
      </c>
      <c r="I88" s="98">
        <f>[1]CREW!I189</f>
        <v>0</v>
      </c>
      <c r="J88" s="98">
        <f>[1]CREW!J189</f>
        <v>0</v>
      </c>
      <c r="K88" s="99">
        <f>[1]CREW!K189</f>
        <v>0</v>
      </c>
      <c r="L88" s="98">
        <f>[1]CREW!L189</f>
        <v>0</v>
      </c>
      <c r="M88" s="99">
        <f>[1]CREW!M189</f>
        <v>0</v>
      </c>
      <c r="N88" s="100">
        <f>[1]CREW!N189</f>
        <v>0</v>
      </c>
      <c r="O88" s="98">
        <f>[1]CREW!O189</f>
        <v>0</v>
      </c>
      <c r="P88" s="98">
        <f>[1]CREW!P189</f>
        <v>0</v>
      </c>
      <c r="Q88" s="99">
        <f>[1]CREW!Q189</f>
        <v>0</v>
      </c>
      <c r="R88" s="100">
        <f>[1]CREW!R189</f>
        <v>0</v>
      </c>
      <c r="S88" s="98">
        <f>[1]CREW!S189</f>
        <v>0</v>
      </c>
      <c r="T88" s="100">
        <f>[1]CREW!T189</f>
        <v>0</v>
      </c>
      <c r="U88" s="98">
        <f>[1]CREW!U189</f>
        <v>0</v>
      </c>
      <c r="V88" s="98">
        <f>[1]CREW!V189</f>
        <v>0</v>
      </c>
      <c r="W88" s="101" t="s">
        <v>35</v>
      </c>
      <c r="X88" s="102"/>
      <c r="Y88" s="103"/>
      <c r="Z88" s="104"/>
      <c r="AA88" s="105"/>
      <c r="AB88" s="106"/>
      <c r="AC88" s="105"/>
      <c r="AD88" s="107"/>
      <c r="AE88" s="105"/>
      <c r="AF88" s="105"/>
      <c r="AG88" s="105" t="s">
        <v>32</v>
      </c>
      <c r="AH88" s="107"/>
      <c r="AJ88" s="94" t="str">
        <f>[2]RATES!A264</f>
        <v>Greens Helper</v>
      </c>
      <c r="AK88" s="94" t="str">
        <f>[2]RATES!B264</f>
        <v>GH</v>
      </c>
      <c r="AL88" s="108">
        <f>[2]RATES!C264</f>
        <v>28</v>
      </c>
    </row>
    <row r="89" ht="16" customHeight="1" spans="1:38" s="94" customFormat="1" x14ac:dyDescent="0.25">
      <c r="A89" s="109">
        <f>[1]CREW!A190</f>
        <v>410</v>
      </c>
      <c r="B89" s="110" t="str">
        <f>[1]CREW!B190</f>
        <v>ANNIKA SUND</v>
      </c>
      <c r="C89" s="111">
        <f t="shared" si="2"/>
        <v>38.98</v>
      </c>
      <c r="D89" s="110" t="str">
        <f>[1]CREW!D190</f>
        <v>S</v>
      </c>
      <c r="E89" s="110">
        <f>[1]CREW!E190</f>
        <v>0</v>
      </c>
      <c r="F89" s="110">
        <f>[1]CREW!F190</f>
        <v>0</v>
      </c>
      <c r="G89" s="110">
        <f>[1]CREW!G190</f>
        <v>0</v>
      </c>
      <c r="H89" s="109">
        <f>[1]CREW!H190</f>
        <v>6047330895</v>
      </c>
      <c r="I89" s="112">
        <f>[1]CREW!I190</f>
        <v>0</v>
      </c>
      <c r="J89" s="112">
        <f>[1]CREW!J190</f>
        <v>0</v>
      </c>
      <c r="K89" s="113">
        <f>[1]CREW!K190</f>
        <v>0</v>
      </c>
      <c r="L89" s="114">
        <f>[1]CREW!L190</f>
        <v>0</v>
      </c>
      <c r="M89" s="113">
        <f>[1]CREW!M190</f>
        <v>0</v>
      </c>
      <c r="N89" s="115">
        <f>[1]CREW!N190</f>
        <v>0</v>
      </c>
      <c r="O89" s="114">
        <f>[1]CREW!O190</f>
        <v>0</v>
      </c>
      <c r="P89" s="114">
        <f>[1]CREW!P190</f>
        <v>0</v>
      </c>
      <c r="Q89" s="113">
        <f>[1]CREW!Q190</f>
        <v>0</v>
      </c>
      <c r="R89" s="115">
        <f>[1]CREW!R190</f>
        <v>0</v>
      </c>
      <c r="S89" s="114">
        <f>[1]CREW!S190</f>
        <v>0</v>
      </c>
      <c r="T89" s="115">
        <f>[1]CREW!T190</f>
        <v>0</v>
      </c>
      <c r="U89" s="112">
        <f>[1]CREW!U190</f>
        <v>0</v>
      </c>
      <c r="V89" s="112">
        <f>[1]CREW!V190</f>
        <v>0</v>
      </c>
      <c r="W89" s="116" t="s">
        <v>35</v>
      </c>
      <c r="X89" s="117"/>
      <c r="Y89" s="103"/>
      <c r="Z89" s="104"/>
      <c r="AA89" s="105"/>
      <c r="AB89" s="106"/>
      <c r="AC89" s="105"/>
      <c r="AD89" s="107"/>
      <c r="AE89" s="105"/>
      <c r="AF89" s="105"/>
      <c r="AG89" s="105" t="s">
        <v>32</v>
      </c>
      <c r="AH89" s="107"/>
      <c r="AJ89" s="94" t="str">
        <f>[2]RATES!A265</f>
        <v>Greensperson RECODE OUT</v>
      </c>
      <c r="AK89" s="94" t="str">
        <f>[2]RATES!B265</f>
        <v>GPO</v>
      </c>
      <c r="AL89" s="108">
        <f>[2]RATES!C265</f>
        <v>-6375.66</v>
      </c>
    </row>
    <row r="90" ht="16" customHeight="1" spans="1:38" s="94" customFormat="1" x14ac:dyDescent="0.25">
      <c r="A90" s="95">
        <f>[1]CREW!A191</f>
        <v>411</v>
      </c>
      <c r="B90" s="96" t="str">
        <f>[1]CREW!B191</f>
        <v>SCULPT</v>
      </c>
      <c r="C90" s="97">
        <f t="shared" si="2"/>
        <v>38.98</v>
      </c>
      <c r="D90" s="96" t="str">
        <f>[1]CREW!D191</f>
        <v>S</v>
      </c>
      <c r="E90" s="96">
        <f>[1]CREW!E191</f>
        <v>0</v>
      </c>
      <c r="F90" s="96" t="str">
        <f>[1]CREW!F191</f>
        <v>9822</v>
      </c>
      <c r="G90" s="96">
        <f>[1]CREW!G191</f>
        <v>0</v>
      </c>
      <c r="H90" s="95">
        <f>[1]CREW!H191</f>
        <v>0</v>
      </c>
      <c r="I90" s="98">
        <f>[1]CREW!I191</f>
        <v>0</v>
      </c>
      <c r="J90" s="98">
        <f>[1]CREW!J191</f>
        <v>0</v>
      </c>
      <c r="K90" s="99">
        <f>[1]CREW!K191</f>
        <v>0</v>
      </c>
      <c r="L90" s="98">
        <f>[1]CREW!L191</f>
        <v>0</v>
      </c>
      <c r="M90" s="99">
        <f>[1]CREW!M191</f>
        <v>0</v>
      </c>
      <c r="N90" s="100">
        <f>[1]CREW!N191</f>
        <v>0</v>
      </c>
      <c r="O90" s="98">
        <f>[1]CREW!O191</f>
        <v>0</v>
      </c>
      <c r="P90" s="98">
        <f>[1]CREW!P191</f>
        <v>0</v>
      </c>
      <c r="Q90" s="99">
        <f>[1]CREW!Q191</f>
        <v>0</v>
      </c>
      <c r="R90" s="100">
        <f>[1]CREW!R191</f>
        <v>0</v>
      </c>
      <c r="S90" s="98">
        <f>[1]CREW!S191</f>
        <v>0</v>
      </c>
      <c r="T90" s="100">
        <f>[1]CREW!T191</f>
        <v>0</v>
      </c>
      <c r="U90" s="98">
        <f>[1]CREW!U191</f>
        <v>0</v>
      </c>
      <c r="V90" s="98">
        <f>[1]CREW!V191</f>
        <v>0</v>
      </c>
      <c r="W90" s="101" t="s">
        <v>35</v>
      </c>
      <c r="X90" s="102"/>
      <c r="Y90" s="103"/>
      <c r="Z90" s="104"/>
      <c r="AA90" s="105"/>
      <c r="AB90" s="106"/>
      <c r="AC90" s="105"/>
      <c r="AD90" s="107"/>
      <c r="AE90" s="105"/>
      <c r="AF90" s="105"/>
      <c r="AG90" s="105" t="s">
        <v>32</v>
      </c>
      <c r="AH90" s="107"/>
      <c r="AJ90" s="94" t="str">
        <f>[2]RATES!A266</f>
        <v>Greensperson RECODE IN</v>
      </c>
      <c r="AK90" s="94" t="str">
        <f>[2]RATES!B266</f>
        <v>GPI</v>
      </c>
      <c r="AL90" s="108">
        <f>[2]RATES!C266</f>
        <v>7158.91</v>
      </c>
    </row>
    <row r="91" ht="16" customHeight="1" spans="1:38" s="94" customFormat="1" x14ac:dyDescent="0.25">
      <c r="A91" s="109">
        <f>[1]CREW!A192</f>
        <v>412</v>
      </c>
      <c r="B91" s="110" t="str">
        <f>[1]CREW!B192</f>
        <v>SCULPT</v>
      </c>
      <c r="C91" s="111">
        <f t="shared" si="2"/>
        <v>38.98</v>
      </c>
      <c r="D91" s="110" t="str">
        <f>[1]CREW!D192</f>
        <v>S</v>
      </c>
      <c r="E91" s="110">
        <f>[1]CREW!E192</f>
        <v>0</v>
      </c>
      <c r="F91" s="110">
        <f>[1]CREW!F192</f>
        <v>0</v>
      </c>
      <c r="G91" s="110">
        <f>[1]CREW!G192</f>
        <v>0</v>
      </c>
      <c r="H91" s="109">
        <f>[1]CREW!H192</f>
        <v>0</v>
      </c>
      <c r="I91" s="112">
        <f>[1]CREW!I192</f>
        <v>0</v>
      </c>
      <c r="J91" s="112">
        <f>[1]CREW!J192</f>
        <v>0</v>
      </c>
      <c r="K91" s="113">
        <f>[1]CREW!K192</f>
        <v>0</v>
      </c>
      <c r="L91" s="114">
        <f>[1]CREW!L192</f>
        <v>0</v>
      </c>
      <c r="M91" s="113">
        <f>[1]CREW!M192</f>
        <v>0</v>
      </c>
      <c r="N91" s="115">
        <f>[1]CREW!N192</f>
        <v>0</v>
      </c>
      <c r="O91" s="114">
        <f>[1]CREW!O192</f>
        <v>0</v>
      </c>
      <c r="P91" s="114">
        <f>[1]CREW!P192</f>
        <v>0</v>
      </c>
      <c r="Q91" s="113">
        <f>[1]CREW!Q192</f>
        <v>0</v>
      </c>
      <c r="R91" s="115">
        <f>[1]CREW!R192</f>
        <v>0</v>
      </c>
      <c r="S91" s="114">
        <f>[1]CREW!S192</f>
        <v>0</v>
      </c>
      <c r="T91" s="115">
        <f>[1]CREW!T192</f>
        <v>0</v>
      </c>
      <c r="U91" s="112">
        <f>[1]CREW!U192</f>
        <v>0</v>
      </c>
      <c r="V91" s="112">
        <f>[1]CREW!V192</f>
        <v>0</v>
      </c>
      <c r="W91" s="116" t="s">
        <v>35</v>
      </c>
      <c r="X91" s="117"/>
      <c r="Y91" s="103"/>
      <c r="Z91" s="104"/>
      <c r="AA91" s="105"/>
      <c r="AB91" s="106"/>
      <c r="AC91" s="105"/>
      <c r="AD91" s="107"/>
      <c r="AE91" s="105"/>
      <c r="AF91" s="105"/>
      <c r="AG91" s="105" t="s">
        <v>32</v>
      </c>
      <c r="AH91" s="107"/>
      <c r="AJ91" s="94" t="str">
        <f>[2]RATES!A267</f>
        <v>Leadman / Setup Grip</v>
      </c>
      <c r="AK91" s="94" t="str">
        <f>[2]RATES!B267</f>
        <v>GRS</v>
      </c>
      <c r="AL91" s="108">
        <f>[2]RATES!C267</f>
        <v>0</v>
      </c>
    </row>
    <row r="92" ht="16" customHeight="1" spans="1:38" s="94" customFormat="1" x14ac:dyDescent="0.25">
      <c r="A92" s="95">
        <f>[1]CREW!A193</f>
        <v>413</v>
      </c>
      <c r="B92" s="96" t="str">
        <f>[1]CREW!B193</f>
        <v>SCULPT</v>
      </c>
      <c r="C92" s="97">
        <f t="shared" si="2"/>
        <v>38.98</v>
      </c>
      <c r="D92" s="96" t="str">
        <f>[1]CREW!D193</f>
        <v>S</v>
      </c>
      <c r="E92" s="96">
        <f>[1]CREW!E193</f>
        <v>0</v>
      </c>
      <c r="F92" s="96">
        <f>[1]CREW!F193</f>
        <v>0</v>
      </c>
      <c r="G92" s="96">
        <f>[1]CREW!G193</f>
        <v>0</v>
      </c>
      <c r="H92" s="95">
        <f>[1]CREW!H193</f>
        <v>0</v>
      </c>
      <c r="I92" s="98">
        <f>[1]CREW!I193</f>
        <v>0</v>
      </c>
      <c r="J92" s="98">
        <f>[1]CREW!J193</f>
        <v>0</v>
      </c>
      <c r="K92" s="99">
        <f>[1]CREW!K193</f>
        <v>0</v>
      </c>
      <c r="L92" s="98">
        <f>[1]CREW!L193</f>
        <v>0</v>
      </c>
      <c r="M92" s="99">
        <f>[1]CREW!M193</f>
        <v>0</v>
      </c>
      <c r="N92" s="100">
        <f>[1]CREW!N193</f>
        <v>0</v>
      </c>
      <c r="O92" s="98">
        <f>[1]CREW!O193</f>
        <v>0</v>
      </c>
      <c r="P92" s="98">
        <f>[1]CREW!P193</f>
        <v>0</v>
      </c>
      <c r="Q92" s="99">
        <f>[1]CREW!Q193</f>
        <v>0</v>
      </c>
      <c r="R92" s="100">
        <f>[1]CREW!R193</f>
        <v>0</v>
      </c>
      <c r="S92" s="98">
        <f>[1]CREW!S193</f>
        <v>0</v>
      </c>
      <c r="T92" s="100">
        <f>[1]CREW!T193</f>
        <v>0</v>
      </c>
      <c r="U92" s="98">
        <f>[1]CREW!U193</f>
        <v>0</v>
      </c>
      <c r="V92" s="98">
        <f>[1]CREW!V193</f>
        <v>0</v>
      </c>
      <c r="W92" s="101" t="s">
        <v>35</v>
      </c>
      <c r="X92" s="102"/>
      <c r="Y92" s="103"/>
      <c r="Z92" s="104"/>
      <c r="AA92" s="105"/>
      <c r="AB92" s="106"/>
      <c r="AC92" s="105"/>
      <c r="AD92" s="107"/>
      <c r="AE92" s="105"/>
      <c r="AF92" s="105"/>
      <c r="AG92" s="105" t="s">
        <v>32</v>
      </c>
      <c r="AH92" s="107"/>
      <c r="AJ92" s="94" t="str">
        <f>[2]RATES!A268</f>
        <v>Rigging Grip</v>
      </c>
      <c r="AK92" s="94" t="str">
        <f>[2]RATES!B268</f>
        <v>GRR</v>
      </c>
      <c r="AL92" s="108">
        <f>[2]RATES!C268</f>
        <v>0</v>
      </c>
    </row>
    <row r="93" ht="16" customHeight="1" spans="1:38" s="94" customFormat="1" x14ac:dyDescent="0.25">
      <c r="A93" s="109">
        <f>[1]CREW!A194</f>
        <v>414</v>
      </c>
      <c r="B93" s="110" t="str">
        <f>[1]CREW!B194</f>
        <v>SCULPT</v>
      </c>
      <c r="C93" s="111">
        <f t="shared" si="2"/>
        <v>38.98</v>
      </c>
      <c r="D93" s="110" t="str">
        <f>[1]CREW!D194</f>
        <v>S</v>
      </c>
      <c r="E93" s="110">
        <f>[1]CREW!E194</f>
        <v>0</v>
      </c>
      <c r="F93" s="110">
        <f>[1]CREW!F194</f>
        <v>0</v>
      </c>
      <c r="G93" s="110">
        <f>[1]CREW!G194</f>
        <v>0</v>
      </c>
      <c r="H93" s="109">
        <f>[1]CREW!H194</f>
        <v>0</v>
      </c>
      <c r="I93" s="112">
        <f>[1]CREW!I194</f>
        <v>0</v>
      </c>
      <c r="J93" s="112">
        <f>[1]CREW!J194</f>
        <v>0</v>
      </c>
      <c r="K93" s="113">
        <f>[1]CREW!K194</f>
        <v>0</v>
      </c>
      <c r="L93" s="114">
        <f>[1]CREW!L194</f>
        <v>0</v>
      </c>
      <c r="M93" s="113">
        <f>[1]CREW!M194</f>
        <v>0</v>
      </c>
      <c r="N93" s="115">
        <f>[1]CREW!N194</f>
        <v>0</v>
      </c>
      <c r="O93" s="114">
        <f>[1]CREW!O194</f>
        <v>0</v>
      </c>
      <c r="P93" s="114">
        <f>[1]CREW!P194</f>
        <v>0</v>
      </c>
      <c r="Q93" s="113">
        <f>[1]CREW!Q194</f>
        <v>0</v>
      </c>
      <c r="R93" s="115">
        <f>[1]CREW!R194</f>
        <v>0</v>
      </c>
      <c r="S93" s="114">
        <f>[1]CREW!S194</f>
        <v>0</v>
      </c>
      <c r="T93" s="115">
        <f>[1]CREW!T194</f>
        <v>0</v>
      </c>
      <c r="U93" s="112">
        <f>[1]CREW!U194</f>
        <v>0</v>
      </c>
      <c r="V93" s="112">
        <f>[1]CREW!V194</f>
        <v>0</v>
      </c>
      <c r="W93" s="116" t="s">
        <v>35</v>
      </c>
      <c r="X93" s="117"/>
      <c r="Y93" s="103"/>
      <c r="Z93" s="104"/>
      <c r="AA93" s="105"/>
      <c r="AB93" s="106"/>
      <c r="AC93" s="105"/>
      <c r="AD93" s="107"/>
      <c r="AE93" s="105"/>
      <c r="AF93" s="105"/>
      <c r="AG93" s="105" t="s">
        <v>32</v>
      </c>
      <c r="AH93" s="107"/>
      <c r="AJ93" s="94" t="str">
        <f>[2]RATES!A269</f>
        <v>Construction Driver T155</v>
      </c>
      <c r="AK93" s="94" t="str">
        <f>[2]RATES!B269</f>
        <v>CD</v>
      </c>
      <c r="AL93" s="108">
        <f>[2]RATES!C269</f>
        <v>34.71</v>
      </c>
    </row>
    <row r="94" ht="16" customHeight="1" spans="1:38" s="94" customFormat="1" x14ac:dyDescent="0.25">
      <c r="A94" s="95">
        <f>[1]CREW!A195</f>
        <v>415</v>
      </c>
      <c r="B94" s="96" t="str">
        <f>[1]CREW!B195</f>
        <v>SCULPT</v>
      </c>
      <c r="C94" s="97">
        <f t="shared" si="2"/>
        <v>38.98</v>
      </c>
      <c r="D94" s="96" t="str">
        <f>[1]CREW!D195</f>
        <v>S</v>
      </c>
      <c r="E94" s="96">
        <f>[1]CREW!E195</f>
        <v>0</v>
      </c>
      <c r="F94" s="96">
        <f>[1]CREW!F195</f>
        <v>0</v>
      </c>
      <c r="G94" s="96">
        <f>[1]CREW!G195</f>
        <v>0</v>
      </c>
      <c r="H94" s="95">
        <f>[1]CREW!H195</f>
        <v>0</v>
      </c>
      <c r="I94" s="98">
        <f>[1]CREW!I195</f>
        <v>0</v>
      </c>
      <c r="J94" s="98">
        <f>[1]CREW!J195</f>
        <v>0</v>
      </c>
      <c r="K94" s="99">
        <f>[1]CREW!K195</f>
        <v>0</v>
      </c>
      <c r="L94" s="98">
        <f>[1]CREW!L195</f>
        <v>0</v>
      </c>
      <c r="M94" s="99">
        <f>[1]CREW!M195</f>
        <v>0</v>
      </c>
      <c r="N94" s="100">
        <f>[1]CREW!N195</f>
        <v>0</v>
      </c>
      <c r="O94" s="98">
        <f>[1]CREW!O195</f>
        <v>0</v>
      </c>
      <c r="P94" s="98">
        <f>[1]CREW!P195</f>
        <v>0</v>
      </c>
      <c r="Q94" s="99">
        <f>[1]CREW!Q195</f>
        <v>0</v>
      </c>
      <c r="R94" s="100">
        <f>[1]CREW!R195</f>
        <v>0</v>
      </c>
      <c r="S94" s="98">
        <f>[1]CREW!S195</f>
        <v>0</v>
      </c>
      <c r="T94" s="100">
        <f>[1]CREW!T195</f>
        <v>0</v>
      </c>
      <c r="U94" s="98">
        <f>[1]CREW!U195</f>
        <v>0</v>
      </c>
      <c r="V94" s="98">
        <f>[1]CREW!V195</f>
        <v>0</v>
      </c>
      <c r="W94" s="101" t="s">
        <v>35</v>
      </c>
      <c r="X94" s="102"/>
      <c r="Y94" s="103"/>
      <c r="Z94" s="104"/>
      <c r="AA94" s="105"/>
      <c r="AB94" s="106"/>
      <c r="AC94" s="105"/>
      <c r="AD94" s="107"/>
      <c r="AE94" s="105"/>
      <c r="AF94" s="105"/>
      <c r="AG94" s="105" t="s">
        <v>32</v>
      </c>
      <c r="AH94" s="107"/>
      <c r="AJ94" s="94" t="str">
        <f>[2]RATES!A270</f>
        <v>Construction Buyer2</v>
      </c>
      <c r="AK94" s="94" t="str">
        <f>[2]RATES!B270</f>
        <v>CB2</v>
      </c>
      <c r="AL94" s="108">
        <f>[2]RATES!C270</f>
        <v>0</v>
      </c>
    </row>
    <row r="95" ht="16" customHeight="1" spans="1:38" s="118" customFormat="1" x14ac:dyDescent="0.25">
      <c r="A95" s="119">
        <f>[1]CREW!A196</f>
        <v>501</v>
      </c>
      <c r="B95" s="120" t="str">
        <f>[1]CREW!B196</f>
        <v>TEX JORDAN</v>
      </c>
      <c r="C95" s="121">
        <f t="shared" si="2"/>
        <v>45.91</v>
      </c>
      <c r="D95" s="120" t="str">
        <f>[1]CREW!D196</f>
        <v>MFF</v>
      </c>
      <c r="E95" s="122">
        <f>[1]CREW!E196</f>
        <v>0</v>
      </c>
      <c r="F95" s="122" t="str">
        <f>[1]CREW!F196</f>
        <v>9822</v>
      </c>
      <c r="G95" s="122">
        <f>[1]CREW!G196</f>
        <v>0</v>
      </c>
      <c r="H95" s="123">
        <f>[1]CREW!H196</f>
        <v>6043411065</v>
      </c>
      <c r="I95" s="124">
        <f>[1]CREW!I196</f>
        <v>0</v>
      </c>
      <c r="J95" s="125">
        <f>[1]CREW!J196</f>
        <v>0</v>
      </c>
      <c r="K95" s="126">
        <f>[1]CREW!K196</f>
        <v>0</v>
      </c>
      <c r="L95" s="127">
        <f>[1]CREW!L196</f>
        <v>0</v>
      </c>
      <c r="M95" s="126">
        <f>[1]CREW!M196</f>
        <v>0</v>
      </c>
      <c r="N95" s="128">
        <f>[1]CREW!N196</f>
        <v>0</v>
      </c>
      <c r="O95" s="129">
        <f>[1]CREW!O196</f>
        <v>0</v>
      </c>
      <c r="P95" s="127">
        <f>[1]CREW!P196</f>
        <v>0</v>
      </c>
      <c r="Q95" s="126">
        <f>[1]CREW!Q196</f>
        <v>0</v>
      </c>
      <c r="R95" s="128">
        <f>[1]CREW!R196</f>
        <v>0</v>
      </c>
      <c r="S95" s="129">
        <f>[1]CREW!S196</f>
        <v>0</v>
      </c>
      <c r="T95" s="128">
        <f>[1]CREW!T196</f>
        <v>0</v>
      </c>
      <c r="U95" s="124">
        <f>[1]CREW!U196</f>
        <v>0</v>
      </c>
      <c r="V95" s="125">
        <f>[1]CREW!V196</f>
        <v>0</v>
      </c>
      <c r="W95" s="130" t="s">
        <v>36</v>
      </c>
      <c r="X95" s="131"/>
      <c r="Y95" s="132" t="s">
        <v>32</v>
      </c>
      <c r="Z95" s="133" t="s">
        <v>32</v>
      </c>
      <c r="AA95" s="134" t="s">
        <v>32</v>
      </c>
      <c r="AB95" s="135"/>
      <c r="AC95" s="134"/>
      <c r="AD95" s="136"/>
      <c r="AE95" s="134"/>
      <c r="AF95" s="134"/>
      <c r="AG95" s="134" t="s">
        <v>32</v>
      </c>
      <c r="AH95" s="136"/>
      <c r="AJ95" s="118" t="str">
        <f>[2]RATES!A271</f>
        <v>SET WIREMAN /TQ</v>
      </c>
      <c r="AK95" s="118" t="str">
        <f>[2]RATES!B271</f>
        <v>SW</v>
      </c>
      <c r="AL95" s="137">
        <f>[2]RATES!C271</f>
        <v>0</v>
      </c>
    </row>
    <row r="96" ht="16" customHeight="1" spans="1:38" s="118" customFormat="1" x14ac:dyDescent="0.25">
      <c r="A96" s="138">
        <f>[1]CREW!A197</f>
        <v>502</v>
      </c>
      <c r="B96" s="139" t="str">
        <f>[1]CREW!B197</f>
        <v>CHRIS JONES</v>
      </c>
      <c r="C96" s="140">
        <f t="shared" si="2"/>
        <v>38.98</v>
      </c>
      <c r="D96" s="139" t="str">
        <f>[1]CREW!D197</f>
        <v>LMF</v>
      </c>
      <c r="E96" s="141">
        <f>[1]CREW!E197</f>
        <v>0</v>
      </c>
      <c r="F96" s="141">
        <f>[1]CREW!F197</f>
        <v>0</v>
      </c>
      <c r="G96" s="141">
        <f>[1]CREW!G197</f>
        <v>0</v>
      </c>
      <c r="H96" s="142">
        <f>[1]CREW!H197</f>
        <v>6047852550</v>
      </c>
      <c r="I96" s="143">
        <f>[1]CREW!I197</f>
        <v>0</v>
      </c>
      <c r="J96" s="144">
        <f>[1]CREW!J197</f>
        <v>0</v>
      </c>
      <c r="K96" s="145">
        <f>[1]CREW!K197</f>
        <v>0</v>
      </c>
      <c r="L96" s="144">
        <f>[1]CREW!L197</f>
        <v>0</v>
      </c>
      <c r="M96" s="145">
        <f>[1]CREW!M197</f>
        <v>0</v>
      </c>
      <c r="N96" s="146">
        <f>[1]CREW!N197</f>
        <v>0</v>
      </c>
      <c r="O96" s="143">
        <f>[1]CREW!O197</f>
        <v>0</v>
      </c>
      <c r="P96" s="144">
        <f>[1]CREW!P197</f>
        <v>0</v>
      </c>
      <c r="Q96" s="145">
        <f>[1]CREW!Q197</f>
        <v>0</v>
      </c>
      <c r="R96" s="146">
        <f>[1]CREW!R197</f>
        <v>0</v>
      </c>
      <c r="S96" s="143">
        <f>[1]CREW!S197</f>
        <v>0</v>
      </c>
      <c r="T96" s="146">
        <f>[1]CREW!T197</f>
        <v>0</v>
      </c>
      <c r="U96" s="143">
        <f>[1]CREW!U197</f>
        <v>0</v>
      </c>
      <c r="V96" s="144">
        <f>[1]CREW!V197</f>
        <v>0</v>
      </c>
      <c r="W96" s="147" t="s">
        <v>36</v>
      </c>
      <c r="X96" s="148"/>
      <c r="Y96" s="132"/>
      <c r="Z96" s="133"/>
      <c r="AA96" s="134"/>
      <c r="AB96" s="135"/>
      <c r="AC96" s="134"/>
      <c r="AD96" s="136"/>
      <c r="AE96" s="134"/>
      <c r="AF96" s="134"/>
      <c r="AG96" s="134" t="s">
        <v>32</v>
      </c>
      <c r="AH96" s="136"/>
      <c r="AJ96" s="118" t="str">
        <f>[2]RATES!A272</f>
        <v>Construction Coordinator OT</v>
      </c>
      <c r="AK96" s="118" t="str">
        <f>[2]RATES!B272</f>
        <v>CCO</v>
      </c>
      <c r="AL96" s="137">
        <f>[2]RATES!C272</f>
        <v>42.85</v>
      </c>
    </row>
    <row r="97" ht="16" customHeight="1" spans="1:38" s="118" customFormat="1" x14ac:dyDescent="0.25">
      <c r="A97" s="119">
        <f>[1]CREW!A198</f>
        <v>503</v>
      </c>
      <c r="B97" s="120" t="str">
        <f>[1]CREW!B198</f>
        <v>METAL FAB</v>
      </c>
      <c r="C97" s="121" t="e">
        <f t="shared" si="2"/>
        <v>#N/A</v>
      </c>
      <c r="D97" s="120">
        <f>[1]CREW!D198</f>
        <v>0</v>
      </c>
      <c r="E97" s="122">
        <f>[1]CREW!E198</f>
        <v>0</v>
      </c>
      <c r="F97" s="122" t="str">
        <f>[1]CREW!F198</f>
        <v>9822</v>
      </c>
      <c r="G97" s="122">
        <f>[1]CREW!G198</f>
        <v>0</v>
      </c>
      <c r="H97" s="123">
        <f>[1]CREW!H198</f>
        <v>6043411065</v>
      </c>
      <c r="I97" s="124">
        <f>[1]CREW!I198</f>
        <v>0</v>
      </c>
      <c r="J97" s="125">
        <f>[1]CREW!J198</f>
        <v>0</v>
      </c>
      <c r="K97" s="126">
        <f>[1]CREW!K198</f>
        <v>0</v>
      </c>
      <c r="L97" s="127">
        <f>[1]CREW!L198</f>
        <v>0</v>
      </c>
      <c r="M97" s="126">
        <f>[1]CREW!M198</f>
        <v>0</v>
      </c>
      <c r="N97" s="128">
        <f>[1]CREW!N198</f>
        <v>0</v>
      </c>
      <c r="O97" s="129">
        <f>[1]CREW!O198</f>
        <v>0</v>
      </c>
      <c r="P97" s="127">
        <f>[1]CREW!P198</f>
        <v>0</v>
      </c>
      <c r="Q97" s="126">
        <f>[1]CREW!Q198</f>
        <v>0</v>
      </c>
      <c r="R97" s="128">
        <f>[1]CREW!R198</f>
        <v>0</v>
      </c>
      <c r="S97" s="129">
        <f>[1]CREW!S198</f>
        <v>0</v>
      </c>
      <c r="T97" s="128">
        <f>[1]CREW!T198</f>
        <v>0</v>
      </c>
      <c r="U97" s="124">
        <f>[1]CREW!U198</f>
        <v>0</v>
      </c>
      <c r="V97" s="125">
        <f>[1]CREW!V198</f>
        <v>0</v>
      </c>
      <c r="W97" s="130" t="s">
        <v>36</v>
      </c>
      <c r="X97" s="131"/>
      <c r="Y97" s="132"/>
      <c r="Z97" s="133"/>
      <c r="AA97" s="134"/>
      <c r="AB97" s="135"/>
      <c r="AC97" s="134"/>
      <c r="AD97" s="136"/>
      <c r="AE97" s="134"/>
      <c r="AF97" s="134"/>
      <c r="AG97" s="134" t="s">
        <v>32</v>
      </c>
      <c r="AH97" s="136"/>
      <c r="AJ97" s="118" t="str">
        <f>[2]RATES!A273</f>
        <v>SCENIC CARP FA3 RECODE</v>
      </c>
      <c r="AK97" s="118" t="str">
        <f>[2]RATES!B273</f>
        <v>SCFA3R</v>
      </c>
      <c r="AL97" s="137">
        <f>[2]RATES!C273</f>
        <v>-38.99</v>
      </c>
    </row>
    <row r="98" ht="16" customHeight="1" spans="1:38" s="118" customFormat="1" x14ac:dyDescent="0.25">
      <c r="A98" s="138">
        <f>[1]CREW!A199</f>
        <v>504</v>
      </c>
      <c r="B98" s="139" t="str">
        <f>[1]CREW!B199</f>
        <v>METAL FAB</v>
      </c>
      <c r="C98" s="140" t="e">
        <f t="shared" si="2"/>
        <v>#N/A</v>
      </c>
      <c r="D98" s="139">
        <f>[1]CREW!D199</f>
        <v>0</v>
      </c>
      <c r="E98" s="141">
        <f>[1]CREW!E199</f>
        <v>0</v>
      </c>
      <c r="F98" s="141">
        <f>[1]CREW!F199</f>
        <v>0</v>
      </c>
      <c r="G98" s="141">
        <f>[1]CREW!G199</f>
        <v>0</v>
      </c>
      <c r="H98" s="142">
        <f>[1]CREW!H199</f>
        <v>6047852550</v>
      </c>
      <c r="I98" s="143">
        <f>[1]CREW!I199</f>
        <v>0</v>
      </c>
      <c r="J98" s="144">
        <f>[1]CREW!J199</f>
        <v>0</v>
      </c>
      <c r="K98" s="145">
        <f>[1]CREW!K199</f>
        <v>0</v>
      </c>
      <c r="L98" s="144">
        <f>[1]CREW!L199</f>
        <v>0</v>
      </c>
      <c r="M98" s="145">
        <f>[1]CREW!M199</f>
        <v>0</v>
      </c>
      <c r="N98" s="146">
        <f>[1]CREW!N199</f>
        <v>0</v>
      </c>
      <c r="O98" s="143">
        <f>[1]CREW!O199</f>
        <v>0</v>
      </c>
      <c r="P98" s="144">
        <f>[1]CREW!P199</f>
        <v>0</v>
      </c>
      <c r="Q98" s="145">
        <f>[1]CREW!Q199</f>
        <v>0</v>
      </c>
      <c r="R98" s="146">
        <f>[1]CREW!R199</f>
        <v>0</v>
      </c>
      <c r="S98" s="143">
        <f>[1]CREW!S199</f>
        <v>0</v>
      </c>
      <c r="T98" s="146">
        <f>[1]CREW!T199</f>
        <v>0</v>
      </c>
      <c r="U98" s="143">
        <f>[1]CREW!U199</f>
        <v>0</v>
      </c>
      <c r="V98" s="144">
        <f>[1]CREW!V199</f>
        <v>0</v>
      </c>
      <c r="W98" s="147" t="s">
        <v>36</v>
      </c>
      <c r="X98" s="148"/>
      <c r="Y98" s="132"/>
      <c r="Z98" s="133"/>
      <c r="AA98" s="134"/>
      <c r="AB98" s="135"/>
      <c r="AC98" s="134"/>
      <c r="AD98" s="136"/>
      <c r="AE98" s="134"/>
      <c r="AF98" s="134"/>
      <c r="AG98" s="134" t="s">
        <v>32</v>
      </c>
      <c r="AH98" s="136"/>
      <c r="AJ98" s="118" t="str">
        <f>[2]RATES!A274</f>
        <v>SCENIC PAINTER FA3 RECODE</v>
      </c>
      <c r="AK98" s="118" t="str">
        <f>[2]RATES!B274</f>
        <v>SPFA3R</v>
      </c>
      <c r="AL98" s="137">
        <f>[2]RATES!C274</f>
        <v>-36.49</v>
      </c>
    </row>
    <row r="99" ht="16" customHeight="1" spans="1:38" s="118" customFormat="1" x14ac:dyDescent="0.25">
      <c r="A99" s="119">
        <f>[1]CREW!A200</f>
        <v>505</v>
      </c>
      <c r="B99" s="120" t="str">
        <f>[1]CREW!B200</f>
        <v>METAL FAB</v>
      </c>
      <c r="C99" s="121" t="e">
        <f t="shared" si="2"/>
        <v>#N/A</v>
      </c>
      <c r="D99" s="120">
        <f>[1]CREW!D200</f>
        <v>0</v>
      </c>
      <c r="E99" s="122">
        <f>[1]CREW!E200</f>
        <v>0</v>
      </c>
      <c r="F99" s="122">
        <f>[1]CREW!F200</f>
        <v>0</v>
      </c>
      <c r="G99" s="122">
        <f>[1]CREW!G200</f>
        <v>0</v>
      </c>
      <c r="H99" s="123">
        <f>[1]CREW!H200</f>
        <v>0</v>
      </c>
      <c r="I99" s="124">
        <f>[1]CREW!I200</f>
        <v>0</v>
      </c>
      <c r="J99" s="125">
        <f>[1]CREW!J200</f>
        <v>0</v>
      </c>
      <c r="K99" s="126">
        <f>[1]CREW!K200</f>
        <v>0</v>
      </c>
      <c r="L99" s="127">
        <f>[1]CREW!L200</f>
        <v>0</v>
      </c>
      <c r="M99" s="126">
        <f>[1]CREW!M200</f>
        <v>0</v>
      </c>
      <c r="N99" s="128">
        <f>[1]CREW!N200</f>
        <v>0</v>
      </c>
      <c r="O99" s="129">
        <f>[1]CREW!O200</f>
        <v>0</v>
      </c>
      <c r="P99" s="127">
        <f>[1]CREW!P200</f>
        <v>0</v>
      </c>
      <c r="Q99" s="126">
        <f>[1]CREW!Q200</f>
        <v>0</v>
      </c>
      <c r="R99" s="128">
        <f>[1]CREW!R200</f>
        <v>0</v>
      </c>
      <c r="S99" s="129">
        <f>[1]CREW!S200</f>
        <v>0</v>
      </c>
      <c r="T99" s="128">
        <f>[1]CREW!T200</f>
        <v>0</v>
      </c>
      <c r="U99" s="124">
        <f>[1]CREW!U200</f>
        <v>0</v>
      </c>
      <c r="V99" s="125">
        <f>[1]CREW!V200</f>
        <v>0</v>
      </c>
      <c r="W99" s="130" t="s">
        <v>36</v>
      </c>
      <c r="X99" s="131"/>
      <c r="Y99" s="132"/>
      <c r="Z99" s="133"/>
      <c r="AA99" s="134"/>
      <c r="AB99" s="135"/>
      <c r="AC99" s="134"/>
      <c r="AD99" s="136"/>
      <c r="AE99" s="134"/>
      <c r="AF99" s="134"/>
      <c r="AG99" s="134" t="s">
        <v>32</v>
      </c>
      <c r="AH99" s="136"/>
      <c r="AJ99" s="118" t="str">
        <f>[2]RATES!A275</f>
        <v>SET PAINTER FA3  RECODE</v>
      </c>
      <c r="AK99" s="118" t="str">
        <f>[2]RATES!B275</f>
        <v>PFA3R</v>
      </c>
      <c r="AL99" s="137">
        <f>[2]RATES!C275</f>
        <v>-37.16</v>
      </c>
    </row>
    <row r="100" ht="16" customHeight="1" spans="1:38" s="149" customFormat="1" x14ac:dyDescent="0.25">
      <c r="A100" s="150">
        <f>[1]CREW!A201</f>
        <v>601</v>
      </c>
      <c r="B100" s="151" t="str">
        <f>[1]CREW!B201</f>
        <v>JIM DRUSKA</v>
      </c>
      <c r="C100" s="152" t="e">
        <f t="shared" ref="C100:C106" si="3">VLOOKUP(D100,$AK$4:$AL$101,2,FALSE)</f>
        <v>#N/A</v>
      </c>
      <c r="D100" s="151">
        <f>[1]CREW!D201</f>
        <v>0</v>
      </c>
      <c r="E100" s="151">
        <f>[1]CREW!E201</f>
        <v>0</v>
      </c>
      <c r="F100" s="151">
        <f>[1]CREW!F201</f>
        <v>0</v>
      </c>
      <c r="G100" s="151">
        <f>[1]CREW!G201</f>
        <v>0</v>
      </c>
      <c r="H100" s="150">
        <f>[1]CREW!H201</f>
        <v>0</v>
      </c>
      <c r="I100" s="153">
        <f>[1]CREW!I201</f>
        <v>0</v>
      </c>
      <c r="J100" s="153">
        <f>[1]CREW!J201</f>
        <v>0</v>
      </c>
      <c r="K100" s="154">
        <f>[1]CREW!K201</f>
        <v>0</v>
      </c>
      <c r="L100" s="153">
        <f>[1]CREW!L201</f>
        <v>0</v>
      </c>
      <c r="M100" s="154">
        <f>[1]CREW!M201</f>
        <v>0</v>
      </c>
      <c r="N100" s="155">
        <f>[1]CREW!N201</f>
        <v>0</v>
      </c>
      <c r="O100" s="153">
        <f>[1]CREW!O201</f>
        <v>0</v>
      </c>
      <c r="P100" s="153">
        <f>[1]CREW!P201</f>
        <v>0</v>
      </c>
      <c r="Q100" s="154">
        <f>[1]CREW!Q201</f>
        <v>0</v>
      </c>
      <c r="R100" s="155">
        <f>[1]CREW!R201</f>
        <v>0</v>
      </c>
      <c r="S100" s="153">
        <f>[1]CREW!S201</f>
        <v>0</v>
      </c>
      <c r="T100" s="155">
        <f>[1]CREW!T201</f>
        <v>0</v>
      </c>
      <c r="U100" s="153">
        <f>[1]CREW!U201</f>
        <v>0</v>
      </c>
      <c r="V100" s="153">
        <f>[1]CREW!V201</f>
        <v>0</v>
      </c>
      <c r="W100" s="156" t="s">
        <v>37</v>
      </c>
      <c r="X100" s="157"/>
      <c r="Y100" s="158"/>
      <c r="Z100" s="159"/>
      <c r="AA100" s="160"/>
      <c r="AB100" s="161"/>
      <c r="AC100" s="160"/>
      <c r="AD100" s="162"/>
      <c r="AE100" s="160"/>
      <c r="AF100" s="160"/>
      <c r="AG100" s="160" t="s">
        <v>32</v>
      </c>
      <c r="AH100" s="162"/>
      <c r="AJ100" s="149" t="str">
        <f>[2]RATES!A276</f>
        <v>OFA3</v>
      </c>
      <c r="AK100" s="149" t="str">
        <f>[2]RATES!B276</f>
        <v>OFA3</v>
      </c>
      <c r="AL100" s="163">
        <f>[2]RATES!C276</f>
        <v>2.5</v>
      </c>
    </row>
    <row r="101" ht="16" customHeight="1" spans="1:38" s="149" customFormat="1" x14ac:dyDescent="0.25">
      <c r="A101" s="164">
        <f>[1]CREW!A202</f>
        <v>602</v>
      </c>
      <c r="B101" s="165" t="str">
        <f>[1]CREW!B202</f>
        <v>DAVE GATLAND</v>
      </c>
      <c r="C101" s="166" t="e">
        <f t="shared" si="3"/>
        <v>#N/A</v>
      </c>
      <c r="D101" s="165">
        <f>[1]CREW!D202</f>
        <v>0</v>
      </c>
      <c r="E101" s="165">
        <f>[1]CREW!E202</f>
        <v>0</v>
      </c>
      <c r="F101" s="165">
        <f>[1]CREW!F202</f>
        <v>0</v>
      </c>
      <c r="G101" s="165">
        <f>[1]CREW!G202</f>
        <v>0</v>
      </c>
      <c r="H101" s="164">
        <f>[1]CREW!H202</f>
        <v>0</v>
      </c>
      <c r="I101" s="167">
        <f>[1]CREW!I202</f>
        <v>0</v>
      </c>
      <c r="J101" s="167">
        <f>[1]CREW!J202</f>
        <v>0</v>
      </c>
      <c r="K101" s="168">
        <f>[1]CREW!K202</f>
        <v>12</v>
      </c>
      <c r="L101" s="169">
        <f>[1]CREW!L202</f>
        <v>0</v>
      </c>
      <c r="M101" s="168">
        <f>[1]CREW!M202</f>
        <v>12</v>
      </c>
      <c r="N101" s="170">
        <f>[1]CREW!N202</f>
        <v>0</v>
      </c>
      <c r="O101" s="169">
        <f>[1]CREW!O202</f>
        <v>12</v>
      </c>
      <c r="P101" s="169">
        <f>[1]CREW!P202</f>
        <v>0</v>
      </c>
      <c r="Q101" s="168">
        <f>[1]CREW!Q202</f>
        <v>8</v>
      </c>
      <c r="R101" s="170">
        <f>[1]CREW!R202</f>
        <v>991</v>
      </c>
      <c r="S101" s="169">
        <f>[1]CREW!S202</f>
        <v>12</v>
      </c>
      <c r="T101" s="170">
        <f>[1]CREW!T202</f>
        <v>0</v>
      </c>
      <c r="U101" s="167">
        <f>[1]CREW!U202</f>
        <v>0</v>
      </c>
      <c r="V101" s="167">
        <f>[1]CREW!V202</f>
        <v>0</v>
      </c>
      <c r="W101" s="171" t="s">
        <v>37</v>
      </c>
      <c r="X101" s="172"/>
      <c r="Y101" s="158"/>
      <c r="Z101" s="159"/>
      <c r="AA101" s="160"/>
      <c r="AB101" s="161"/>
      <c r="AC101" s="160"/>
      <c r="AD101" s="162"/>
      <c r="AE101" s="160"/>
      <c r="AF101" s="160"/>
      <c r="AG101" s="160" t="s">
        <v>32</v>
      </c>
      <c r="AH101" s="162"/>
      <c r="AJ101" s="149" t="str">
        <f>[2]RATES!A277</f>
        <v>OFA1</v>
      </c>
      <c r="AK101" s="149" t="str">
        <f>[2]RATES!B277</f>
        <v>OFA1</v>
      </c>
      <c r="AL101" s="163">
        <f>[2]RATES!C277</f>
        <v>1.5</v>
      </c>
    </row>
    <row r="102" ht="16" customHeight="1" spans="1:38" s="149" customFormat="1" x14ac:dyDescent="0.25">
      <c r="A102" s="150">
        <f>[1]CREW!A203</f>
        <v>603</v>
      </c>
      <c r="B102" s="151" t="str">
        <f>[1]CREW!B203</f>
        <v>GARY MORNEAU</v>
      </c>
      <c r="C102" s="152" t="e">
        <f t="shared" si="3"/>
        <v>#N/A</v>
      </c>
      <c r="D102" s="151">
        <f>[1]CREW!D203</f>
        <v>0</v>
      </c>
      <c r="E102" s="151">
        <f>[1]CREW!E203</f>
        <v>0</v>
      </c>
      <c r="F102" s="151">
        <f>[1]CREW!F203</f>
        <v>0</v>
      </c>
      <c r="G102" s="151">
        <f>[1]CREW!G203</f>
        <v>0</v>
      </c>
      <c r="H102" s="150">
        <f>[1]CREW!H203</f>
        <v>0</v>
      </c>
      <c r="I102" s="153">
        <f>[1]CREW!I203</f>
        <v>0</v>
      </c>
      <c r="J102" s="153">
        <f>[1]CREW!J203</f>
        <v>0</v>
      </c>
      <c r="K102" s="154">
        <f>[1]CREW!K203</f>
        <v>0</v>
      </c>
      <c r="L102" s="153">
        <f>[1]CREW!L203</f>
        <v>0</v>
      </c>
      <c r="M102" s="154">
        <f>[1]CREW!M203</f>
        <v>0</v>
      </c>
      <c r="N102" s="155">
        <f>[1]CREW!N203</f>
        <v>0</v>
      </c>
      <c r="O102" s="153">
        <f>[1]CREW!O203</f>
        <v>0</v>
      </c>
      <c r="P102" s="153">
        <f>[1]CREW!P203</f>
        <v>0</v>
      </c>
      <c r="Q102" s="154">
        <f>[1]CREW!Q203</f>
        <v>0</v>
      </c>
      <c r="R102" s="155">
        <f>[1]CREW!R203</f>
        <v>0</v>
      </c>
      <c r="S102" s="153">
        <f>[1]CREW!S203</f>
        <v>0</v>
      </c>
      <c r="T102" s="155">
        <f>[1]CREW!T203</f>
        <v>0</v>
      </c>
      <c r="U102" s="153">
        <f>[1]CREW!U203</f>
        <v>0</v>
      </c>
      <c r="V102" s="153">
        <f>[1]CREW!V203</f>
        <v>0</v>
      </c>
      <c r="W102" s="156" t="s">
        <v>37</v>
      </c>
      <c r="X102" s="157"/>
      <c r="Y102" s="158"/>
      <c r="Z102" s="159"/>
      <c r="AA102" s="160"/>
      <c r="AB102" s="161"/>
      <c r="AC102" s="160"/>
      <c r="AD102" s="162"/>
      <c r="AE102" s="160"/>
      <c r="AF102" s="160"/>
      <c r="AG102" s="160" t="s">
        <v>32</v>
      </c>
      <c r="AH102" s="162"/>
      <c r="AL102" s="163"/>
    </row>
    <row r="103" ht="16" customHeight="1" spans="1:38" s="149" customFormat="1" x14ac:dyDescent="0.25">
      <c r="A103" s="164">
        <f>[1]CREW!A204</f>
        <v>604</v>
      </c>
      <c r="B103" s="165" t="str">
        <f>[1]CREW!B204</f>
        <v>KANWAJEET GILL</v>
      </c>
      <c r="C103" s="166">
        <f t="shared" si="3"/>
        <v>34.71</v>
      </c>
      <c r="D103" s="165" t="str">
        <f>[1]CREW!D204</f>
        <v>CD</v>
      </c>
      <c r="E103" s="165">
        <f>[1]CREW!E204</f>
        <v>0</v>
      </c>
      <c r="F103" s="165">
        <f>[1]CREW!F204</f>
        <v>0</v>
      </c>
      <c r="G103" s="165">
        <f>[1]CREW!G204</f>
        <v>0</v>
      </c>
      <c r="H103" s="164">
        <f>[1]CREW!H204</f>
        <v>0</v>
      </c>
      <c r="I103" s="167">
        <f>[1]CREW!I204</f>
        <v>0</v>
      </c>
      <c r="J103" s="167">
        <f>[1]CREW!J204</f>
        <v>0</v>
      </c>
      <c r="K103" s="168">
        <f>[1]CREW!K204</f>
        <v>0</v>
      </c>
      <c r="L103" s="169">
        <f>[1]CREW!L204</f>
        <v>0</v>
      </c>
      <c r="M103" s="168">
        <f>[1]CREW!M204</f>
        <v>0</v>
      </c>
      <c r="N103" s="170">
        <f>[1]CREW!N204</f>
        <v>0</v>
      </c>
      <c r="O103" s="169">
        <f>[1]CREW!O204</f>
        <v>0</v>
      </c>
      <c r="P103" s="169">
        <f>[1]CREW!P204</f>
        <v>0</v>
      </c>
      <c r="Q103" s="168">
        <f>[1]CREW!Q204</f>
        <v>0</v>
      </c>
      <c r="R103" s="170">
        <f>[1]CREW!R204</f>
        <v>0</v>
      </c>
      <c r="S103" s="169">
        <f>[1]CREW!S204</f>
        <v>0</v>
      </c>
      <c r="T103" s="170">
        <f>[1]CREW!T204</f>
        <v>0</v>
      </c>
      <c r="U103" s="167">
        <f>[1]CREW!U204</f>
        <v>0</v>
      </c>
      <c r="V103" s="167">
        <f>[1]CREW!V204</f>
        <v>0</v>
      </c>
      <c r="W103" s="171" t="s">
        <v>37</v>
      </c>
      <c r="X103" s="172"/>
      <c r="Y103" s="158"/>
      <c r="Z103" s="159"/>
      <c r="AA103" s="160"/>
      <c r="AB103" s="161"/>
      <c r="AC103" s="160"/>
      <c r="AD103" s="162"/>
      <c r="AE103" s="160"/>
      <c r="AF103" s="160"/>
      <c r="AG103" s="160" t="s">
        <v>32</v>
      </c>
      <c r="AH103" s="162"/>
      <c r="AL103" s="163"/>
    </row>
    <row r="104" ht="16" customHeight="1" spans="1:38" s="149" customFormat="1" x14ac:dyDescent="0.25">
      <c r="A104" s="150">
        <f>[1]CREW!A205</f>
        <v>605</v>
      </c>
      <c r="B104" s="151" t="str">
        <f>[1]CREW!B205</f>
        <v>JASVIR ATHWAL</v>
      </c>
      <c r="C104" s="152" t="e">
        <f t="shared" si="3"/>
        <v>#N/A</v>
      </c>
      <c r="D104" s="151">
        <f>[1]CREW!D205</f>
        <v>0</v>
      </c>
      <c r="E104" s="151">
        <f>[1]CREW!E205</f>
        <v>0</v>
      </c>
      <c r="F104" s="151">
        <f>[1]CREW!F205</f>
        <v>0</v>
      </c>
      <c r="G104" s="151">
        <f>[1]CREW!G205</f>
        <v>0</v>
      </c>
      <c r="H104" s="150">
        <f>[1]CREW!H205</f>
        <v>0</v>
      </c>
      <c r="I104" s="153">
        <f>[1]CREW!I205</f>
        <v>0</v>
      </c>
      <c r="J104" s="153">
        <f>[1]CREW!J205</f>
        <v>0</v>
      </c>
      <c r="K104" s="154">
        <f>[1]CREW!K205</f>
        <v>0</v>
      </c>
      <c r="L104" s="153">
        <f>[1]CREW!L205</f>
        <v>0</v>
      </c>
      <c r="M104" s="154">
        <f>[1]CREW!M205</f>
        <v>0</v>
      </c>
      <c r="N104" s="155">
        <f>[1]CREW!N205</f>
        <v>0</v>
      </c>
      <c r="O104" s="153">
        <f>[1]CREW!O205</f>
        <v>0</v>
      </c>
      <c r="P104" s="153">
        <f>[1]CREW!P205</f>
        <v>0</v>
      </c>
      <c r="Q104" s="154">
        <f>[1]CREW!Q205</f>
        <v>12</v>
      </c>
      <c r="R104" s="155">
        <f>[1]CREW!R205</f>
        <v>0</v>
      </c>
      <c r="S104" s="153">
        <f>[1]CREW!S205</f>
        <v>0</v>
      </c>
      <c r="T104" s="155">
        <f>[1]CREW!T205</f>
        <v>0</v>
      </c>
      <c r="U104" s="153">
        <f>[1]CREW!U205</f>
        <v>0</v>
      </c>
      <c r="V104" s="153">
        <f>[1]CREW!V205</f>
        <v>0</v>
      </c>
      <c r="W104" s="156" t="s">
        <v>37</v>
      </c>
      <c r="X104" s="157"/>
      <c r="Y104" s="158"/>
      <c r="Z104" s="159"/>
      <c r="AA104" s="160"/>
      <c r="AB104" s="161"/>
      <c r="AC104" s="160"/>
      <c r="AD104" s="162"/>
      <c r="AE104" s="160"/>
      <c r="AF104" s="160"/>
      <c r="AG104" s="160"/>
      <c r="AH104" s="162"/>
      <c r="AL104" s="163"/>
    </row>
    <row r="105" ht="16" customHeight="1" spans="1:38" s="173" customFormat="1" x14ac:dyDescent="0.25">
      <c r="A105" s="174"/>
      <c r="B105" s="174" t="str">
        <f>[1]CREW!B106</f>
        <v>GARTH WEEKS</v>
      </c>
      <c r="C105" s="175">
        <f t="shared" si="3"/>
        <v>43.71</v>
      </c>
      <c r="D105" s="174" t="str">
        <f>[1]CREW!D106</f>
        <v>LPF</v>
      </c>
      <c r="E105" s="174"/>
      <c r="F105" s="174"/>
      <c r="G105" s="174"/>
      <c r="H105" s="176"/>
      <c r="I105" s="177">
        <f>[1]CREW!I106</f>
        <v>0</v>
      </c>
      <c r="J105" s="177">
        <f>[1]CREW!J106</f>
        <v>0</v>
      </c>
      <c r="K105" s="178">
        <f>[1]CREW!K106</f>
        <v>12</v>
      </c>
      <c r="L105" s="179">
        <f>[1]CREW!L106</f>
        <v>5008</v>
      </c>
      <c r="M105" s="178">
        <f>[1]CREW!M106</f>
        <v>12</v>
      </c>
      <c r="N105" s="180">
        <f>[1]CREW!N106</f>
        <v>5008</v>
      </c>
      <c r="O105" s="179">
        <f>[1]CREW!O106</f>
        <v>12</v>
      </c>
      <c r="P105" s="179">
        <f>[1]CREW!P106</f>
        <v>5008</v>
      </c>
      <c r="Q105" s="178">
        <f>[1]CREW!Q106</f>
        <v>12</v>
      </c>
      <c r="R105" s="180">
        <f>[1]CREW!R106</f>
        <v>5008</v>
      </c>
      <c r="S105" s="179">
        <f>[1]CREW!S106</f>
        <v>12</v>
      </c>
      <c r="T105" s="180">
        <f>[1]CREW!T106</f>
        <v>5008</v>
      </c>
      <c r="U105" s="177">
        <f>[1]CREW!U106</f>
        <v>12</v>
      </c>
      <c r="V105" s="177">
        <f>[1]CREW!V106</f>
        <v>802</v>
      </c>
      <c r="W105" s="181" t="s">
        <v>29</v>
      </c>
      <c r="X105" s="182"/>
      <c r="Y105" s="183"/>
      <c r="Z105" s="184"/>
      <c r="AA105" s="185"/>
      <c r="AB105" s="186"/>
      <c r="AC105" s="185"/>
      <c r="AD105" s="187"/>
      <c r="AE105" s="185"/>
      <c r="AF105" s="185"/>
      <c r="AG105" s="185"/>
      <c r="AH105" s="187"/>
      <c r="AL105" s="188"/>
    </row>
    <row r="106" ht="16" customHeight="1" spans="1:38" s="173" customFormat="1" x14ac:dyDescent="0.25">
      <c r="A106" s="189"/>
      <c r="B106" s="189" t="str">
        <f>[1]CREW!B107</f>
        <v>TINA CAVENO</v>
      </c>
      <c r="C106" s="190">
        <f t="shared" si="3"/>
        <v>38.98</v>
      </c>
      <c r="D106" s="189" t="str">
        <f>[1]CREW!D107</f>
        <v>LPL</v>
      </c>
      <c r="E106" s="189"/>
      <c r="F106" s="189"/>
      <c r="G106" s="189"/>
      <c r="H106" s="191"/>
      <c r="I106" s="192">
        <f>[1]CREW!I107</f>
        <v>0</v>
      </c>
      <c r="J106" s="192">
        <f>[1]CREW!J107</f>
        <v>0</v>
      </c>
      <c r="K106" s="193">
        <f>[1]CREW!K107</f>
        <v>12</v>
      </c>
      <c r="L106" s="192">
        <f>[1]CREW!L107</f>
        <v>5009</v>
      </c>
      <c r="M106" s="193">
        <f>[1]CREW!M107</f>
        <v>12</v>
      </c>
      <c r="N106" s="194">
        <f>[1]CREW!N107</f>
        <v>5009</v>
      </c>
      <c r="O106" s="192">
        <f>[1]CREW!O107</f>
        <v>12</v>
      </c>
      <c r="P106" s="192">
        <f>[1]CREW!P107</f>
        <v>5009</v>
      </c>
      <c r="Q106" s="193">
        <f>[1]CREW!Q107</f>
        <v>12</v>
      </c>
      <c r="R106" s="194">
        <f>[1]CREW!R107</f>
        <v>5009</v>
      </c>
      <c r="S106" s="192">
        <f>[1]CREW!S107</f>
        <v>12</v>
      </c>
      <c r="T106" s="194">
        <f>[1]CREW!T107</f>
        <v>5009</v>
      </c>
      <c r="U106" s="192">
        <f>[1]CREW!U107</f>
        <v>0</v>
      </c>
      <c r="V106" s="192">
        <f>[1]CREW!V107</f>
        <v>0</v>
      </c>
      <c r="W106" s="195"/>
      <c r="X106" s="196"/>
      <c r="Y106" s="183"/>
      <c r="Z106" s="184"/>
      <c r="AA106" s="185"/>
      <c r="AB106" s="186"/>
      <c r="AC106" s="185"/>
      <c r="AD106" s="187"/>
      <c r="AE106" s="185"/>
      <c r="AF106" s="185"/>
      <c r="AG106" s="185"/>
      <c r="AH106" s="187"/>
      <c r="AL106" s="188"/>
    </row>
    <row r="107" ht="9" customHeight="1" spans="1:8" x14ac:dyDescent="0.25">
      <c r="A107" s="197"/>
      <c r="B107" s="197"/>
      <c r="H107" s="198"/>
    </row>
    <row r="108" ht="9" customHeight="1" spans="1:8" x14ac:dyDescent="0.25">
      <c r="A108" s="197"/>
      <c r="B108" s="197"/>
      <c r="H108" s="198"/>
    </row>
    <row r="109" ht="9" customHeight="1" spans="1:8" x14ac:dyDescent="0.25">
      <c r="A109" s="197"/>
      <c r="B109" s="197"/>
      <c r="H109" s="198"/>
    </row>
    <row r="110" ht="9" customHeight="1" spans="1:8" x14ac:dyDescent="0.25">
      <c r="A110" s="197"/>
      <c r="B110" s="197"/>
      <c r="H110" s="198"/>
    </row>
    <row r="111" ht="9" customHeight="1" spans="1:8" x14ac:dyDescent="0.25">
      <c r="A111" s="197"/>
      <c r="B111" s="197"/>
      <c r="H111" s="198"/>
    </row>
    <row r="112" ht="9" customHeight="1" spans="1:8" x14ac:dyDescent="0.25">
      <c r="A112" s="197"/>
      <c r="B112" s="197"/>
      <c r="H112" s="198"/>
    </row>
    <row r="113" ht="9" customHeight="1" spans="1:8" x14ac:dyDescent="0.25">
      <c r="A113" s="197"/>
      <c r="B113" s="197"/>
      <c r="H113" s="198"/>
    </row>
    <row r="114" ht="9" customHeight="1" spans="1:27" x14ac:dyDescent="0.25">
      <c r="A114" s="197"/>
      <c r="B114" s="197"/>
      <c r="H114" s="198"/>
      <c r="Y114" s="5" t="s">
        <v>32</v>
      </c>
      <c r="Z114" s="5" t="s">
        <v>32</v>
      </c>
      <c r="AA114" s="5" t="s">
        <v>32</v>
      </c>
    </row>
    <row r="115" ht="9" customHeight="1" spans="1:8" x14ac:dyDescent="0.25">
      <c r="A115" s="197"/>
      <c r="B115" s="197"/>
      <c r="H115" s="198"/>
    </row>
  </sheetData>
  <sheetProtection selectLockedCells="1" selectUnlockedCells="1"/>
  <mergeCells count="27">
    <mergeCell ref="I1:O1"/>
    <mergeCell ref="Q1:V1"/>
    <mergeCell ref="I2:J2"/>
    <mergeCell ref="K2:L2"/>
    <mergeCell ref="M2:N2"/>
    <mergeCell ref="O2:P2"/>
    <mergeCell ref="Q2:R2"/>
    <mergeCell ref="S2:T2"/>
    <mergeCell ref="U2:V2"/>
    <mergeCell ref="A2:A3"/>
    <mergeCell ref="B2:B3"/>
    <mergeCell ref="C2:C3"/>
    <mergeCell ref="D2:D3"/>
    <mergeCell ref="E2:E3"/>
    <mergeCell ref="F2:F3"/>
    <mergeCell ref="G2:G3"/>
    <mergeCell ref="H2:H3"/>
    <mergeCell ref="W2:W3"/>
    <mergeCell ref="Y2:Y3"/>
    <mergeCell ref="Z2:Z3"/>
    <mergeCell ref="AA2:AA3"/>
    <mergeCell ref="AB2:AB3"/>
    <mergeCell ref="AC2:AC3"/>
    <mergeCell ref="AD2:AD3"/>
    <mergeCell ref="AE2:AE3"/>
    <mergeCell ref="AF2:AF3"/>
    <mergeCell ref="AH2:AH3"/>
  </mergeCells>
  <printOptions headings="1"/>
  <pageMargins left="0.43" right="0.35" top="0.24" bottom="0.19" header="0" footer="0"/>
  <pageSetup orientation="landscape" horizontalDpi="4294967294" verticalDpi="4294967294" blackAndWhite="1" scale="68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AG17" sqref="AG17"/>
    </sheetView>
  </sheetViews>
  <sheetFormatPr defaultRowHeight="16" outlineLevelRow="0" outlineLevelCol="0" x14ac:dyDescent="0" defaultColWidth="11" customHeight="1"/>
  <cols>
    <col min="1" max="16" width="3" style="199" customWidth="1"/>
    <col min="17" max="18" width="3.5" style="199" customWidth="1"/>
    <col min="19" max="30" width="3" style="199" customWidth="1"/>
    <col min="31" max="32" width="4.6640625" style="199" customWidth="1"/>
    <col min="33" max="34" width="3.33203125" style="199" customWidth="1"/>
    <col min="35" max="35" width="3.83203125" style="199" customWidth="1"/>
    <col min="36" max="36" width="2" style="199" customWidth="1"/>
    <col min="37" max="37" width="6.83203125" style="199" customWidth="1"/>
    <col min="38" max="40" width="3.83203125" style="199" customWidth="1"/>
    <col min="41" max="16384" width="11" style="199" customWidth="1"/>
  </cols>
  <sheetData>
    <row r="1" ht="15.75" customHeight="1" spans="1:40" x14ac:dyDescent="0.25">
      <c r="A1" s="200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2" t="s">
        <v>38</v>
      </c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4"/>
      <c r="AB1" s="205" t="s">
        <v>39</v>
      </c>
      <c r="AC1" s="206"/>
      <c r="AD1" s="206"/>
      <c r="AE1" s="206"/>
      <c r="AF1" s="207"/>
      <c r="AG1" s="207"/>
      <c r="AH1" s="207"/>
      <c r="AI1" s="207"/>
      <c r="AJ1" s="207"/>
      <c r="AK1" s="207"/>
      <c r="AL1" s="207"/>
      <c r="AM1" s="207"/>
      <c r="AN1" s="208"/>
    </row>
    <row r="2" ht="15.75" customHeight="1" spans="1:40" x14ac:dyDescent="0.25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1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3"/>
      <c r="AB2" s="214" t="str">
        <f>Gang!B1</f>
        <v>YELLOWJACKETS S1</v>
      </c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6"/>
    </row>
    <row r="3" ht="15.75" customHeight="1" spans="1:40" x14ac:dyDescent="0.25">
      <c r="A3" s="20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7" t="str">
        <f>IF(COUNTIF(AJ13:AK19,"ONSET"),"SEE DTR FOR ONSET HOURS",0)</f>
        <v>SEE DTR FOR ONSET HOURS</v>
      </c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9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1"/>
    </row>
    <row r="4" ht="15.75" customHeight="1" spans="1:40" x14ac:dyDescent="0.25">
      <c r="A4" s="209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22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4"/>
      <c r="AB4" s="225" t="s">
        <v>40</v>
      </c>
      <c r="AC4" s="226"/>
      <c r="AD4" s="226"/>
      <c r="AE4" s="226"/>
      <c r="AF4" s="226"/>
      <c r="AG4" s="227"/>
      <c r="AH4" s="228"/>
      <c r="AI4" s="228"/>
      <c r="AJ4" s="228"/>
      <c r="AK4" s="228"/>
      <c r="AL4" s="228"/>
      <c r="AM4" s="228"/>
      <c r="AN4" s="229"/>
    </row>
    <row r="5" ht="15.75" customHeight="1" spans="1:40" x14ac:dyDescent="0.25">
      <c r="A5" s="230"/>
      <c r="B5" s="231"/>
      <c r="C5" s="231"/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1"/>
      <c r="O5" s="232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4"/>
      <c r="AB5" s="235" t="str">
        <f>Gang!W1</f>
        <v>YELLOW JACKETS PRODUCTIONS</v>
      </c>
      <c r="AC5" s="236"/>
      <c r="AD5" s="236"/>
      <c r="AE5" s="236"/>
      <c r="AF5" s="236"/>
      <c r="AG5" s="236"/>
      <c r="AH5" s="236"/>
      <c r="AI5" s="236"/>
      <c r="AJ5" s="236"/>
      <c r="AK5" s="236"/>
      <c r="AL5" s="236"/>
      <c r="AM5" s="236"/>
      <c r="AN5" s="237"/>
    </row>
    <row r="6" ht="17" customHeight="1" spans="1:40" x14ac:dyDescent="0.25">
      <c r="A6" s="238" t="s">
        <v>41</v>
      </c>
      <c r="B6" s="239"/>
      <c r="C6" s="239"/>
      <c r="D6" s="239"/>
      <c r="E6" s="240" t="str">
        <f>Gang!W5</f>
        <v>PAINT</v>
      </c>
      <c r="F6" s="241"/>
      <c r="G6" s="241"/>
      <c r="H6" s="241"/>
      <c r="I6" s="241"/>
      <c r="J6" s="241"/>
      <c r="K6" s="241"/>
      <c r="L6" s="242"/>
      <c r="M6" s="238" t="s">
        <v>42</v>
      </c>
      <c r="N6" s="239"/>
      <c r="O6" s="243"/>
      <c r="P6" s="243"/>
      <c r="Q6" s="244" t="str">
        <f>Gang!D5</f>
        <v>LPF</v>
      </c>
      <c r="R6" s="244"/>
      <c r="S6" s="244"/>
      <c r="T6" s="244"/>
      <c r="U6" s="244"/>
      <c r="V6" s="244"/>
      <c r="W6" s="244"/>
      <c r="X6" s="244"/>
      <c r="Y6" s="244"/>
      <c r="Z6" s="245" t="s">
        <v>43</v>
      </c>
      <c r="AA6" s="243"/>
      <c r="AB6" s="243"/>
      <c r="AC6" s="246"/>
      <c r="AD6" s="246"/>
      <c r="AE6" s="247"/>
      <c r="AF6" s="248" t="s">
        <v>44</v>
      </c>
      <c r="AG6" s="249"/>
      <c r="AH6" s="249"/>
      <c r="AI6" s="249"/>
      <c r="AJ6" s="250">
        <f>Gang!Q1</f>
        <v>42960</v>
      </c>
      <c r="AK6" s="250"/>
      <c r="AL6" s="250"/>
      <c r="AM6" s="250"/>
      <c r="AN6" s="251"/>
    </row>
    <row r="7" ht="23" customHeight="1" spans="1:40" x14ac:dyDescent="0.25">
      <c r="A7" s="252" t="s">
        <v>45</v>
      </c>
      <c r="B7" s="253"/>
      <c r="C7" s="254" t="str">
        <f>Gang!B5</f>
        <v>GARTH WEEKS</v>
      </c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254"/>
      <c r="AD7" s="254"/>
      <c r="AE7" s="255"/>
      <c r="AF7" s="256">
        <f>Gang!AE5</f>
        <v>0</v>
      </c>
      <c r="AG7" s="257" t="s">
        <v>17</v>
      </c>
      <c r="AH7" s="257"/>
      <c r="AI7" s="258"/>
      <c r="AJ7" s="259">
        <f>Gang!AF5</f>
        <v>0</v>
      </c>
      <c r="AK7" s="260"/>
      <c r="AL7" s="261" t="s">
        <v>46</v>
      </c>
      <c r="AM7" s="261"/>
      <c r="AN7" s="262"/>
    </row>
    <row r="8" ht="17" customHeight="1" spans="1:40" x14ac:dyDescent="0.25">
      <c r="A8" s="263" t="s">
        <v>47</v>
      </c>
      <c r="B8" s="264"/>
      <c r="C8" s="264"/>
      <c r="D8" s="261">
        <f>Gang!E5</f>
        <v>0</v>
      </c>
      <c r="E8" s="261"/>
      <c r="F8" s="261"/>
      <c r="G8" s="261"/>
      <c r="H8" s="261"/>
      <c r="I8" s="261"/>
      <c r="J8" s="261"/>
      <c r="K8" s="261"/>
      <c r="L8" s="262"/>
      <c r="M8" s="265"/>
      <c r="N8" s="266" t="s">
        <v>48</v>
      </c>
      <c r="O8" s="267"/>
      <c r="P8" s="263"/>
      <c r="Q8" s="268" t="s">
        <v>49</v>
      </c>
      <c r="R8" s="269"/>
      <c r="S8" s="270" t="s">
        <v>50</v>
      </c>
      <c r="T8" s="266"/>
      <c r="U8" s="271" t="s">
        <v>51</v>
      </c>
      <c r="V8" s="271"/>
      <c r="W8" s="271"/>
      <c r="X8" s="271"/>
      <c r="Y8" s="272"/>
      <c r="Z8" s="270" t="s">
        <v>52</v>
      </c>
      <c r="AA8" s="266"/>
      <c r="AB8" s="266"/>
      <c r="AC8" s="266"/>
      <c r="AD8" s="266"/>
      <c r="AE8" s="267"/>
      <c r="AF8" s="256" t="str">
        <f>Gang!AG5</f>
        <v>Y</v>
      </c>
      <c r="AG8" s="257" t="s">
        <v>53</v>
      </c>
      <c r="AH8" s="257"/>
      <c r="AI8" s="258"/>
      <c r="AJ8" s="273">
        <f>Gang!AH5</f>
        <v>0</v>
      </c>
      <c r="AK8" s="274"/>
      <c r="AL8" s="266" t="s">
        <v>54</v>
      </c>
      <c r="AM8" s="266"/>
      <c r="AN8" s="267"/>
    </row>
    <row r="9" ht="27.75" customHeight="1" spans="1:40" x14ac:dyDescent="0.25">
      <c r="A9" s="275" t="s">
        <v>55</v>
      </c>
      <c r="B9" s="268"/>
      <c r="C9" s="276" t="s">
        <v>56</v>
      </c>
      <c r="D9" s="276"/>
      <c r="E9" s="277"/>
      <c r="F9" s="278">
        <f>Gang!AB5</f>
        <v>0</v>
      </c>
      <c r="G9" s="279"/>
      <c r="H9" s="279"/>
      <c r="I9" s="268" t="s">
        <v>57</v>
      </c>
      <c r="J9" s="269"/>
      <c r="K9" s="278" t="str">
        <f>Gang!AC5</f>
        <v>x</v>
      </c>
      <c r="L9" s="279"/>
      <c r="M9" s="280"/>
      <c r="N9" s="281" t="s">
        <v>58</v>
      </c>
      <c r="O9" s="282"/>
      <c r="P9" s="283">
        <f>Gang!AD5</f>
        <v>0</v>
      </c>
      <c r="Q9" s="280"/>
      <c r="R9" s="280"/>
      <c r="S9" s="281" t="s">
        <v>59</v>
      </c>
      <c r="T9" s="282"/>
      <c r="U9" s="284" t="s">
        <v>60</v>
      </c>
      <c r="V9" s="281"/>
      <c r="W9" s="281"/>
      <c r="X9" s="281"/>
      <c r="Y9" s="285" t="s">
        <v>61</v>
      </c>
      <c r="Z9" s="286"/>
      <c r="AA9" s="287" t="str">
        <f>Gang!Y5</f>
        <v>YES</v>
      </c>
      <c r="AB9" s="287"/>
      <c r="AC9" s="261" t="s">
        <v>62</v>
      </c>
      <c r="AD9" s="285" t="s">
        <v>63</v>
      </c>
      <c r="AE9" s="285"/>
      <c r="AF9" s="288" t="str">
        <f>Gang!Z5</f>
        <v>YES</v>
      </c>
      <c r="AG9" s="287"/>
      <c r="AH9" s="261" t="s">
        <v>62</v>
      </c>
      <c r="AI9" s="285" t="s">
        <v>64</v>
      </c>
      <c r="AJ9" s="285"/>
      <c r="AK9" s="287" t="str">
        <f>Gang!AA5</f>
        <v>YES</v>
      </c>
      <c r="AL9" s="287"/>
      <c r="AM9" s="261" t="s">
        <v>62</v>
      </c>
      <c r="AN9" s="282"/>
    </row>
    <row r="10" ht="17" customHeight="1" spans="1:40" x14ac:dyDescent="0.25">
      <c r="A10" s="289" t="s">
        <v>65</v>
      </c>
      <c r="B10" s="290"/>
      <c r="C10" s="291" t="str">
        <f>Gang!F5</f>
        <v>4 025</v>
      </c>
      <c r="D10" s="291"/>
      <c r="E10" s="291"/>
      <c r="F10" s="291"/>
      <c r="G10" s="291"/>
      <c r="H10" s="291"/>
      <c r="I10" s="291"/>
      <c r="J10" s="292"/>
      <c r="K10" s="293" t="s">
        <v>66</v>
      </c>
      <c r="L10" s="294"/>
      <c r="M10" s="291">
        <f>Gang!G5</f>
        <v>0</v>
      </c>
      <c r="N10" s="291"/>
      <c r="O10" s="291"/>
      <c r="P10" s="291"/>
      <c r="Q10" s="291"/>
      <c r="R10" s="292"/>
      <c r="S10" s="293" t="s">
        <v>67</v>
      </c>
      <c r="T10" s="294"/>
      <c r="U10" s="295"/>
      <c r="V10" s="295"/>
      <c r="W10" s="295"/>
      <c r="X10" s="295"/>
      <c r="Y10" s="296"/>
      <c r="Z10" s="293" t="s">
        <v>68</v>
      </c>
      <c r="AA10" s="294"/>
      <c r="AB10" s="295"/>
      <c r="AC10" s="295"/>
      <c r="AD10" s="295"/>
      <c r="AE10" s="295"/>
      <c r="AF10" s="295"/>
      <c r="AG10" s="296"/>
      <c r="AH10" s="293" t="s">
        <v>69</v>
      </c>
      <c r="AI10" s="294"/>
      <c r="AJ10" s="294"/>
      <c r="AK10" s="294"/>
      <c r="AL10" s="294"/>
      <c r="AM10" s="294"/>
      <c r="AN10" s="297"/>
    </row>
    <row r="11" ht="14" customHeight="1" spans="1:40" x14ac:dyDescent="0.25">
      <c r="A11" s="298" t="s">
        <v>15</v>
      </c>
      <c r="B11" s="299"/>
      <c r="C11" s="300" t="s">
        <v>70</v>
      </c>
      <c r="D11" s="301"/>
      <c r="E11" s="302" t="s">
        <v>71</v>
      </c>
      <c r="F11" s="303"/>
      <c r="G11" s="302" t="s">
        <v>72</v>
      </c>
      <c r="H11" s="303"/>
      <c r="I11" s="302" t="s">
        <v>73</v>
      </c>
      <c r="J11" s="303"/>
      <c r="K11" s="302" t="s">
        <v>74</v>
      </c>
      <c r="L11" s="299"/>
      <c r="M11" s="300" t="s">
        <v>73</v>
      </c>
      <c r="N11" s="303"/>
      <c r="O11" s="302" t="s">
        <v>75</v>
      </c>
      <c r="P11" s="303"/>
      <c r="Q11" s="302" t="s">
        <v>76</v>
      </c>
      <c r="R11" s="303"/>
      <c r="S11" s="302" t="s">
        <v>77</v>
      </c>
      <c r="T11" s="300"/>
      <c r="U11" s="298" t="s">
        <v>78</v>
      </c>
      <c r="V11" s="299"/>
      <c r="W11" s="304" t="s">
        <v>79</v>
      </c>
      <c r="X11" s="305"/>
      <c r="Y11" s="302" t="s">
        <v>80</v>
      </c>
      <c r="Z11" s="303"/>
      <c r="AA11" s="302" t="s">
        <v>81</v>
      </c>
      <c r="AB11" s="303"/>
      <c r="AC11" s="302" t="s">
        <v>82</v>
      </c>
      <c r="AD11" s="303"/>
      <c r="AE11" s="302" t="s">
        <v>22</v>
      </c>
      <c r="AF11" s="303"/>
      <c r="AG11" s="306" t="s">
        <v>83</v>
      </c>
      <c r="AH11" s="304"/>
      <c r="AI11" s="305"/>
      <c r="AJ11" s="302" t="s">
        <v>84</v>
      </c>
      <c r="AK11" s="303"/>
      <c r="AL11" s="304" t="s">
        <v>85</v>
      </c>
      <c r="AM11" s="304"/>
      <c r="AN11" s="307"/>
    </row>
    <row r="12" ht="14" customHeight="1" spans="1:40" x14ac:dyDescent="0.25">
      <c r="A12" s="308"/>
      <c r="B12" s="309"/>
      <c r="C12" s="310"/>
      <c r="D12" s="311"/>
      <c r="E12" s="312" t="s">
        <v>86</v>
      </c>
      <c r="F12" s="313"/>
      <c r="G12" s="312" t="s">
        <v>87</v>
      </c>
      <c r="H12" s="313"/>
      <c r="I12" s="312" t="s">
        <v>86</v>
      </c>
      <c r="J12" s="313"/>
      <c r="K12" s="312" t="s">
        <v>88</v>
      </c>
      <c r="L12" s="309"/>
      <c r="M12" s="314" t="s">
        <v>86</v>
      </c>
      <c r="N12" s="313"/>
      <c r="O12" s="312" t="s">
        <v>88</v>
      </c>
      <c r="P12" s="313"/>
      <c r="Q12" s="312" t="s">
        <v>87</v>
      </c>
      <c r="R12" s="313"/>
      <c r="S12" s="312" t="s">
        <v>88</v>
      </c>
      <c r="T12" s="314"/>
      <c r="U12" s="308" t="s">
        <v>89</v>
      </c>
      <c r="V12" s="309"/>
      <c r="W12" s="315"/>
      <c r="X12" s="316"/>
      <c r="Y12" s="312"/>
      <c r="Z12" s="313"/>
      <c r="AA12" s="312"/>
      <c r="AB12" s="313"/>
      <c r="AC12" s="312"/>
      <c r="AD12" s="313"/>
      <c r="AE12" s="312"/>
      <c r="AF12" s="313"/>
      <c r="AG12" s="317"/>
      <c r="AH12" s="315"/>
      <c r="AI12" s="316"/>
      <c r="AJ12" s="312"/>
      <c r="AK12" s="313"/>
      <c r="AL12" s="315" t="s">
        <v>90</v>
      </c>
      <c r="AM12" s="315"/>
      <c r="AN12" s="318"/>
    </row>
    <row r="13" ht="23" customHeight="1" spans="1:40" x14ac:dyDescent="0.25">
      <c r="A13" s="319" t="s">
        <v>91</v>
      </c>
      <c r="B13" s="320"/>
      <c r="C13" s="321">
        <f>IF(U13&gt;0,$AJ$6-6,0)</f>
        <v>0</v>
      </c>
      <c r="D13" s="322"/>
      <c r="E13" s="323"/>
      <c r="F13" s="324"/>
      <c r="G13" s="325">
        <f>IF(U13&gt;0,7,0)</f>
        <v>0</v>
      </c>
      <c r="H13" s="326"/>
      <c r="I13" s="327"/>
      <c r="J13" s="328"/>
      <c r="K13" s="329">
        <f>IF(U13&gt;4,0.5,0)</f>
        <v>0</v>
      </c>
      <c r="L13" s="330"/>
      <c r="M13" s="331"/>
      <c r="N13" s="328"/>
      <c r="O13" s="328"/>
      <c r="P13" s="332"/>
      <c r="Q13" s="325">
        <f t="shared" ref="Q13:Q19" si="0">IF(U13&lt;=4,SUM(G13+U13),SUM(G13+U13+0.3))</f>
        <v>0</v>
      </c>
      <c r="R13" s="333"/>
      <c r="S13" s="334"/>
      <c r="T13" s="335"/>
      <c r="U13" s="336">
        <f>Gang!I5</f>
        <v>0</v>
      </c>
      <c r="V13" s="337"/>
      <c r="W13" s="264"/>
      <c r="X13" s="338"/>
      <c r="Y13" s="263"/>
      <c r="Z13" s="338"/>
      <c r="AA13" s="263">
        <f>IF(U13&lt;=8,U13,8)</f>
        <v>0</v>
      </c>
      <c r="AB13" s="338"/>
      <c r="AC13" s="263">
        <f>IF(U13&gt;8,U13-8,0)</f>
        <v>0</v>
      </c>
      <c r="AD13" s="338"/>
      <c r="AE13" s="334">
        <f>Gang!J5</f>
        <v>0</v>
      </c>
      <c r="AF13" s="339"/>
      <c r="AG13" s="340"/>
      <c r="AH13" s="341"/>
      <c r="AI13" s="342"/>
      <c r="AJ13" s="343">
        <f t="shared" ref="AJ13:AJ19" si="1">IF(ISNUMBER(SEARCH("4014",AE13)),"ONSET",IF(ISNUMBER(SEARCH("4013",AE13)),"ONSET",IF(ISNUMBER(SEARCH("4012",AE13)),"ONSET",IF(ISNUMBER(SEARCH("2312.2",AE13)),"ONSET",0))))</f>
        <v>0</v>
      </c>
      <c r="AK13" s="344"/>
      <c r="AL13" s="340"/>
      <c r="AM13" s="341"/>
      <c r="AN13" s="345"/>
    </row>
    <row r="14" ht="23" customHeight="1" spans="1:40" x14ac:dyDescent="0.25">
      <c r="A14" s="346" t="s">
        <v>92</v>
      </c>
      <c r="B14" s="347"/>
      <c r="C14" s="348">
        <f>IF(U14&gt;0,$AJ$6-5,0)</f>
        <v>42955</v>
      </c>
      <c r="D14" s="349"/>
      <c r="E14" s="325"/>
      <c r="F14" s="326"/>
      <c r="G14" s="325">
        <f t="shared" ref="G14:G19" si="2">IF(U14&gt;0,7,0)</f>
        <v>7</v>
      </c>
      <c r="H14" s="326"/>
      <c r="I14" s="350"/>
      <c r="J14" s="351"/>
      <c r="K14" s="352">
        <f t="shared" ref="K14:K19" si="3">IF(U14&gt;4,0.5,0)</f>
        <v>0.5</v>
      </c>
      <c r="L14" s="353"/>
      <c r="M14" s="354"/>
      <c r="N14" s="355"/>
      <c r="O14" s="355"/>
      <c r="P14" s="356"/>
      <c r="Q14" s="325">
        <f t="shared" si="0"/>
        <v>19.3</v>
      </c>
      <c r="R14" s="333"/>
      <c r="S14" s="357"/>
      <c r="T14" s="358"/>
      <c r="U14" s="359">
        <f>Gang!K5</f>
        <v>12</v>
      </c>
      <c r="V14" s="360"/>
      <c r="W14" s="253">
        <f>IF(U14&lt;=8,U14,8)</f>
        <v>8</v>
      </c>
      <c r="X14" s="361"/>
      <c r="Y14" s="252">
        <f>IF(U14&lt;=12,U14-W14,4)</f>
        <v>4</v>
      </c>
      <c r="Z14" s="361"/>
      <c r="AA14" s="252">
        <f>IF(U14&gt;12,U14-12,0)</f>
        <v>0</v>
      </c>
      <c r="AB14" s="361"/>
      <c r="AC14" s="252">
        <f>IF(U14&gt;16,U14-16,0)</f>
        <v>0</v>
      </c>
      <c r="AD14" s="361"/>
      <c r="AE14" s="357">
        <f>Gang!L5</f>
        <v>4012</v>
      </c>
      <c r="AF14" s="362"/>
      <c r="AG14" s="363"/>
      <c r="AH14" s="246"/>
      <c r="AI14" s="247"/>
      <c r="AJ14" s="364" t="str">
        <f t="shared" si="1"/>
        <v>ONSET</v>
      </c>
      <c r="AK14" s="365"/>
      <c r="AL14" s="363"/>
      <c r="AM14" s="246"/>
      <c r="AN14" s="366"/>
    </row>
    <row r="15" ht="23" customHeight="1" spans="1:40" x14ac:dyDescent="0.25">
      <c r="A15" s="367" t="s">
        <v>93</v>
      </c>
      <c r="B15" s="368"/>
      <c r="C15" s="348">
        <f>IF(U15&gt;0,$AJ$6-4,0)</f>
        <v>42956</v>
      </c>
      <c r="D15" s="349"/>
      <c r="E15" s="325"/>
      <c r="F15" s="326"/>
      <c r="G15" s="325">
        <f t="shared" si="2"/>
        <v>7</v>
      </c>
      <c r="H15" s="326"/>
      <c r="I15" s="369"/>
      <c r="J15" s="370"/>
      <c r="K15" s="352">
        <f t="shared" si="3"/>
        <v>0.5</v>
      </c>
      <c r="L15" s="353"/>
      <c r="M15" s="371"/>
      <c r="N15" s="370"/>
      <c r="O15" s="370"/>
      <c r="P15" s="372"/>
      <c r="Q15" s="325">
        <f t="shared" si="0"/>
        <v>19.3</v>
      </c>
      <c r="R15" s="333"/>
      <c r="S15" s="357"/>
      <c r="T15" s="358"/>
      <c r="U15" s="359">
        <f>Gang!M5</f>
        <v>12</v>
      </c>
      <c r="V15" s="360"/>
      <c r="W15" s="253">
        <f>IF(U15&lt;=8,U15,8)</f>
        <v>8</v>
      </c>
      <c r="X15" s="361"/>
      <c r="Y15" s="252">
        <f>IF(U15&lt;=12,U15-W15,4)</f>
        <v>4</v>
      </c>
      <c r="Z15" s="361"/>
      <c r="AA15" s="252">
        <f>IF(U15&gt;12,U15-12,0)</f>
        <v>0</v>
      </c>
      <c r="AB15" s="361"/>
      <c r="AC15" s="252">
        <f>IF(U15&gt;16,U15-16,0)</f>
        <v>0</v>
      </c>
      <c r="AD15" s="361"/>
      <c r="AE15" s="357">
        <f>Gang!N5</f>
        <v>5008</v>
      </c>
      <c r="AF15" s="362"/>
      <c r="AG15" s="363"/>
      <c r="AH15" s="246"/>
      <c r="AI15" s="247"/>
      <c r="AJ15" s="364">
        <f t="shared" si="1"/>
        <v>0</v>
      </c>
      <c r="AK15" s="365"/>
      <c r="AL15" s="363"/>
      <c r="AM15" s="246"/>
      <c r="AN15" s="366"/>
    </row>
    <row r="16" ht="23" customHeight="1" spans="1:40" x14ac:dyDescent="0.25">
      <c r="A16" s="367" t="s">
        <v>94</v>
      </c>
      <c r="B16" s="368"/>
      <c r="C16" s="348">
        <f>IF(U16&gt;0,$AJ$6-3,0)</f>
        <v>42957</v>
      </c>
      <c r="D16" s="349"/>
      <c r="E16" s="325"/>
      <c r="F16" s="326"/>
      <c r="G16" s="325">
        <f t="shared" si="2"/>
        <v>7</v>
      </c>
      <c r="H16" s="326"/>
      <c r="I16" s="369"/>
      <c r="J16" s="370"/>
      <c r="K16" s="352">
        <f t="shared" si="3"/>
        <v>0.5</v>
      </c>
      <c r="L16" s="353"/>
      <c r="M16" s="354"/>
      <c r="N16" s="355"/>
      <c r="O16" s="355"/>
      <c r="P16" s="356"/>
      <c r="Q16" s="325">
        <f t="shared" si="0"/>
        <v>19.3</v>
      </c>
      <c r="R16" s="333"/>
      <c r="S16" s="357"/>
      <c r="T16" s="358"/>
      <c r="U16" s="359">
        <f>Gang!O5</f>
        <v>12</v>
      </c>
      <c r="V16" s="360"/>
      <c r="W16" s="253">
        <f>IF(U16&lt;=8,U16,8)</f>
        <v>8</v>
      </c>
      <c r="X16" s="361"/>
      <c r="Y16" s="252">
        <f>IF(U16&lt;=12,U16-W16,4)</f>
        <v>4</v>
      </c>
      <c r="Z16" s="361"/>
      <c r="AA16" s="252">
        <f>IF(U16&gt;12,U16-12,0)</f>
        <v>0</v>
      </c>
      <c r="AB16" s="361"/>
      <c r="AC16" s="252">
        <f>IF(U16&gt;16,U16-16,0)</f>
        <v>0</v>
      </c>
      <c r="AD16" s="361"/>
      <c r="AE16" s="357">
        <f>Gang!P5</f>
        <v>5008</v>
      </c>
      <c r="AF16" s="362"/>
      <c r="AG16" s="363"/>
      <c r="AH16" s="246"/>
      <c r="AI16" s="247"/>
      <c r="AJ16" s="364">
        <f t="shared" si="1"/>
        <v>0</v>
      </c>
      <c r="AK16" s="365"/>
      <c r="AL16" s="363"/>
      <c r="AM16" s="246"/>
      <c r="AN16" s="366"/>
    </row>
    <row r="17" ht="23" customHeight="1" spans="1:40" x14ac:dyDescent="0.25">
      <c r="A17" s="367" t="s">
        <v>95</v>
      </c>
      <c r="B17" s="368"/>
      <c r="C17" s="348">
        <f>IF(U17&gt;0,$AJ$6-2,0)</f>
        <v>42958</v>
      </c>
      <c r="D17" s="349"/>
      <c r="E17" s="325"/>
      <c r="F17" s="326"/>
      <c r="G17" s="325">
        <f t="shared" si="2"/>
        <v>7</v>
      </c>
      <c r="H17" s="326"/>
      <c r="I17" s="373"/>
      <c r="J17" s="374"/>
      <c r="K17" s="352">
        <f t="shared" si="3"/>
        <v>0.5</v>
      </c>
      <c r="L17" s="353"/>
      <c r="M17" s="354"/>
      <c r="N17" s="355"/>
      <c r="O17" s="375"/>
      <c r="P17" s="376"/>
      <c r="Q17" s="325">
        <f t="shared" si="0"/>
        <v>19.3</v>
      </c>
      <c r="R17" s="333"/>
      <c r="S17" s="357"/>
      <c r="T17" s="358"/>
      <c r="U17" s="359">
        <f>Gang!Q5</f>
        <v>12</v>
      </c>
      <c r="V17" s="360"/>
      <c r="W17" s="253">
        <f>IF(U17&lt;=8,U17,8)</f>
        <v>8</v>
      </c>
      <c r="X17" s="361"/>
      <c r="Y17" s="252">
        <f>IF(U17&lt;=12,U17-W17,4)</f>
        <v>4</v>
      </c>
      <c r="Z17" s="361"/>
      <c r="AA17" s="252">
        <f>IF(U17&gt;12,U17-12,0)</f>
        <v>0</v>
      </c>
      <c r="AB17" s="361"/>
      <c r="AC17" s="252">
        <f>IF(U17&gt;16,U17-16,0)</f>
        <v>0</v>
      </c>
      <c r="AD17" s="361"/>
      <c r="AE17" s="357">
        <f>Gang!R5</f>
        <v>5008</v>
      </c>
      <c r="AF17" s="362"/>
      <c r="AG17" s="363"/>
      <c r="AH17" s="246"/>
      <c r="AI17" s="247"/>
      <c r="AJ17" s="364">
        <f t="shared" si="1"/>
        <v>0</v>
      </c>
      <c r="AK17" s="365"/>
      <c r="AL17" s="363"/>
      <c r="AM17" s="246"/>
      <c r="AN17" s="366"/>
    </row>
    <row r="18" ht="23" customHeight="1" spans="1:40" x14ac:dyDescent="0.25">
      <c r="A18" s="367" t="s">
        <v>96</v>
      </c>
      <c r="B18" s="368"/>
      <c r="C18" s="348">
        <f>IF(U18&gt;0,$AJ$6-1,0)</f>
        <v>42959</v>
      </c>
      <c r="D18" s="349"/>
      <c r="E18" s="325"/>
      <c r="F18" s="326"/>
      <c r="G18" s="325">
        <f t="shared" si="2"/>
        <v>7</v>
      </c>
      <c r="H18" s="326"/>
      <c r="I18" s="377"/>
      <c r="J18" s="378"/>
      <c r="K18" s="352">
        <f t="shared" si="3"/>
        <v>0.5</v>
      </c>
      <c r="L18" s="353"/>
      <c r="M18" s="354"/>
      <c r="N18" s="355"/>
      <c r="O18" s="355"/>
      <c r="P18" s="356"/>
      <c r="Q18" s="325">
        <f t="shared" si="0"/>
        <v>19.3</v>
      </c>
      <c r="R18" s="333"/>
      <c r="S18" s="357"/>
      <c r="T18" s="358"/>
      <c r="U18" s="359">
        <f>Gang!S5</f>
        <v>12</v>
      </c>
      <c r="V18" s="360"/>
      <c r="W18" s="253">
        <f>IF(U18&lt;=8,U18,8)</f>
        <v>8</v>
      </c>
      <c r="X18" s="361"/>
      <c r="Y18" s="252">
        <f>IF(U18&lt;=12,U18-W18,4)</f>
        <v>4</v>
      </c>
      <c r="Z18" s="361"/>
      <c r="AA18" s="252">
        <f>IF(U18&gt;12,U18-12,0)</f>
        <v>0</v>
      </c>
      <c r="AB18" s="361"/>
      <c r="AC18" s="252">
        <f>IF(U18&gt;16,U18-16,0)</f>
        <v>0</v>
      </c>
      <c r="AD18" s="361"/>
      <c r="AE18" s="357">
        <f>Gang!T5</f>
        <v>5008</v>
      </c>
      <c r="AF18" s="362"/>
      <c r="AG18" s="363"/>
      <c r="AH18" s="246"/>
      <c r="AI18" s="247"/>
      <c r="AJ18" s="364">
        <f t="shared" si="1"/>
        <v>0</v>
      </c>
      <c r="AK18" s="365"/>
      <c r="AL18" s="363"/>
      <c r="AM18" s="246"/>
      <c r="AN18" s="366"/>
    </row>
    <row r="19" ht="23" customHeight="1" spans="1:40" x14ac:dyDescent="0.25">
      <c r="A19" s="379" t="s">
        <v>97</v>
      </c>
      <c r="B19" s="380"/>
      <c r="C19" s="348">
        <f>IF(U19&gt;0,$AJ$6,0)</f>
        <v>42960</v>
      </c>
      <c r="D19" s="349"/>
      <c r="E19" s="325"/>
      <c r="F19" s="326"/>
      <c r="G19" s="325">
        <f t="shared" si="2"/>
        <v>7</v>
      </c>
      <c r="H19" s="326"/>
      <c r="I19" s="377"/>
      <c r="J19" s="378"/>
      <c r="K19" s="329">
        <f t="shared" si="3"/>
        <v>0.5</v>
      </c>
      <c r="L19" s="330"/>
      <c r="M19" s="354"/>
      <c r="N19" s="355"/>
      <c r="O19" s="381"/>
      <c r="P19" s="382"/>
      <c r="Q19" s="325">
        <f t="shared" si="0"/>
        <v>19.3</v>
      </c>
      <c r="R19" s="333"/>
      <c r="S19" s="383"/>
      <c r="T19" s="384"/>
      <c r="U19" s="385">
        <f>Gang!U5</f>
        <v>12</v>
      </c>
      <c r="V19" s="386"/>
      <c r="W19" s="379"/>
      <c r="X19" s="387"/>
      <c r="Y19" s="388">
        <f>IF(U19&lt;=8,U19,8)</f>
        <v>8</v>
      </c>
      <c r="Z19" s="387"/>
      <c r="AA19" s="388">
        <f>IF(U19&lt;=12,U19-Y19,4)</f>
        <v>4</v>
      </c>
      <c r="AB19" s="387"/>
      <c r="AC19" s="388">
        <f>IF(U19&gt;12,U19-12,0)</f>
        <v>0</v>
      </c>
      <c r="AD19" s="387"/>
      <c r="AE19" s="383">
        <f>Gang!V5</f>
        <v>802</v>
      </c>
      <c r="AF19" s="389"/>
      <c r="AG19" s="390"/>
      <c r="AH19" s="295"/>
      <c r="AI19" s="296"/>
      <c r="AJ19" s="391">
        <f t="shared" si="1"/>
        <v>0</v>
      </c>
      <c r="AK19" s="392"/>
      <c r="AL19" s="390"/>
      <c r="AM19" s="295"/>
      <c r="AN19" s="393"/>
    </row>
    <row r="20" ht="11" customHeight="1" spans="1:40" x14ac:dyDescent="0.25">
      <c r="A20" s="394" t="s">
        <v>98</v>
      </c>
      <c r="B20" s="395"/>
      <c r="C20" s="396"/>
      <c r="D20" s="396"/>
      <c r="E20" s="396"/>
      <c r="F20" s="396"/>
      <c r="G20" s="396"/>
      <c r="H20" s="396"/>
      <c r="I20" s="396"/>
      <c r="J20" s="396"/>
      <c r="K20" s="396"/>
      <c r="L20" s="397"/>
      <c r="M20" s="398"/>
      <c r="N20" s="398"/>
      <c r="O20" s="399" t="s">
        <v>99</v>
      </c>
      <c r="P20" s="399"/>
      <c r="Q20" s="399"/>
      <c r="R20" s="399"/>
      <c r="S20" s="399"/>
      <c r="T20" s="399"/>
      <c r="U20" s="399"/>
      <c r="V20" s="399"/>
      <c r="W20" s="400">
        <f>SUM(W13:X19)</f>
        <v>40</v>
      </c>
      <c r="X20" s="400"/>
      <c r="Y20" s="400">
        <f>SUM(Y13:Z19)</f>
        <v>28</v>
      </c>
      <c r="Z20" s="400"/>
      <c r="AA20" s="400">
        <f>SUM(AA13:AB19)</f>
        <v>4</v>
      </c>
      <c r="AB20" s="400"/>
      <c r="AC20" s="400">
        <f>SUM(AC13:AD19)</f>
        <v>0</v>
      </c>
      <c r="AD20" s="400"/>
      <c r="AE20" s="401"/>
      <c r="AF20" s="401"/>
      <c r="AG20" s="401"/>
      <c r="AH20" s="401"/>
      <c r="AI20" s="401"/>
      <c r="AJ20" s="401"/>
      <c r="AK20" s="401"/>
      <c r="AL20" s="401"/>
      <c r="AM20" s="401"/>
      <c r="AN20" s="401"/>
    </row>
    <row r="21" ht="11" customHeight="1" spans="1:40" x14ac:dyDescent="0.25">
      <c r="A21" s="394"/>
      <c r="B21" s="395"/>
      <c r="C21" s="395"/>
      <c r="D21" s="395"/>
      <c r="E21" s="395"/>
      <c r="F21" s="395"/>
      <c r="G21" s="395"/>
      <c r="H21" s="395"/>
      <c r="I21" s="395"/>
      <c r="J21" s="395"/>
      <c r="K21" s="395"/>
      <c r="L21" s="402"/>
      <c r="M21" s="403"/>
      <c r="N21" s="403"/>
      <c r="O21" s="399"/>
      <c r="P21" s="399"/>
      <c r="Q21" s="399"/>
      <c r="R21" s="399"/>
      <c r="S21" s="399"/>
      <c r="T21" s="399"/>
      <c r="U21" s="399"/>
      <c r="V21" s="399"/>
      <c r="W21" s="400"/>
      <c r="X21" s="400"/>
      <c r="Y21" s="400"/>
      <c r="Z21" s="400"/>
      <c r="AA21" s="400"/>
      <c r="AB21" s="400"/>
      <c r="AC21" s="400"/>
      <c r="AD21" s="400"/>
      <c r="AE21" s="401"/>
      <c r="AF21" s="401"/>
      <c r="AG21" s="401"/>
      <c r="AH21" s="401"/>
      <c r="AI21" s="401"/>
      <c r="AJ21" s="401"/>
      <c r="AK21" s="401"/>
      <c r="AL21" s="401"/>
      <c r="AM21" s="401"/>
      <c r="AN21" s="401"/>
    </row>
    <row r="22" ht="11" customHeight="1" spans="1:40" x14ac:dyDescent="0.25">
      <c r="A22" s="394"/>
      <c r="B22" s="395"/>
      <c r="C22" s="395"/>
      <c r="D22" s="395"/>
      <c r="E22" s="395"/>
      <c r="F22" s="395"/>
      <c r="G22" s="395"/>
      <c r="H22" s="395"/>
      <c r="I22" s="395"/>
      <c r="J22" s="395"/>
      <c r="K22" s="395"/>
      <c r="L22" s="402"/>
      <c r="M22" s="403"/>
      <c r="N22" s="403"/>
      <c r="O22" s="404" t="s">
        <v>100</v>
      </c>
      <c r="P22" s="404"/>
      <c r="Q22" s="404"/>
      <c r="R22" s="404"/>
      <c r="S22" s="404"/>
      <c r="T22" s="404"/>
      <c r="U22" s="404"/>
      <c r="V22" s="404"/>
      <c r="W22" s="400">
        <f>SUM(W20)</f>
        <v>40</v>
      </c>
      <c r="X22" s="400"/>
      <c r="Y22" s="400">
        <f>SUM(Y20)*1.5</f>
        <v>42</v>
      </c>
      <c r="Z22" s="400"/>
      <c r="AA22" s="400">
        <f>SUM(AA20)*2</f>
        <v>8</v>
      </c>
      <c r="AB22" s="400"/>
      <c r="AC22" s="400">
        <f>SUM(AC20)*3</f>
        <v>0</v>
      </c>
      <c r="AD22" s="400"/>
      <c r="AE22" s="401"/>
      <c r="AF22" s="401"/>
      <c r="AG22" s="401"/>
      <c r="AH22" s="401"/>
      <c r="AI22" s="401"/>
      <c r="AJ22" s="401"/>
      <c r="AK22" s="401"/>
      <c r="AL22" s="401"/>
      <c r="AM22" s="401"/>
      <c r="AN22" s="401"/>
    </row>
    <row r="23" ht="11" customHeight="1" spans="1:40" x14ac:dyDescent="0.25">
      <c r="A23" s="405"/>
      <c r="B23" s="406"/>
      <c r="C23" s="406"/>
      <c r="D23" s="406"/>
      <c r="E23" s="406"/>
      <c r="F23" s="406"/>
      <c r="G23" s="406"/>
      <c r="H23" s="406"/>
      <c r="I23" s="406"/>
      <c r="J23" s="406"/>
      <c r="K23" s="406"/>
      <c r="L23" s="407"/>
      <c r="M23" s="408"/>
      <c r="N23" s="408"/>
      <c r="O23" s="404"/>
      <c r="P23" s="404"/>
      <c r="Q23" s="404"/>
      <c r="R23" s="404"/>
      <c r="S23" s="404"/>
      <c r="T23" s="404"/>
      <c r="U23" s="404"/>
      <c r="V23" s="404"/>
      <c r="W23" s="400"/>
      <c r="X23" s="400"/>
      <c r="Y23" s="400"/>
      <c r="Z23" s="400"/>
      <c r="AA23" s="400"/>
      <c r="AB23" s="400"/>
      <c r="AC23" s="400"/>
      <c r="AD23" s="400"/>
      <c r="AE23" s="401"/>
      <c r="AF23" s="401"/>
      <c r="AG23" s="401"/>
      <c r="AH23" s="401"/>
      <c r="AI23" s="401"/>
      <c r="AJ23" s="401"/>
      <c r="AK23" s="401"/>
      <c r="AL23" s="401"/>
      <c r="AM23" s="401"/>
      <c r="AN23" s="401"/>
    </row>
    <row r="24" ht="14" customHeight="1" spans="1:40" x14ac:dyDescent="0.25">
      <c r="A24" s="409" t="s">
        <v>101</v>
      </c>
      <c r="B24" s="410"/>
      <c r="C24" s="410"/>
      <c r="D24" s="410"/>
      <c r="E24" s="410"/>
      <c r="F24" s="410"/>
      <c r="G24" s="410"/>
      <c r="H24" s="410"/>
      <c r="I24" s="410"/>
      <c r="J24" s="410"/>
      <c r="K24" s="410"/>
      <c r="L24" s="411"/>
      <c r="M24" s="412" t="s">
        <v>102</v>
      </c>
      <c r="N24" s="412"/>
      <c r="O24" s="412"/>
      <c r="P24" s="412"/>
      <c r="Q24" s="412"/>
      <c r="R24" s="412"/>
      <c r="S24" s="412"/>
      <c r="T24" s="412"/>
      <c r="U24" s="412"/>
      <c r="V24" s="412"/>
      <c r="W24" s="412"/>
      <c r="X24" s="412"/>
      <c r="Y24" s="413"/>
      <c r="Z24" s="414" t="s">
        <v>103</v>
      </c>
      <c r="AA24" s="415"/>
      <c r="AB24" s="415"/>
      <c r="AC24" s="415"/>
      <c r="AD24" s="415"/>
      <c r="AE24" s="415"/>
      <c r="AF24" s="415"/>
      <c r="AG24" s="415"/>
      <c r="AH24" s="415"/>
      <c r="AI24" s="415"/>
      <c r="AJ24" s="415"/>
      <c r="AK24" s="415"/>
      <c r="AL24" s="415"/>
      <c r="AM24" s="415"/>
      <c r="AN24" s="416"/>
    </row>
    <row r="25" ht="14" customHeight="1" spans="1:40" x14ac:dyDescent="0.25">
      <c r="A25" s="417" t="s">
        <v>104</v>
      </c>
      <c r="B25" s="418"/>
      <c r="C25" s="419"/>
      <c r="D25" s="420" t="s">
        <v>105</v>
      </c>
      <c r="E25" s="418"/>
      <c r="F25" s="419"/>
      <c r="G25" s="420" t="s">
        <v>4</v>
      </c>
      <c r="H25" s="418"/>
      <c r="I25" s="419"/>
      <c r="J25" s="420" t="s">
        <v>106</v>
      </c>
      <c r="K25" s="418"/>
      <c r="L25" s="421"/>
      <c r="M25" s="422" t="s">
        <v>107</v>
      </c>
      <c r="N25" s="422"/>
      <c r="O25" s="423"/>
      <c r="P25" s="424" t="s">
        <v>108</v>
      </c>
      <c r="Q25" s="422"/>
      <c r="R25" s="423"/>
      <c r="S25" s="424" t="s">
        <v>109</v>
      </c>
      <c r="T25" s="422"/>
      <c r="U25" s="422"/>
      <c r="V25" s="422"/>
      <c r="W25" s="422"/>
      <c r="X25" s="422"/>
      <c r="Y25" s="423"/>
      <c r="Z25" s="424" t="s">
        <v>107</v>
      </c>
      <c r="AA25" s="422"/>
      <c r="AB25" s="422"/>
      <c r="AC25" s="423"/>
      <c r="AD25" s="424" t="s">
        <v>108</v>
      </c>
      <c r="AE25" s="422"/>
      <c r="AF25" s="422"/>
      <c r="AG25" s="423"/>
      <c r="AH25" s="424" t="s">
        <v>109</v>
      </c>
      <c r="AI25" s="422"/>
      <c r="AJ25" s="422"/>
      <c r="AK25" s="422"/>
      <c r="AL25" s="422"/>
      <c r="AM25" s="422"/>
      <c r="AN25" s="423"/>
    </row>
    <row r="26" ht="14" customHeight="1" spans="1:40" x14ac:dyDescent="0.25">
      <c r="A26" s="425"/>
      <c r="B26" s="412"/>
      <c r="C26" s="413"/>
      <c r="D26" s="426" t="s">
        <v>89</v>
      </c>
      <c r="E26" s="412"/>
      <c r="F26" s="413"/>
      <c r="G26" s="426"/>
      <c r="H26" s="412"/>
      <c r="I26" s="413"/>
      <c r="J26" s="426"/>
      <c r="K26" s="412"/>
      <c r="L26" s="427"/>
      <c r="M26" s="428"/>
      <c r="N26" s="428"/>
      <c r="O26" s="429"/>
      <c r="P26" s="430"/>
      <c r="Q26" s="428"/>
      <c r="R26" s="429"/>
      <c r="S26" s="430"/>
      <c r="T26" s="428"/>
      <c r="U26" s="428"/>
      <c r="V26" s="428"/>
      <c r="W26" s="428"/>
      <c r="X26" s="428"/>
      <c r="Y26" s="429"/>
      <c r="Z26" s="430"/>
      <c r="AA26" s="428"/>
      <c r="AB26" s="428"/>
      <c r="AC26" s="429"/>
      <c r="AD26" s="430"/>
      <c r="AE26" s="428"/>
      <c r="AF26" s="428"/>
      <c r="AG26" s="429"/>
      <c r="AH26" s="430"/>
      <c r="AI26" s="428"/>
      <c r="AJ26" s="428"/>
      <c r="AK26" s="428"/>
      <c r="AL26" s="428"/>
      <c r="AM26" s="428"/>
      <c r="AN26" s="429"/>
    </row>
    <row r="27" ht="17" customHeight="1" spans="1:40" x14ac:dyDescent="0.25">
      <c r="A27" s="431">
        <f>W20</f>
        <v>40</v>
      </c>
      <c r="B27" s="246"/>
      <c r="C27" s="247"/>
      <c r="D27" s="363"/>
      <c r="E27" s="246"/>
      <c r="F27" s="247"/>
      <c r="G27" s="432" t="str">
        <f>C9</f>
        <v>FILE</v>
      </c>
      <c r="H27" s="433"/>
      <c r="I27" s="434"/>
      <c r="J27" s="435" t="e">
        <f>SUM(G27*A27)</f>
        <v>#VALUE!</v>
      </c>
      <c r="K27" s="436"/>
      <c r="L27" s="437"/>
      <c r="M27" s="246"/>
      <c r="N27" s="246"/>
      <c r="O27" s="247"/>
      <c r="P27" s="363"/>
      <c r="Q27" s="246"/>
      <c r="R27" s="247"/>
      <c r="S27" s="363"/>
      <c r="T27" s="246"/>
      <c r="U27" s="246"/>
      <c r="V27" s="246"/>
      <c r="W27" s="246"/>
      <c r="X27" s="246"/>
      <c r="Y27" s="247"/>
      <c r="Z27" s="363"/>
      <c r="AA27" s="246"/>
      <c r="AB27" s="246"/>
      <c r="AC27" s="247"/>
      <c r="AD27" s="363"/>
      <c r="AE27" s="246"/>
      <c r="AF27" s="246"/>
      <c r="AG27" s="247"/>
      <c r="AH27" s="363"/>
      <c r="AI27" s="246"/>
      <c r="AJ27" s="246"/>
      <c r="AK27" s="246"/>
      <c r="AL27" s="246"/>
      <c r="AM27" s="246"/>
      <c r="AN27" s="247"/>
    </row>
    <row r="28" ht="17" customHeight="1" spans="1:40" x14ac:dyDescent="0.25">
      <c r="A28" s="431">
        <f>Y20</f>
        <v>28</v>
      </c>
      <c r="B28" s="246"/>
      <c r="C28" s="247"/>
      <c r="D28" s="363"/>
      <c r="E28" s="246"/>
      <c r="F28" s="247"/>
      <c r="G28" s="432">
        <f>SUM(G27)*1.5</f>
        <v>0</v>
      </c>
      <c r="H28" s="433"/>
      <c r="I28" s="434"/>
      <c r="J28" s="435">
        <f>SUM(G28*A28)</f>
        <v>0</v>
      </c>
      <c r="K28" s="436"/>
      <c r="L28" s="437"/>
      <c r="M28" s="246"/>
      <c r="N28" s="246"/>
      <c r="O28" s="247"/>
      <c r="P28" s="363"/>
      <c r="Q28" s="246"/>
      <c r="R28" s="247"/>
      <c r="S28" s="363"/>
      <c r="T28" s="246"/>
      <c r="U28" s="246"/>
      <c r="V28" s="246"/>
      <c r="W28" s="246"/>
      <c r="X28" s="246"/>
      <c r="Y28" s="247"/>
      <c r="Z28" s="363"/>
      <c r="AA28" s="246"/>
      <c r="AB28" s="246"/>
      <c r="AC28" s="247"/>
      <c r="AD28" s="363"/>
      <c r="AE28" s="246"/>
      <c r="AF28" s="246"/>
      <c r="AG28" s="247"/>
      <c r="AH28" s="363"/>
      <c r="AI28" s="246"/>
      <c r="AJ28" s="246"/>
      <c r="AK28" s="246"/>
      <c r="AL28" s="246"/>
      <c r="AM28" s="246"/>
      <c r="AN28" s="247"/>
    </row>
    <row r="29" ht="17" customHeight="1" spans="1:40" x14ac:dyDescent="0.25">
      <c r="A29" s="431">
        <f>AA20</f>
        <v>4</v>
      </c>
      <c r="B29" s="246"/>
      <c r="C29" s="247"/>
      <c r="D29" s="363"/>
      <c r="E29" s="246"/>
      <c r="F29" s="247"/>
      <c r="G29" s="432">
        <f>SUM(G27)*2</f>
        <v>0</v>
      </c>
      <c r="H29" s="433"/>
      <c r="I29" s="434"/>
      <c r="J29" s="435">
        <f>SUM(G29*A29)</f>
        <v>0</v>
      </c>
      <c r="K29" s="436"/>
      <c r="L29" s="437"/>
      <c r="M29" s="246"/>
      <c r="N29" s="246"/>
      <c r="O29" s="247"/>
      <c r="P29" s="363"/>
      <c r="Q29" s="246"/>
      <c r="R29" s="247"/>
      <c r="S29" s="363"/>
      <c r="T29" s="246"/>
      <c r="U29" s="246"/>
      <c r="V29" s="246"/>
      <c r="W29" s="246"/>
      <c r="X29" s="246"/>
      <c r="Y29" s="247"/>
      <c r="Z29" s="363"/>
      <c r="AA29" s="246"/>
      <c r="AB29" s="246"/>
      <c r="AC29" s="247"/>
      <c r="AD29" s="363"/>
      <c r="AE29" s="246"/>
      <c r="AF29" s="246"/>
      <c r="AG29" s="247"/>
      <c r="AH29" s="363"/>
      <c r="AI29" s="246"/>
      <c r="AJ29" s="246"/>
      <c r="AK29" s="246"/>
      <c r="AL29" s="246"/>
      <c r="AM29" s="246"/>
      <c r="AN29" s="247"/>
    </row>
    <row r="30" ht="17" customHeight="1" spans="1:40" x14ac:dyDescent="0.25">
      <c r="A30" s="431">
        <f>AC20</f>
        <v>0</v>
      </c>
      <c r="B30" s="246"/>
      <c r="C30" s="247"/>
      <c r="D30" s="363"/>
      <c r="E30" s="246"/>
      <c r="F30" s="247"/>
      <c r="G30" s="432">
        <f>SUM(G27)*3</f>
        <v>0</v>
      </c>
      <c r="H30" s="433"/>
      <c r="I30" s="434"/>
      <c r="J30" s="435">
        <f>SUM(G30*A30)</f>
        <v>0</v>
      </c>
      <c r="K30" s="436"/>
      <c r="L30" s="437"/>
      <c r="M30" s="246"/>
      <c r="N30" s="246"/>
      <c r="O30" s="247"/>
      <c r="P30" s="363"/>
      <c r="Q30" s="246"/>
      <c r="R30" s="247"/>
      <c r="S30" s="363"/>
      <c r="T30" s="246"/>
      <c r="U30" s="246"/>
      <c r="V30" s="246"/>
      <c r="W30" s="246"/>
      <c r="X30" s="246"/>
      <c r="Y30" s="247"/>
      <c r="Z30" s="363"/>
      <c r="AA30" s="246"/>
      <c r="AB30" s="246"/>
      <c r="AC30" s="247"/>
      <c r="AD30" s="363"/>
      <c r="AE30" s="246"/>
      <c r="AF30" s="246"/>
      <c r="AG30" s="247"/>
      <c r="AH30" s="363"/>
      <c r="AI30" s="246"/>
      <c r="AJ30" s="246"/>
      <c r="AK30" s="246"/>
      <c r="AL30" s="246"/>
      <c r="AM30" s="246"/>
      <c r="AN30" s="247"/>
    </row>
    <row r="31" ht="17" customHeight="1" spans="1:40" x14ac:dyDescent="0.25">
      <c r="A31" s="431"/>
      <c r="B31" s="246"/>
      <c r="C31" s="247"/>
      <c r="D31" s="363"/>
      <c r="E31" s="246"/>
      <c r="F31" s="247"/>
      <c r="G31" s="432"/>
      <c r="H31" s="433"/>
      <c r="I31" s="434"/>
      <c r="J31" s="435">
        <f>SUM(G31*A31)</f>
        <v>0</v>
      </c>
      <c r="K31" s="436"/>
      <c r="L31" s="437"/>
      <c r="M31" s="246"/>
      <c r="N31" s="246"/>
      <c r="O31" s="247"/>
      <c r="P31" s="363"/>
      <c r="Q31" s="246"/>
      <c r="R31" s="247"/>
      <c r="S31" s="363"/>
      <c r="T31" s="246"/>
      <c r="U31" s="246"/>
      <c r="V31" s="246"/>
      <c r="W31" s="246"/>
      <c r="X31" s="246"/>
      <c r="Y31" s="247"/>
      <c r="Z31" s="438" t="s">
        <v>110</v>
      </c>
      <c r="AA31" s="439"/>
      <c r="AB31" s="439"/>
      <c r="AC31" s="439"/>
      <c r="AD31" s="439"/>
      <c r="AE31" s="439"/>
      <c r="AF31" s="439"/>
      <c r="AG31" s="439"/>
      <c r="AH31" s="439"/>
      <c r="AI31" s="439"/>
      <c r="AJ31" s="439"/>
      <c r="AK31" s="439"/>
      <c r="AL31" s="439"/>
      <c r="AM31" s="439"/>
      <c r="AN31" s="440"/>
    </row>
    <row r="32" ht="17" customHeight="1" spans="1:40" x14ac:dyDescent="0.25">
      <c r="A32" s="441" t="s">
        <v>111</v>
      </c>
      <c r="B32" s="442"/>
      <c r="C32" s="442"/>
      <c r="D32" s="442"/>
      <c r="E32" s="442"/>
      <c r="F32" s="442"/>
      <c r="G32" s="442"/>
      <c r="H32" s="442"/>
      <c r="I32" s="443"/>
      <c r="J32" s="444" t="e">
        <f>SUM(J27:L31)</f>
        <v>#VALUE!</v>
      </c>
      <c r="K32" s="445"/>
      <c r="L32" s="446"/>
      <c r="M32" s="447" t="s">
        <v>112</v>
      </c>
      <c r="N32" s="447"/>
      <c r="O32" s="448"/>
      <c r="P32" s="390"/>
      <c r="Q32" s="295"/>
      <c r="R32" s="296"/>
      <c r="S32" s="449" t="s">
        <v>113</v>
      </c>
      <c r="T32" s="450"/>
      <c r="U32" s="450"/>
      <c r="V32" s="450"/>
      <c r="W32" s="450"/>
      <c r="X32" s="450"/>
      <c r="Y32" s="451"/>
      <c r="Z32" s="452" t="s">
        <v>114</v>
      </c>
      <c r="AA32" s="452"/>
      <c r="AB32" s="452"/>
      <c r="AC32" s="452" t="s">
        <v>115</v>
      </c>
      <c r="AD32" s="452"/>
      <c r="AE32" s="452"/>
      <c r="AF32" s="452" t="s">
        <v>116</v>
      </c>
      <c r="AG32" s="452"/>
      <c r="AH32" s="452"/>
      <c r="AI32" s="453" t="s">
        <v>117</v>
      </c>
      <c r="AJ32" s="454"/>
      <c r="AK32" s="455"/>
      <c r="AL32" s="453" t="s">
        <v>118</v>
      </c>
      <c r="AM32" s="454"/>
      <c r="AN32" s="456"/>
    </row>
    <row r="33" ht="17" customHeight="1" spans="1:40" x14ac:dyDescent="0.25">
      <c r="A33" s="457"/>
      <c r="B33" s="458"/>
      <c r="C33" s="458"/>
      <c r="D33" s="458"/>
      <c r="E33" s="458"/>
      <c r="F33" s="458"/>
      <c r="G33" s="458"/>
      <c r="H33" s="458"/>
      <c r="I33" s="459"/>
      <c r="J33" s="460"/>
      <c r="K33" s="461"/>
      <c r="L33" s="462"/>
      <c r="M33" s="463"/>
      <c r="N33" s="463"/>
      <c r="O33" s="464"/>
      <c r="P33" s="340"/>
      <c r="Q33" s="341"/>
      <c r="R33" s="342"/>
      <c r="S33" s="465"/>
      <c r="T33" s="466"/>
      <c r="U33" s="466"/>
      <c r="V33" s="466"/>
      <c r="W33" s="466"/>
      <c r="X33" s="466"/>
      <c r="Y33" s="467"/>
      <c r="Z33" s="468"/>
      <c r="AA33" s="468"/>
      <c r="AB33" s="468"/>
      <c r="AC33" s="468"/>
      <c r="AD33" s="468"/>
      <c r="AE33" s="468"/>
      <c r="AF33" s="468"/>
      <c r="AG33" s="468"/>
      <c r="AH33" s="468"/>
      <c r="AI33" s="340"/>
      <c r="AJ33" s="341"/>
      <c r="AK33" s="469"/>
      <c r="AL33" s="340"/>
      <c r="AM33" s="341"/>
      <c r="AN33" s="342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Gang</vt:lpstr>
      <vt:lpstr>5</vt:lpstr>
      <vt:lpstr>torin.olat@gmail.com - CC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Rat</dc:creator>
  <dc:title/>
  <dc:subject/>
  <dc:description/>
  <cp:keywords/>
  <cp:category/>
  <cp:lastModifiedBy>Patrick </cp:lastModifiedBy>
  <cp:lastPrinted>2021-08-03T16:46:20Z</cp:lastPrinted>
  <dcterms:created xsi:type="dcterms:W3CDTF">2009-12-16T17:48:01Z</dcterms:created>
  <dcterms:modified xsi:type="dcterms:W3CDTF">2021-10-14T05:18:04Z</dcterms:modified>
</cp:coreProperties>
</file>